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HD\simpython\data\"/>
    </mc:Choice>
  </mc:AlternateContent>
  <xr:revisionPtr revIDLastSave="0" documentId="8_{A03557A2-EE79-43F5-8A18-093117CA1D7E}" xr6:coauthVersionLast="36" xr6:coauthVersionMax="36" xr10:uidLastSave="{00000000-0000-0000-0000-000000000000}"/>
  <bookViews>
    <workbookView xWindow="0" yWindow="0" windowWidth="21570" windowHeight="9885" activeTab="6" xr2:uid="{022000FE-D859-4C46-B733-2EE5C4C68668}"/>
  </bookViews>
  <sheets>
    <sheet name="PLAT1-PRO" sheetId="37" r:id="rId1"/>
    <sheet name="PLAT1-INJ" sheetId="36" r:id="rId2"/>
    <sheet name="PLAT-TLD-PRO" sheetId="35" r:id="rId3"/>
    <sheet name="PLAT-TLD-INJ" sheetId="34" r:id="rId4"/>
    <sheet name="P16" sheetId="33" r:id="rId5"/>
    <sheet name="P15" sheetId="32" r:id="rId6"/>
    <sheet name="P14" sheetId="31" r:id="rId7"/>
    <sheet name="P13" sheetId="30" r:id="rId8"/>
    <sheet name="P12" sheetId="29" r:id="rId9"/>
    <sheet name="P11" sheetId="28" r:id="rId10"/>
    <sheet name="P-PLAT1-PRO" sheetId="27" r:id="rId11"/>
    <sheet name="P-PLAT1-INJ" sheetId="26" r:id="rId12"/>
    <sheet name="P-PLAT-TLD-PRO" sheetId="25" r:id="rId13"/>
    <sheet name="P-PLAT-TLD-INJ" sheetId="24" r:id="rId14"/>
    <sheet name="I17-W" sheetId="23" r:id="rId15"/>
    <sheet name="I17" sheetId="22" r:id="rId16"/>
    <sheet name="I16-W" sheetId="21" r:id="rId17"/>
    <sheet name="I16" sheetId="20" r:id="rId18"/>
    <sheet name="I15-W" sheetId="19" r:id="rId19"/>
    <sheet name="I15" sheetId="18" r:id="rId20"/>
    <sheet name="I14-W" sheetId="17" r:id="rId21"/>
    <sheet name="I14" sheetId="16" r:id="rId22"/>
    <sheet name="I13-W" sheetId="15" r:id="rId23"/>
    <sheet name="I13" sheetId="14" r:id="rId24"/>
    <sheet name="I12-W" sheetId="13" r:id="rId25"/>
    <sheet name="I12" sheetId="12" r:id="rId26"/>
    <sheet name="I11-W" sheetId="11" r:id="rId27"/>
    <sheet name="I11" sheetId="10" r:id="rId28"/>
    <sheet name="I-PLAT1-PRO" sheetId="9" r:id="rId29"/>
    <sheet name="I-PLAT1-INJ" sheetId="8" r:id="rId30"/>
    <sheet name="I-PLAT-TLD-PRO" sheetId="7" r:id="rId31"/>
    <sheet name="I-PLAT-TLD-INJ" sheetId="6" r:id="rId32"/>
    <sheet name="FIELD-PRO" sheetId="5" r:id="rId33"/>
    <sheet name="FIELD-INJ" sheetId="4" r:id="rId34"/>
    <sheet name="Default-Group-PRO" sheetId="3" r:id="rId35"/>
    <sheet name="Default-Group-INJ" sheetId="2" r:id="rId36"/>
    <sheet name="Sheet1" sheetId="1" r:id="rId3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37" l="1"/>
  <c r="B7" i="37"/>
  <c r="B8" i="37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249" i="37"/>
  <c r="B250" i="37"/>
  <c r="B251" i="37"/>
  <c r="B252" i="37"/>
  <c r="B253" i="37"/>
  <c r="B254" i="37"/>
  <c r="B255" i="37"/>
  <c r="B256" i="37"/>
  <c r="B257" i="37"/>
  <c r="B258" i="37"/>
  <c r="B259" i="37"/>
  <c r="B260" i="37"/>
  <c r="B261" i="37"/>
  <c r="B262" i="37"/>
  <c r="B263" i="37"/>
  <c r="B264" i="37"/>
  <c r="B265" i="37"/>
  <c r="B266" i="37"/>
  <c r="B267" i="37"/>
  <c r="B268" i="37"/>
  <c r="B269" i="37"/>
  <c r="B270" i="37"/>
  <c r="B271" i="37"/>
  <c r="B272" i="37"/>
  <c r="B273" i="37"/>
  <c r="B274" i="37"/>
  <c r="B275" i="37"/>
  <c r="B276" i="37"/>
  <c r="B277" i="37"/>
  <c r="B278" i="37"/>
  <c r="B279" i="37"/>
  <c r="B280" i="37"/>
  <c r="B281" i="37"/>
  <c r="B282" i="37"/>
  <c r="B283" i="37"/>
  <c r="B284" i="37"/>
  <c r="B285" i="37"/>
  <c r="B286" i="37"/>
  <c r="B287" i="37"/>
  <c r="B288" i="37"/>
  <c r="B289" i="37"/>
  <c r="B290" i="37"/>
  <c r="B291" i="37"/>
  <c r="B292" i="37"/>
  <c r="B293" i="37"/>
  <c r="B294" i="37"/>
  <c r="B295" i="37"/>
  <c r="B296" i="37"/>
  <c r="B297" i="37"/>
  <c r="B298" i="37"/>
  <c r="B299" i="37"/>
  <c r="B300" i="37"/>
  <c r="B301" i="37"/>
  <c r="B302" i="37"/>
  <c r="B303" i="37"/>
  <c r="B304" i="37"/>
  <c r="B305" i="37"/>
  <c r="B306" i="37"/>
  <c r="B307" i="37"/>
  <c r="B308" i="37"/>
  <c r="B309" i="37"/>
  <c r="B310" i="37"/>
  <c r="B311" i="37"/>
  <c r="B312" i="37"/>
  <c r="B313" i="37"/>
  <c r="B314" i="37"/>
  <c r="B315" i="37"/>
  <c r="B316" i="37"/>
  <c r="B317" i="37"/>
  <c r="B318" i="37"/>
  <c r="B319" i="37"/>
  <c r="B320" i="37"/>
  <c r="B321" i="37"/>
  <c r="B322" i="37"/>
  <c r="B323" i="37"/>
  <c r="B324" i="37"/>
  <c r="B325" i="37"/>
  <c r="B326" i="37"/>
  <c r="B327" i="37"/>
  <c r="B328" i="37"/>
  <c r="B329" i="37"/>
  <c r="B330" i="37"/>
  <c r="B331" i="37"/>
  <c r="B332" i="37"/>
  <c r="B333" i="37"/>
  <c r="B334" i="37"/>
  <c r="B335" i="37"/>
  <c r="B336" i="37"/>
  <c r="B337" i="37"/>
  <c r="B338" i="37"/>
  <c r="B339" i="37"/>
  <c r="B340" i="37"/>
  <c r="B341" i="37"/>
  <c r="B342" i="37"/>
  <c r="B343" i="37"/>
  <c r="B344" i="37"/>
  <c r="B345" i="37"/>
  <c r="B346" i="37"/>
  <c r="B347" i="37"/>
  <c r="B348" i="37"/>
  <c r="B349" i="37"/>
  <c r="B350" i="37"/>
  <c r="B351" i="37"/>
  <c r="B352" i="37"/>
  <c r="B353" i="37"/>
  <c r="B354" i="37"/>
  <c r="B355" i="37"/>
  <c r="B356" i="37"/>
  <c r="B357" i="37"/>
  <c r="B358" i="37"/>
  <c r="B359" i="37"/>
  <c r="B360" i="37"/>
  <c r="B361" i="37"/>
  <c r="B362" i="37"/>
  <c r="B363" i="37"/>
  <c r="B364" i="37"/>
  <c r="B365" i="37"/>
  <c r="B366" i="37"/>
  <c r="B367" i="37"/>
  <c r="B368" i="37"/>
  <c r="B369" i="37"/>
  <c r="B370" i="37"/>
  <c r="B371" i="37"/>
  <c r="B372" i="37"/>
  <c r="B373" i="37"/>
  <c r="B374" i="37"/>
  <c r="B375" i="37"/>
  <c r="B376" i="37"/>
  <c r="B377" i="37"/>
  <c r="B378" i="37"/>
  <c r="B379" i="37"/>
  <c r="B380" i="37"/>
  <c r="B381" i="37"/>
  <c r="B382" i="37"/>
  <c r="B383" i="37"/>
  <c r="B384" i="37"/>
  <c r="B385" i="37"/>
  <c r="B386" i="37"/>
  <c r="B387" i="37"/>
  <c r="B388" i="37"/>
  <c r="B389" i="37"/>
  <c r="B390" i="37"/>
  <c r="B391" i="37"/>
  <c r="B392" i="37"/>
  <c r="B393" i="37"/>
  <c r="B394" i="37"/>
  <c r="B395" i="37"/>
  <c r="B396" i="37"/>
  <c r="B397" i="37"/>
  <c r="B398" i="37"/>
  <c r="B399" i="37"/>
  <c r="B400" i="37"/>
  <c r="B401" i="37"/>
  <c r="B402" i="37"/>
  <c r="B403" i="37"/>
  <c r="B404" i="37"/>
  <c r="B405" i="37"/>
  <c r="B406" i="37"/>
  <c r="B407" i="37"/>
  <c r="B408" i="37"/>
  <c r="B409" i="37"/>
  <c r="B410" i="37"/>
  <c r="B411" i="37"/>
  <c r="B412" i="37"/>
  <c r="B413" i="37"/>
  <c r="B414" i="37"/>
  <c r="B415" i="37"/>
  <c r="B416" i="37"/>
  <c r="B417" i="37"/>
  <c r="B418" i="37"/>
  <c r="B419" i="37"/>
  <c r="B420" i="37"/>
  <c r="B421" i="37"/>
  <c r="B422" i="37"/>
  <c r="B423" i="37"/>
  <c r="B424" i="37"/>
  <c r="B425" i="37"/>
  <c r="B426" i="37"/>
  <c r="B427" i="37"/>
  <c r="B428" i="37"/>
  <c r="B429" i="37"/>
  <c r="B430" i="37"/>
  <c r="B431" i="37"/>
  <c r="B432" i="37"/>
  <c r="B433" i="37"/>
  <c r="B434" i="37"/>
  <c r="B435" i="37"/>
  <c r="B436" i="37"/>
  <c r="B437" i="37"/>
  <c r="B438" i="37"/>
  <c r="B439" i="37"/>
  <c r="B440" i="37"/>
  <c r="B441" i="37"/>
  <c r="B442" i="37"/>
  <c r="B443" i="37"/>
  <c r="B444" i="37"/>
  <c r="B445" i="37"/>
  <c r="B446" i="37"/>
  <c r="B447" i="37"/>
  <c r="B448" i="37"/>
  <c r="B449" i="37"/>
  <c r="B450" i="37"/>
  <c r="B451" i="37"/>
  <c r="B452" i="37"/>
  <c r="B453" i="37"/>
  <c r="B454" i="37"/>
  <c r="B455" i="37"/>
  <c r="B456" i="37"/>
  <c r="B457" i="37"/>
  <c r="B458" i="37"/>
  <c r="B459" i="37"/>
  <c r="B460" i="37"/>
  <c r="B461" i="37"/>
  <c r="B462" i="37"/>
  <c r="B463" i="37"/>
  <c r="B464" i="37"/>
  <c r="B465" i="37"/>
  <c r="B466" i="37"/>
  <c r="B467" i="37"/>
  <c r="B468" i="37"/>
  <c r="B469" i="37"/>
  <c r="B470" i="37"/>
  <c r="B471" i="37"/>
  <c r="B472" i="37"/>
  <c r="B473" i="37"/>
  <c r="B474" i="37"/>
  <c r="B475" i="37"/>
  <c r="B476" i="37"/>
  <c r="B477" i="37"/>
  <c r="B478" i="37"/>
  <c r="B479" i="37"/>
  <c r="B480" i="37"/>
  <c r="B481" i="37"/>
  <c r="B482" i="37"/>
  <c r="B483" i="37"/>
  <c r="B484" i="37"/>
  <c r="B485" i="37"/>
  <c r="B486" i="37"/>
  <c r="B487" i="37"/>
  <c r="B488" i="37"/>
  <c r="B489" i="37"/>
  <c r="B490" i="37"/>
  <c r="B491" i="37"/>
  <c r="B492" i="37"/>
  <c r="B493" i="37"/>
  <c r="B494" i="37"/>
  <c r="B495" i="37"/>
  <c r="B496" i="37"/>
  <c r="B497" i="37"/>
  <c r="B498" i="37"/>
  <c r="B499" i="37"/>
  <c r="B500" i="37"/>
  <c r="B501" i="37"/>
  <c r="B502" i="37"/>
  <c r="B503" i="37"/>
  <c r="B504" i="37"/>
  <c r="B505" i="37"/>
  <c r="B506" i="37"/>
  <c r="B507" i="37"/>
  <c r="B508" i="37"/>
  <c r="B509" i="37"/>
  <c r="B510" i="37"/>
  <c r="B511" i="37"/>
  <c r="B512" i="37"/>
  <c r="B513" i="37"/>
  <c r="B514" i="37"/>
  <c r="B515" i="37"/>
  <c r="B516" i="37"/>
  <c r="B517" i="37"/>
  <c r="B518" i="37"/>
  <c r="B519" i="37"/>
  <c r="B520" i="37"/>
  <c r="B521" i="37"/>
  <c r="B522" i="37"/>
  <c r="B523" i="37"/>
  <c r="B524" i="37"/>
  <c r="B525" i="37"/>
  <c r="B526" i="37"/>
  <c r="B527" i="37"/>
  <c r="B528" i="37"/>
  <c r="B529" i="37"/>
  <c r="B530" i="37"/>
  <c r="B531" i="37"/>
  <c r="B532" i="37"/>
  <c r="B533" i="37"/>
  <c r="B534" i="37"/>
  <c r="B535" i="37"/>
  <c r="B536" i="37"/>
  <c r="B537" i="37"/>
  <c r="B538" i="37"/>
  <c r="B539" i="37"/>
  <c r="B540" i="37"/>
  <c r="B541" i="37"/>
  <c r="B542" i="37"/>
  <c r="B543" i="37"/>
  <c r="B544" i="37"/>
  <c r="B545" i="37"/>
  <c r="B546" i="37"/>
  <c r="B547" i="37"/>
  <c r="B548" i="37"/>
  <c r="B549" i="37"/>
  <c r="B550" i="37"/>
  <c r="B551" i="37"/>
  <c r="B552" i="37"/>
  <c r="B553" i="37"/>
  <c r="B554" i="37"/>
  <c r="B555" i="37"/>
  <c r="B556" i="37"/>
  <c r="B557" i="37"/>
  <c r="B558" i="37"/>
  <c r="B559" i="37"/>
  <c r="B560" i="37"/>
  <c r="B561" i="37"/>
  <c r="B562" i="37"/>
  <c r="B563" i="37"/>
  <c r="B564" i="37"/>
  <c r="B565" i="37"/>
  <c r="B566" i="37"/>
  <c r="B567" i="37"/>
  <c r="B568" i="37"/>
  <c r="B569" i="37"/>
  <c r="B570" i="37"/>
  <c r="B571" i="37"/>
  <c r="B572" i="37"/>
  <c r="B573" i="37"/>
  <c r="B574" i="37"/>
  <c r="B575" i="37"/>
  <c r="B576" i="37"/>
  <c r="B577" i="37"/>
  <c r="B578" i="37"/>
  <c r="B579" i="37"/>
  <c r="B580" i="37"/>
  <c r="B581" i="37"/>
  <c r="B582" i="37"/>
  <c r="B583" i="37"/>
  <c r="B584" i="37"/>
  <c r="B585" i="37"/>
  <c r="B586" i="37"/>
  <c r="B587" i="37"/>
  <c r="B588" i="37"/>
  <c r="B589" i="37"/>
  <c r="B590" i="37"/>
  <c r="B591" i="37"/>
  <c r="B592" i="37"/>
  <c r="B593" i="37"/>
  <c r="B594" i="37"/>
  <c r="B595" i="37"/>
  <c r="B596" i="37"/>
  <c r="B597" i="37"/>
  <c r="B598" i="37"/>
  <c r="B599" i="37"/>
  <c r="B600" i="37"/>
  <c r="B601" i="37"/>
  <c r="B602" i="37"/>
  <c r="B603" i="37"/>
  <c r="B604" i="37"/>
  <c r="B605" i="37"/>
  <c r="B606" i="37"/>
  <c r="B607" i="37"/>
  <c r="B608" i="37"/>
  <c r="B609" i="37"/>
  <c r="B610" i="37"/>
  <c r="B611" i="37"/>
  <c r="B612" i="37"/>
  <c r="B613" i="37"/>
  <c r="B614" i="37"/>
  <c r="B615" i="37"/>
  <c r="B616" i="37"/>
  <c r="B617" i="37"/>
  <c r="B618" i="37"/>
  <c r="B619" i="37"/>
  <c r="B620" i="37"/>
  <c r="B621" i="37"/>
  <c r="B622" i="37"/>
  <c r="B623" i="37"/>
  <c r="B624" i="37"/>
  <c r="B625" i="37"/>
  <c r="B626" i="37"/>
  <c r="B627" i="37"/>
  <c r="B628" i="37"/>
  <c r="B629" i="37"/>
  <c r="B630" i="37"/>
  <c r="B631" i="37"/>
  <c r="B632" i="37"/>
  <c r="B633" i="37"/>
  <c r="B634" i="37"/>
  <c r="B635" i="37"/>
  <c r="B636" i="37"/>
  <c r="B637" i="37"/>
  <c r="B638" i="37"/>
  <c r="B639" i="37"/>
  <c r="B640" i="37"/>
  <c r="B641" i="37"/>
  <c r="B642" i="37"/>
  <c r="B643" i="37"/>
  <c r="B644" i="37"/>
  <c r="B645" i="37"/>
  <c r="B646" i="37"/>
  <c r="B647" i="37"/>
  <c r="B648" i="37"/>
  <c r="B649" i="37"/>
  <c r="B650" i="37"/>
  <c r="B651" i="37"/>
  <c r="B652" i="37"/>
  <c r="B653" i="37"/>
  <c r="B654" i="37"/>
  <c r="B655" i="37"/>
  <c r="B656" i="37"/>
  <c r="B657" i="37"/>
  <c r="B658" i="37"/>
  <c r="B659" i="37"/>
  <c r="B660" i="37"/>
  <c r="B661" i="37"/>
  <c r="B662" i="37"/>
  <c r="B663" i="37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249" i="36"/>
  <c r="B250" i="36"/>
  <c r="B251" i="36"/>
  <c r="B252" i="36"/>
  <c r="B253" i="36"/>
  <c r="B254" i="36"/>
  <c r="B255" i="36"/>
  <c r="B256" i="36"/>
  <c r="B257" i="36"/>
  <c r="B258" i="36"/>
  <c r="B259" i="36"/>
  <c r="B260" i="36"/>
  <c r="B261" i="36"/>
  <c r="B262" i="36"/>
  <c r="B263" i="36"/>
  <c r="B264" i="36"/>
  <c r="B265" i="36"/>
  <c r="B266" i="36"/>
  <c r="B267" i="36"/>
  <c r="B268" i="36"/>
  <c r="B269" i="36"/>
  <c r="B270" i="36"/>
  <c r="B271" i="36"/>
  <c r="B272" i="36"/>
  <c r="B273" i="36"/>
  <c r="B274" i="36"/>
  <c r="B275" i="36"/>
  <c r="B276" i="36"/>
  <c r="B277" i="36"/>
  <c r="B278" i="36"/>
  <c r="B279" i="36"/>
  <c r="B280" i="36"/>
  <c r="B281" i="36"/>
  <c r="B282" i="36"/>
  <c r="B283" i="36"/>
  <c r="B284" i="36"/>
  <c r="B285" i="36"/>
  <c r="B286" i="36"/>
  <c r="B287" i="36"/>
  <c r="B288" i="36"/>
  <c r="B289" i="36"/>
  <c r="B290" i="36"/>
  <c r="B291" i="36"/>
  <c r="B292" i="36"/>
  <c r="B293" i="36"/>
  <c r="B294" i="36"/>
  <c r="B295" i="36"/>
  <c r="B296" i="36"/>
  <c r="B297" i="36"/>
  <c r="B298" i="36"/>
  <c r="B299" i="36"/>
  <c r="B300" i="36"/>
  <c r="B301" i="36"/>
  <c r="B302" i="36"/>
  <c r="B303" i="36"/>
  <c r="B304" i="36"/>
  <c r="B305" i="36"/>
  <c r="B306" i="36"/>
  <c r="B307" i="36"/>
  <c r="B308" i="36"/>
  <c r="B309" i="36"/>
  <c r="B310" i="36"/>
  <c r="B311" i="36"/>
  <c r="B312" i="36"/>
  <c r="B313" i="36"/>
  <c r="B314" i="36"/>
  <c r="B315" i="36"/>
  <c r="B316" i="36"/>
  <c r="B317" i="36"/>
  <c r="B318" i="36"/>
  <c r="B319" i="36"/>
  <c r="B320" i="36"/>
  <c r="B321" i="36"/>
  <c r="B322" i="36"/>
  <c r="B323" i="36"/>
  <c r="B324" i="36"/>
  <c r="B325" i="36"/>
  <c r="B326" i="36"/>
  <c r="B327" i="36"/>
  <c r="B328" i="36"/>
  <c r="B329" i="36"/>
  <c r="B330" i="36"/>
  <c r="B331" i="36"/>
  <c r="B332" i="36"/>
  <c r="B333" i="36"/>
  <c r="B334" i="36"/>
  <c r="B335" i="36"/>
  <c r="B336" i="36"/>
  <c r="B337" i="36"/>
  <c r="B338" i="36"/>
  <c r="B339" i="36"/>
  <c r="B340" i="36"/>
  <c r="B341" i="36"/>
  <c r="B342" i="36"/>
  <c r="B343" i="36"/>
  <c r="B344" i="36"/>
  <c r="B345" i="36"/>
  <c r="B346" i="36"/>
  <c r="B347" i="36"/>
  <c r="B348" i="36"/>
  <c r="B349" i="36"/>
  <c r="B350" i="36"/>
  <c r="B351" i="36"/>
  <c r="B352" i="36"/>
  <c r="B353" i="36"/>
  <c r="B354" i="36"/>
  <c r="B355" i="36"/>
  <c r="B356" i="36"/>
  <c r="B357" i="36"/>
  <c r="B358" i="36"/>
  <c r="B359" i="36"/>
  <c r="B360" i="36"/>
  <c r="B361" i="36"/>
  <c r="B362" i="36"/>
  <c r="B363" i="36"/>
  <c r="B364" i="36"/>
  <c r="B365" i="36"/>
  <c r="B366" i="36"/>
  <c r="B367" i="36"/>
  <c r="B368" i="36"/>
  <c r="B369" i="36"/>
  <c r="B370" i="36"/>
  <c r="B371" i="36"/>
  <c r="B372" i="36"/>
  <c r="B373" i="36"/>
  <c r="B374" i="36"/>
  <c r="B375" i="36"/>
  <c r="B376" i="36"/>
  <c r="B377" i="36"/>
  <c r="B378" i="36"/>
  <c r="B379" i="36"/>
  <c r="B380" i="36"/>
  <c r="B381" i="36"/>
  <c r="B382" i="36"/>
  <c r="B383" i="36"/>
  <c r="B384" i="36"/>
  <c r="B385" i="36"/>
  <c r="B386" i="36"/>
  <c r="B387" i="36"/>
  <c r="B388" i="36"/>
  <c r="B389" i="36"/>
  <c r="B390" i="36"/>
  <c r="B391" i="36"/>
  <c r="B392" i="36"/>
  <c r="B393" i="36"/>
  <c r="B394" i="36"/>
  <c r="B395" i="36"/>
  <c r="B396" i="36"/>
  <c r="B397" i="36"/>
  <c r="B398" i="36"/>
  <c r="B399" i="36"/>
  <c r="B400" i="36"/>
  <c r="B401" i="36"/>
  <c r="B402" i="36"/>
  <c r="B403" i="36"/>
  <c r="B404" i="36"/>
  <c r="B405" i="36"/>
  <c r="B406" i="36"/>
  <c r="B407" i="36"/>
  <c r="B408" i="36"/>
  <c r="B409" i="36"/>
  <c r="B410" i="36"/>
  <c r="B411" i="36"/>
  <c r="B412" i="36"/>
  <c r="B413" i="36"/>
  <c r="B414" i="36"/>
  <c r="B415" i="36"/>
  <c r="B416" i="36"/>
  <c r="B417" i="36"/>
  <c r="B418" i="36"/>
  <c r="B419" i="36"/>
  <c r="B420" i="36"/>
  <c r="B421" i="36"/>
  <c r="B422" i="36"/>
  <c r="B423" i="36"/>
  <c r="B424" i="36"/>
  <c r="B425" i="36"/>
  <c r="B426" i="36"/>
  <c r="B427" i="36"/>
  <c r="B428" i="36"/>
  <c r="B429" i="36"/>
  <c r="B430" i="36"/>
  <c r="B431" i="36"/>
  <c r="B432" i="36"/>
  <c r="B433" i="36"/>
  <c r="B434" i="36"/>
  <c r="B435" i="36"/>
  <c r="B436" i="36"/>
  <c r="B437" i="36"/>
  <c r="B438" i="36"/>
  <c r="B439" i="36"/>
  <c r="B440" i="36"/>
  <c r="B441" i="36"/>
  <c r="B442" i="36"/>
  <c r="B443" i="36"/>
  <c r="B444" i="36"/>
  <c r="B445" i="36"/>
  <c r="B446" i="36"/>
  <c r="B447" i="36"/>
  <c r="B448" i="36"/>
  <c r="B449" i="36"/>
  <c r="B450" i="36"/>
  <c r="B451" i="36"/>
  <c r="B452" i="36"/>
  <c r="B453" i="36"/>
  <c r="B454" i="36"/>
  <c r="B455" i="36"/>
  <c r="B456" i="36"/>
  <c r="B457" i="36"/>
  <c r="B458" i="36"/>
  <c r="B459" i="36"/>
  <c r="B460" i="36"/>
  <c r="B461" i="36"/>
  <c r="B462" i="36"/>
  <c r="B463" i="36"/>
  <c r="B464" i="36"/>
  <c r="B465" i="36"/>
  <c r="B466" i="36"/>
  <c r="B467" i="36"/>
  <c r="B468" i="36"/>
  <c r="B469" i="36"/>
  <c r="B470" i="36"/>
  <c r="B471" i="36"/>
  <c r="B472" i="36"/>
  <c r="B473" i="36"/>
  <c r="B474" i="36"/>
  <c r="B475" i="36"/>
  <c r="B476" i="36"/>
  <c r="B477" i="36"/>
  <c r="B478" i="36"/>
  <c r="B479" i="36"/>
  <c r="B480" i="36"/>
  <c r="B481" i="36"/>
  <c r="B482" i="36"/>
  <c r="B483" i="36"/>
  <c r="B484" i="36"/>
  <c r="B485" i="36"/>
  <c r="B486" i="36"/>
  <c r="B487" i="36"/>
  <c r="B488" i="36"/>
  <c r="B489" i="36"/>
  <c r="B490" i="36"/>
  <c r="B491" i="36"/>
  <c r="B492" i="36"/>
  <c r="B493" i="36"/>
  <c r="B494" i="36"/>
  <c r="B495" i="36"/>
  <c r="B496" i="36"/>
  <c r="B497" i="36"/>
  <c r="B498" i="36"/>
  <c r="B499" i="36"/>
  <c r="B500" i="36"/>
  <c r="B501" i="36"/>
  <c r="B502" i="36"/>
  <c r="B503" i="36"/>
  <c r="B504" i="36"/>
  <c r="B505" i="36"/>
  <c r="B506" i="36"/>
  <c r="B507" i="36"/>
  <c r="B508" i="36"/>
  <c r="B509" i="36"/>
  <c r="B510" i="36"/>
  <c r="B511" i="36"/>
  <c r="B512" i="36"/>
  <c r="B513" i="36"/>
  <c r="B514" i="36"/>
  <c r="B515" i="36"/>
  <c r="B516" i="36"/>
  <c r="B517" i="36"/>
  <c r="B518" i="36"/>
  <c r="B519" i="36"/>
  <c r="B520" i="36"/>
  <c r="B521" i="36"/>
  <c r="B522" i="36"/>
  <c r="B523" i="36"/>
  <c r="B524" i="36"/>
  <c r="B525" i="36"/>
  <c r="B526" i="36"/>
  <c r="B527" i="36"/>
  <c r="B528" i="36"/>
  <c r="B529" i="36"/>
  <c r="B530" i="36"/>
  <c r="B531" i="36"/>
  <c r="B532" i="36"/>
  <c r="B533" i="36"/>
  <c r="B534" i="36"/>
  <c r="B535" i="36"/>
  <c r="B536" i="36"/>
  <c r="B537" i="36"/>
  <c r="B538" i="36"/>
  <c r="B539" i="36"/>
  <c r="B540" i="36"/>
  <c r="B541" i="36"/>
  <c r="B542" i="36"/>
  <c r="B543" i="36"/>
  <c r="B544" i="36"/>
  <c r="B545" i="36"/>
  <c r="B546" i="36"/>
  <c r="B547" i="36"/>
  <c r="B548" i="36"/>
  <c r="B549" i="36"/>
  <c r="B550" i="36"/>
  <c r="B551" i="36"/>
  <c r="B552" i="36"/>
  <c r="B553" i="36"/>
  <c r="B554" i="36"/>
  <c r="B555" i="36"/>
  <c r="B556" i="36"/>
  <c r="B557" i="36"/>
  <c r="B558" i="36"/>
  <c r="B559" i="36"/>
  <c r="B560" i="36"/>
  <c r="B561" i="36"/>
  <c r="B562" i="36"/>
  <c r="B563" i="36"/>
  <c r="B564" i="36"/>
  <c r="B565" i="36"/>
  <c r="B566" i="36"/>
  <c r="B567" i="36"/>
  <c r="B568" i="36"/>
  <c r="B569" i="36"/>
  <c r="B570" i="36"/>
  <c r="B571" i="36"/>
  <c r="B572" i="36"/>
  <c r="B573" i="36"/>
  <c r="B574" i="36"/>
  <c r="B575" i="36"/>
  <c r="B576" i="36"/>
  <c r="B577" i="36"/>
  <c r="B578" i="36"/>
  <c r="B579" i="36"/>
  <c r="B580" i="36"/>
  <c r="B581" i="36"/>
  <c r="B582" i="36"/>
  <c r="B583" i="36"/>
  <c r="B584" i="36"/>
  <c r="B585" i="36"/>
  <c r="B586" i="36"/>
  <c r="B587" i="36"/>
  <c r="B588" i="36"/>
  <c r="B589" i="36"/>
  <c r="B590" i="36"/>
  <c r="B591" i="36"/>
  <c r="B592" i="36"/>
  <c r="B593" i="36"/>
  <c r="B594" i="36"/>
  <c r="B595" i="36"/>
  <c r="B596" i="36"/>
  <c r="B597" i="36"/>
  <c r="B598" i="36"/>
  <c r="B599" i="36"/>
  <c r="B600" i="36"/>
  <c r="B601" i="36"/>
  <c r="B602" i="36"/>
  <c r="B603" i="36"/>
  <c r="B604" i="36"/>
  <c r="B605" i="36"/>
  <c r="B606" i="36"/>
  <c r="B607" i="36"/>
  <c r="B608" i="36"/>
  <c r="B609" i="36"/>
  <c r="B610" i="36"/>
  <c r="B611" i="36"/>
  <c r="B612" i="36"/>
  <c r="B613" i="36"/>
  <c r="B614" i="36"/>
  <c r="B615" i="36"/>
  <c r="B616" i="36"/>
  <c r="B617" i="36"/>
  <c r="B618" i="36"/>
  <c r="B619" i="36"/>
  <c r="B620" i="36"/>
  <c r="B621" i="36"/>
  <c r="B622" i="36"/>
  <c r="B623" i="36"/>
  <c r="B624" i="36"/>
  <c r="B625" i="36"/>
  <c r="B626" i="36"/>
  <c r="B627" i="36"/>
  <c r="B628" i="36"/>
  <c r="B629" i="36"/>
  <c r="B630" i="36"/>
  <c r="B631" i="36"/>
  <c r="B632" i="36"/>
  <c r="B633" i="36"/>
  <c r="B634" i="36"/>
  <c r="B635" i="36"/>
  <c r="B636" i="36"/>
  <c r="B637" i="36"/>
  <c r="B638" i="36"/>
  <c r="B639" i="36"/>
  <c r="B640" i="36"/>
  <c r="B641" i="36"/>
  <c r="B642" i="36"/>
  <c r="B643" i="36"/>
  <c r="B644" i="36"/>
  <c r="B645" i="36"/>
  <c r="B646" i="36"/>
  <c r="B647" i="36"/>
  <c r="B648" i="36"/>
  <c r="B649" i="36"/>
  <c r="B650" i="36"/>
  <c r="B651" i="36"/>
  <c r="B652" i="36"/>
  <c r="B653" i="36"/>
  <c r="B654" i="36"/>
  <c r="B655" i="36"/>
  <c r="B656" i="36"/>
  <c r="B657" i="36"/>
  <c r="B658" i="36"/>
  <c r="B659" i="36"/>
  <c r="B660" i="36"/>
  <c r="B661" i="36"/>
  <c r="B662" i="36"/>
  <c r="B663" i="36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249" i="35"/>
  <c r="B250" i="35"/>
  <c r="B251" i="35"/>
  <c r="B252" i="35"/>
  <c r="B253" i="35"/>
  <c r="B254" i="35"/>
  <c r="B255" i="35"/>
  <c r="B256" i="35"/>
  <c r="B257" i="35"/>
  <c r="B258" i="35"/>
  <c r="B259" i="35"/>
  <c r="B260" i="35"/>
  <c r="B261" i="35"/>
  <c r="B262" i="35"/>
  <c r="B263" i="35"/>
  <c r="B264" i="35"/>
  <c r="B265" i="35"/>
  <c r="B266" i="35"/>
  <c r="B267" i="35"/>
  <c r="B268" i="35"/>
  <c r="B269" i="35"/>
  <c r="B270" i="35"/>
  <c r="B271" i="35"/>
  <c r="B272" i="35"/>
  <c r="B273" i="35"/>
  <c r="B274" i="35"/>
  <c r="B275" i="35"/>
  <c r="B276" i="35"/>
  <c r="B277" i="35"/>
  <c r="B278" i="35"/>
  <c r="B279" i="35"/>
  <c r="B280" i="35"/>
  <c r="B281" i="35"/>
  <c r="B282" i="35"/>
  <c r="B283" i="35"/>
  <c r="B284" i="35"/>
  <c r="B285" i="35"/>
  <c r="B286" i="35"/>
  <c r="B287" i="35"/>
  <c r="B288" i="35"/>
  <c r="B289" i="35"/>
  <c r="B290" i="35"/>
  <c r="B291" i="35"/>
  <c r="B292" i="35"/>
  <c r="B293" i="35"/>
  <c r="B294" i="35"/>
  <c r="B295" i="35"/>
  <c r="B296" i="35"/>
  <c r="B297" i="35"/>
  <c r="B298" i="35"/>
  <c r="B299" i="35"/>
  <c r="B300" i="35"/>
  <c r="B301" i="35"/>
  <c r="B302" i="35"/>
  <c r="B303" i="35"/>
  <c r="B304" i="35"/>
  <c r="B305" i="35"/>
  <c r="B306" i="35"/>
  <c r="B307" i="35"/>
  <c r="B308" i="35"/>
  <c r="B309" i="35"/>
  <c r="B310" i="35"/>
  <c r="B311" i="35"/>
  <c r="B312" i="35"/>
  <c r="B313" i="35"/>
  <c r="B314" i="35"/>
  <c r="B315" i="35"/>
  <c r="B316" i="35"/>
  <c r="B317" i="35"/>
  <c r="B318" i="35"/>
  <c r="B319" i="35"/>
  <c r="B320" i="35"/>
  <c r="B321" i="35"/>
  <c r="B322" i="35"/>
  <c r="B323" i="35"/>
  <c r="B324" i="35"/>
  <c r="B325" i="35"/>
  <c r="B326" i="35"/>
  <c r="B327" i="35"/>
  <c r="B328" i="35"/>
  <c r="B329" i="35"/>
  <c r="B330" i="35"/>
  <c r="B331" i="35"/>
  <c r="B332" i="35"/>
  <c r="B333" i="35"/>
  <c r="B334" i="35"/>
  <c r="B335" i="35"/>
  <c r="B336" i="35"/>
  <c r="B337" i="35"/>
  <c r="B338" i="35"/>
  <c r="B339" i="35"/>
  <c r="B340" i="35"/>
  <c r="B341" i="35"/>
  <c r="B342" i="35"/>
  <c r="B343" i="35"/>
  <c r="B344" i="35"/>
  <c r="B345" i="35"/>
  <c r="B346" i="35"/>
  <c r="B347" i="35"/>
  <c r="B348" i="35"/>
  <c r="B349" i="35"/>
  <c r="B350" i="35"/>
  <c r="B351" i="35"/>
  <c r="B352" i="35"/>
  <c r="B353" i="35"/>
  <c r="B354" i="35"/>
  <c r="B355" i="35"/>
  <c r="B356" i="35"/>
  <c r="B357" i="35"/>
  <c r="B358" i="35"/>
  <c r="B359" i="35"/>
  <c r="B360" i="35"/>
  <c r="B361" i="35"/>
  <c r="B362" i="35"/>
  <c r="B363" i="35"/>
  <c r="B364" i="35"/>
  <c r="B365" i="35"/>
  <c r="B366" i="35"/>
  <c r="B367" i="35"/>
  <c r="B368" i="35"/>
  <c r="B369" i="35"/>
  <c r="B370" i="35"/>
  <c r="B371" i="35"/>
  <c r="B372" i="35"/>
  <c r="B373" i="35"/>
  <c r="B374" i="35"/>
  <c r="B375" i="35"/>
  <c r="B376" i="35"/>
  <c r="B377" i="35"/>
  <c r="B378" i="35"/>
  <c r="B379" i="35"/>
  <c r="B380" i="35"/>
  <c r="B381" i="35"/>
  <c r="B382" i="35"/>
  <c r="B383" i="35"/>
  <c r="B384" i="35"/>
  <c r="B385" i="35"/>
  <c r="B386" i="35"/>
  <c r="B387" i="35"/>
  <c r="B388" i="35"/>
  <c r="B389" i="35"/>
  <c r="B390" i="35"/>
  <c r="B391" i="35"/>
  <c r="B392" i="35"/>
  <c r="B393" i="35"/>
  <c r="B394" i="35"/>
  <c r="B395" i="35"/>
  <c r="B396" i="35"/>
  <c r="B397" i="35"/>
  <c r="B398" i="35"/>
  <c r="B399" i="35"/>
  <c r="B400" i="35"/>
  <c r="B401" i="35"/>
  <c r="B402" i="35"/>
  <c r="B403" i="35"/>
  <c r="B404" i="35"/>
  <c r="B405" i="35"/>
  <c r="B406" i="35"/>
  <c r="B407" i="35"/>
  <c r="B408" i="35"/>
  <c r="B409" i="35"/>
  <c r="B410" i="35"/>
  <c r="B411" i="35"/>
  <c r="B412" i="35"/>
  <c r="B413" i="35"/>
  <c r="B414" i="35"/>
  <c r="B415" i="35"/>
  <c r="B416" i="35"/>
  <c r="B417" i="35"/>
  <c r="B418" i="35"/>
  <c r="B419" i="35"/>
  <c r="B420" i="35"/>
  <c r="B421" i="35"/>
  <c r="B422" i="35"/>
  <c r="B423" i="35"/>
  <c r="B424" i="35"/>
  <c r="B425" i="35"/>
  <c r="B426" i="35"/>
  <c r="B427" i="35"/>
  <c r="B428" i="35"/>
  <c r="B429" i="35"/>
  <c r="B430" i="35"/>
  <c r="B431" i="35"/>
  <c r="B432" i="35"/>
  <c r="B433" i="35"/>
  <c r="B434" i="35"/>
  <c r="B435" i="35"/>
  <c r="B436" i="35"/>
  <c r="B437" i="35"/>
  <c r="B438" i="35"/>
  <c r="B439" i="35"/>
  <c r="B440" i="35"/>
  <c r="B441" i="35"/>
  <c r="B442" i="35"/>
  <c r="B443" i="35"/>
  <c r="B444" i="35"/>
  <c r="B445" i="35"/>
  <c r="B446" i="35"/>
  <c r="B447" i="35"/>
  <c r="B448" i="35"/>
  <c r="B449" i="35"/>
  <c r="B450" i="35"/>
  <c r="B451" i="35"/>
  <c r="B452" i="35"/>
  <c r="B453" i="35"/>
  <c r="B454" i="35"/>
  <c r="B455" i="35"/>
  <c r="B456" i="35"/>
  <c r="B457" i="35"/>
  <c r="B458" i="35"/>
  <c r="B459" i="35"/>
  <c r="B460" i="35"/>
  <c r="B461" i="35"/>
  <c r="B462" i="35"/>
  <c r="B463" i="35"/>
  <c r="B464" i="35"/>
  <c r="B465" i="35"/>
  <c r="B466" i="35"/>
  <c r="B467" i="35"/>
  <c r="B468" i="35"/>
  <c r="B469" i="35"/>
  <c r="B470" i="35"/>
  <c r="B471" i="35"/>
  <c r="B472" i="35"/>
  <c r="B473" i="35"/>
  <c r="B474" i="35"/>
  <c r="B475" i="35"/>
  <c r="B476" i="35"/>
  <c r="B477" i="35"/>
  <c r="B478" i="35"/>
  <c r="B479" i="35"/>
  <c r="B480" i="35"/>
  <c r="B481" i="35"/>
  <c r="B482" i="35"/>
  <c r="B483" i="35"/>
  <c r="B484" i="35"/>
  <c r="B485" i="35"/>
  <c r="B486" i="35"/>
  <c r="B487" i="35"/>
  <c r="B488" i="35"/>
  <c r="B489" i="35"/>
  <c r="B490" i="35"/>
  <c r="B491" i="35"/>
  <c r="B492" i="35"/>
  <c r="B493" i="35"/>
  <c r="B494" i="35"/>
  <c r="B495" i="35"/>
  <c r="B496" i="35"/>
  <c r="B497" i="35"/>
  <c r="B498" i="35"/>
  <c r="B499" i="35"/>
  <c r="B500" i="35"/>
  <c r="B501" i="35"/>
  <c r="B502" i="35"/>
  <c r="B503" i="35"/>
  <c r="B504" i="35"/>
  <c r="B505" i="35"/>
  <c r="B506" i="35"/>
  <c r="B507" i="35"/>
  <c r="B508" i="35"/>
  <c r="B509" i="35"/>
  <c r="B510" i="35"/>
  <c r="B511" i="35"/>
  <c r="B512" i="35"/>
  <c r="B513" i="35"/>
  <c r="B514" i="35"/>
  <c r="B515" i="35"/>
  <c r="B516" i="35"/>
  <c r="B517" i="35"/>
  <c r="B518" i="35"/>
  <c r="B519" i="35"/>
  <c r="B520" i="35"/>
  <c r="B521" i="35"/>
  <c r="B522" i="35"/>
  <c r="B523" i="35"/>
  <c r="B524" i="35"/>
  <c r="B525" i="35"/>
  <c r="B526" i="35"/>
  <c r="B527" i="35"/>
  <c r="B528" i="35"/>
  <c r="B529" i="35"/>
  <c r="B530" i="35"/>
  <c r="B531" i="35"/>
  <c r="B532" i="35"/>
  <c r="B533" i="35"/>
  <c r="B534" i="35"/>
  <c r="B535" i="35"/>
  <c r="B536" i="35"/>
  <c r="B537" i="35"/>
  <c r="B538" i="35"/>
  <c r="B539" i="35"/>
  <c r="B540" i="35"/>
  <c r="B541" i="35"/>
  <c r="B542" i="35"/>
  <c r="B543" i="35"/>
  <c r="B544" i="35"/>
  <c r="B545" i="35"/>
  <c r="B546" i="35"/>
  <c r="B547" i="35"/>
  <c r="B548" i="35"/>
  <c r="B549" i="35"/>
  <c r="B550" i="35"/>
  <c r="B551" i="35"/>
  <c r="B552" i="35"/>
  <c r="B553" i="35"/>
  <c r="B554" i="35"/>
  <c r="B555" i="35"/>
  <c r="B556" i="35"/>
  <c r="B557" i="35"/>
  <c r="B558" i="35"/>
  <c r="B559" i="35"/>
  <c r="B560" i="35"/>
  <c r="B561" i="35"/>
  <c r="B562" i="35"/>
  <c r="B563" i="35"/>
  <c r="B564" i="35"/>
  <c r="B565" i="35"/>
  <c r="B566" i="35"/>
  <c r="B567" i="35"/>
  <c r="B568" i="35"/>
  <c r="B569" i="35"/>
  <c r="B570" i="35"/>
  <c r="B571" i="35"/>
  <c r="B572" i="35"/>
  <c r="B573" i="35"/>
  <c r="B574" i="35"/>
  <c r="B575" i="35"/>
  <c r="B576" i="35"/>
  <c r="B577" i="35"/>
  <c r="B578" i="35"/>
  <c r="B579" i="35"/>
  <c r="B580" i="35"/>
  <c r="B581" i="35"/>
  <c r="B582" i="35"/>
  <c r="B583" i="35"/>
  <c r="B584" i="35"/>
  <c r="B585" i="35"/>
  <c r="B586" i="35"/>
  <c r="B587" i="35"/>
  <c r="B588" i="35"/>
  <c r="B589" i="35"/>
  <c r="B590" i="35"/>
  <c r="B591" i="35"/>
  <c r="B592" i="35"/>
  <c r="B593" i="35"/>
  <c r="B594" i="35"/>
  <c r="B595" i="35"/>
  <c r="B596" i="35"/>
  <c r="B597" i="35"/>
  <c r="B598" i="35"/>
  <c r="B599" i="35"/>
  <c r="B600" i="35"/>
  <c r="B601" i="35"/>
  <c r="B602" i="35"/>
  <c r="B603" i="35"/>
  <c r="B604" i="35"/>
  <c r="B605" i="35"/>
  <c r="B606" i="35"/>
  <c r="B607" i="35"/>
  <c r="B608" i="35"/>
  <c r="B609" i="35"/>
  <c r="B610" i="35"/>
  <c r="B611" i="35"/>
  <c r="B612" i="35"/>
  <c r="B613" i="35"/>
  <c r="B614" i="35"/>
  <c r="B615" i="35"/>
  <c r="B616" i="35"/>
  <c r="B617" i="35"/>
  <c r="B618" i="35"/>
  <c r="B619" i="35"/>
  <c r="B620" i="35"/>
  <c r="B621" i="35"/>
  <c r="B622" i="35"/>
  <c r="B623" i="35"/>
  <c r="B624" i="35"/>
  <c r="B625" i="35"/>
  <c r="B626" i="35"/>
  <c r="B627" i="35"/>
  <c r="B628" i="35"/>
  <c r="B629" i="35"/>
  <c r="B630" i="35"/>
  <c r="B631" i="35"/>
  <c r="B632" i="35"/>
  <c r="B633" i="35"/>
  <c r="B634" i="35"/>
  <c r="B635" i="35"/>
  <c r="B636" i="35"/>
  <c r="B637" i="35"/>
  <c r="B638" i="35"/>
  <c r="B639" i="35"/>
  <c r="B640" i="35"/>
  <c r="B641" i="35"/>
  <c r="B642" i="35"/>
  <c r="B643" i="35"/>
  <c r="B644" i="35"/>
  <c r="B645" i="35"/>
  <c r="B646" i="35"/>
  <c r="B647" i="35"/>
  <c r="B648" i="35"/>
  <c r="B649" i="35"/>
  <c r="B650" i="35"/>
  <c r="B651" i="35"/>
  <c r="B652" i="35"/>
  <c r="B653" i="35"/>
  <c r="B654" i="35"/>
  <c r="B655" i="35"/>
  <c r="B656" i="35"/>
  <c r="B657" i="35"/>
  <c r="B658" i="35"/>
  <c r="B659" i="35"/>
  <c r="B660" i="35"/>
  <c r="B661" i="35"/>
  <c r="B662" i="35"/>
  <c r="B663" i="35"/>
  <c r="B664" i="35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80" i="34"/>
  <c r="B581" i="34"/>
  <c r="B582" i="34"/>
  <c r="B583" i="34"/>
  <c r="B584" i="34"/>
  <c r="B585" i="34"/>
  <c r="B586" i="34"/>
  <c r="B587" i="34"/>
  <c r="B588" i="34"/>
  <c r="B589" i="34"/>
  <c r="B590" i="34"/>
  <c r="B591" i="34"/>
  <c r="B592" i="34"/>
  <c r="B593" i="34"/>
  <c r="B594" i="34"/>
  <c r="B595" i="34"/>
  <c r="B596" i="34"/>
  <c r="B597" i="34"/>
  <c r="B598" i="34"/>
  <c r="B599" i="34"/>
  <c r="B600" i="34"/>
  <c r="B601" i="34"/>
  <c r="B602" i="34"/>
  <c r="B603" i="34"/>
  <c r="B604" i="34"/>
  <c r="B605" i="34"/>
  <c r="B606" i="34"/>
  <c r="B607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B631" i="34"/>
  <c r="B632" i="34"/>
  <c r="B633" i="34"/>
  <c r="B634" i="34"/>
  <c r="B635" i="34"/>
  <c r="B636" i="34"/>
  <c r="B637" i="34"/>
  <c r="B638" i="34"/>
  <c r="B639" i="34"/>
  <c r="B640" i="34"/>
  <c r="B641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B664" i="34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B297" i="33"/>
  <c r="B298" i="33"/>
  <c r="B299" i="33"/>
  <c r="B300" i="33"/>
  <c r="B301" i="33"/>
  <c r="B302" i="33"/>
  <c r="B303" i="33"/>
  <c r="B304" i="33"/>
  <c r="B305" i="33"/>
  <c r="B306" i="33"/>
  <c r="B307" i="33"/>
  <c r="B308" i="33"/>
  <c r="B309" i="33"/>
  <c r="B310" i="33"/>
  <c r="B311" i="33"/>
  <c r="B312" i="33"/>
  <c r="B313" i="33"/>
  <c r="B314" i="33"/>
  <c r="B315" i="33"/>
  <c r="B316" i="33"/>
  <c r="B317" i="33"/>
  <c r="B318" i="33"/>
  <c r="B319" i="33"/>
  <c r="B320" i="33"/>
  <c r="B321" i="33"/>
  <c r="B322" i="33"/>
  <c r="B323" i="33"/>
  <c r="B324" i="33"/>
  <c r="B325" i="33"/>
  <c r="B326" i="33"/>
  <c r="B327" i="33"/>
  <c r="B328" i="33"/>
  <c r="B329" i="33"/>
  <c r="B330" i="33"/>
  <c r="B331" i="33"/>
  <c r="B332" i="33"/>
  <c r="B333" i="33"/>
  <c r="B334" i="33"/>
  <c r="B335" i="33"/>
  <c r="B336" i="33"/>
  <c r="B337" i="33"/>
  <c r="B338" i="33"/>
  <c r="B339" i="33"/>
  <c r="B340" i="33"/>
  <c r="B341" i="33"/>
  <c r="B342" i="33"/>
  <c r="B343" i="33"/>
  <c r="B344" i="33"/>
  <c r="B345" i="33"/>
  <c r="B346" i="33"/>
  <c r="B347" i="33"/>
  <c r="B348" i="33"/>
  <c r="B349" i="33"/>
  <c r="B350" i="33"/>
  <c r="B351" i="33"/>
  <c r="B352" i="33"/>
  <c r="B353" i="33"/>
  <c r="B354" i="33"/>
  <c r="B355" i="33"/>
  <c r="B356" i="33"/>
  <c r="B357" i="33"/>
  <c r="B358" i="33"/>
  <c r="B359" i="33"/>
  <c r="B360" i="33"/>
  <c r="B361" i="33"/>
  <c r="B362" i="33"/>
  <c r="B363" i="33"/>
  <c r="B364" i="33"/>
  <c r="B365" i="33"/>
  <c r="B366" i="33"/>
  <c r="B367" i="33"/>
  <c r="B368" i="33"/>
  <c r="B369" i="33"/>
  <c r="B370" i="33"/>
  <c r="B371" i="33"/>
  <c r="B372" i="33"/>
  <c r="B373" i="33"/>
  <c r="B374" i="33"/>
  <c r="B375" i="33"/>
  <c r="B376" i="33"/>
  <c r="B377" i="33"/>
  <c r="B378" i="33"/>
  <c r="B379" i="33"/>
  <c r="B380" i="33"/>
  <c r="B381" i="33"/>
  <c r="B382" i="33"/>
  <c r="B383" i="33"/>
  <c r="B384" i="33"/>
  <c r="B385" i="33"/>
  <c r="B386" i="33"/>
  <c r="B387" i="33"/>
  <c r="B388" i="33"/>
  <c r="B389" i="33"/>
  <c r="B390" i="33"/>
  <c r="B391" i="33"/>
  <c r="B392" i="33"/>
  <c r="B393" i="33"/>
  <c r="B394" i="33"/>
  <c r="B395" i="33"/>
  <c r="B396" i="33"/>
  <c r="B397" i="33"/>
  <c r="B398" i="33"/>
  <c r="B399" i="33"/>
  <c r="B400" i="33"/>
  <c r="B401" i="33"/>
  <c r="B402" i="33"/>
  <c r="B403" i="33"/>
  <c r="B404" i="33"/>
  <c r="B405" i="33"/>
  <c r="B406" i="33"/>
  <c r="B407" i="33"/>
  <c r="B408" i="33"/>
  <c r="B409" i="33"/>
  <c r="B410" i="33"/>
  <c r="B411" i="33"/>
  <c r="B412" i="33"/>
  <c r="B413" i="33"/>
  <c r="B414" i="33"/>
  <c r="B415" i="33"/>
  <c r="B416" i="33"/>
  <c r="B417" i="33"/>
  <c r="B418" i="33"/>
  <c r="B419" i="33"/>
  <c r="B420" i="33"/>
  <c r="B421" i="33"/>
  <c r="B422" i="33"/>
  <c r="B423" i="33"/>
  <c r="B424" i="33"/>
  <c r="B425" i="33"/>
  <c r="B426" i="33"/>
  <c r="B427" i="33"/>
  <c r="B428" i="33"/>
  <c r="B429" i="33"/>
  <c r="B430" i="33"/>
  <c r="B431" i="33"/>
  <c r="B432" i="33"/>
  <c r="B433" i="33"/>
  <c r="B434" i="33"/>
  <c r="B435" i="33"/>
  <c r="B436" i="33"/>
  <c r="B437" i="33"/>
  <c r="B438" i="33"/>
  <c r="B439" i="33"/>
  <c r="B440" i="33"/>
  <c r="B441" i="33"/>
  <c r="B442" i="33"/>
  <c r="B443" i="33"/>
  <c r="B444" i="33"/>
  <c r="B445" i="33"/>
  <c r="B446" i="33"/>
  <c r="B447" i="33"/>
  <c r="B448" i="33"/>
  <c r="B449" i="33"/>
  <c r="B450" i="33"/>
  <c r="B451" i="33"/>
  <c r="B452" i="33"/>
  <c r="B453" i="33"/>
  <c r="B454" i="33"/>
  <c r="B455" i="33"/>
  <c r="B456" i="33"/>
  <c r="B457" i="33"/>
  <c r="B458" i="33"/>
  <c r="B459" i="33"/>
  <c r="B460" i="33"/>
  <c r="B461" i="33"/>
  <c r="B462" i="33"/>
  <c r="B463" i="33"/>
  <c r="B464" i="33"/>
  <c r="B465" i="33"/>
  <c r="B466" i="33"/>
  <c r="B467" i="33"/>
  <c r="B468" i="33"/>
  <c r="B469" i="33"/>
  <c r="B470" i="33"/>
  <c r="B471" i="33"/>
  <c r="B472" i="33"/>
  <c r="B473" i="33"/>
  <c r="B474" i="33"/>
  <c r="B475" i="33"/>
  <c r="B476" i="33"/>
  <c r="B477" i="33"/>
  <c r="B478" i="33"/>
  <c r="B479" i="33"/>
  <c r="B480" i="33"/>
  <c r="B481" i="33"/>
  <c r="B482" i="33"/>
  <c r="B483" i="33"/>
  <c r="B484" i="33"/>
  <c r="B485" i="33"/>
  <c r="B486" i="33"/>
  <c r="B487" i="33"/>
  <c r="B488" i="33"/>
  <c r="B489" i="33"/>
  <c r="B490" i="33"/>
  <c r="B491" i="33"/>
  <c r="B492" i="33"/>
  <c r="B493" i="33"/>
  <c r="B494" i="33"/>
  <c r="B495" i="33"/>
  <c r="B496" i="33"/>
  <c r="B497" i="33"/>
  <c r="B498" i="33"/>
  <c r="B499" i="33"/>
  <c r="B500" i="33"/>
  <c r="B501" i="33"/>
  <c r="B502" i="33"/>
  <c r="B503" i="33"/>
  <c r="B504" i="33"/>
  <c r="B505" i="33"/>
  <c r="B506" i="33"/>
  <c r="B507" i="33"/>
  <c r="B508" i="33"/>
  <c r="B509" i="33"/>
  <c r="B510" i="33"/>
  <c r="B511" i="33"/>
  <c r="B512" i="33"/>
  <c r="B513" i="33"/>
  <c r="B514" i="33"/>
  <c r="B515" i="33"/>
  <c r="B516" i="33"/>
  <c r="B517" i="33"/>
  <c r="B518" i="33"/>
  <c r="B519" i="33"/>
  <c r="B520" i="33"/>
  <c r="B521" i="33"/>
  <c r="B522" i="33"/>
  <c r="B523" i="33"/>
  <c r="B524" i="33"/>
  <c r="B525" i="33"/>
  <c r="B526" i="33"/>
  <c r="B527" i="33"/>
  <c r="B528" i="33"/>
  <c r="B529" i="33"/>
  <c r="B530" i="33"/>
  <c r="B531" i="33"/>
  <c r="B532" i="33"/>
  <c r="B533" i="33"/>
  <c r="B534" i="33"/>
  <c r="B535" i="33"/>
  <c r="B536" i="33"/>
  <c r="B537" i="33"/>
  <c r="B538" i="33"/>
  <c r="B539" i="33"/>
  <c r="B540" i="33"/>
  <c r="B541" i="33"/>
  <c r="B542" i="33"/>
  <c r="B543" i="33"/>
  <c r="B544" i="33"/>
  <c r="B545" i="33"/>
  <c r="B546" i="33"/>
  <c r="B547" i="33"/>
  <c r="B548" i="33"/>
  <c r="B549" i="33"/>
  <c r="B550" i="33"/>
  <c r="B551" i="33"/>
  <c r="B552" i="33"/>
  <c r="B553" i="33"/>
  <c r="B554" i="33"/>
  <c r="B555" i="33"/>
  <c r="B556" i="33"/>
  <c r="B557" i="33"/>
  <c r="B558" i="33"/>
  <c r="B559" i="33"/>
  <c r="B560" i="33"/>
  <c r="B561" i="33"/>
  <c r="B562" i="33"/>
  <c r="B563" i="33"/>
  <c r="B564" i="33"/>
  <c r="B565" i="33"/>
  <c r="B566" i="33"/>
  <c r="B567" i="33"/>
  <c r="B568" i="33"/>
  <c r="B569" i="33"/>
  <c r="B570" i="33"/>
  <c r="B571" i="33"/>
  <c r="B572" i="33"/>
  <c r="B573" i="33"/>
  <c r="B574" i="33"/>
  <c r="B575" i="33"/>
  <c r="B576" i="33"/>
  <c r="B577" i="33"/>
  <c r="B578" i="33"/>
  <c r="B579" i="33"/>
  <c r="B580" i="33"/>
  <c r="B581" i="33"/>
  <c r="B582" i="33"/>
  <c r="B583" i="33"/>
  <c r="B584" i="33"/>
  <c r="B585" i="33"/>
  <c r="B586" i="33"/>
  <c r="B587" i="33"/>
  <c r="B588" i="33"/>
  <c r="B589" i="33"/>
  <c r="B590" i="33"/>
  <c r="B591" i="33"/>
  <c r="B592" i="33"/>
  <c r="B593" i="33"/>
  <c r="B594" i="33"/>
  <c r="B595" i="33"/>
  <c r="B596" i="33"/>
  <c r="B597" i="33"/>
  <c r="B598" i="33"/>
  <c r="B599" i="33"/>
  <c r="B600" i="33"/>
  <c r="B601" i="33"/>
  <c r="B602" i="33"/>
  <c r="B603" i="33"/>
  <c r="B604" i="33"/>
  <c r="B605" i="33"/>
  <c r="B606" i="33"/>
  <c r="B607" i="33"/>
  <c r="B608" i="33"/>
  <c r="B609" i="33"/>
  <c r="B610" i="33"/>
  <c r="B611" i="33"/>
  <c r="B612" i="33"/>
  <c r="B613" i="33"/>
  <c r="B614" i="33"/>
  <c r="B615" i="33"/>
  <c r="B616" i="33"/>
  <c r="B617" i="33"/>
  <c r="B618" i="33"/>
  <c r="B619" i="33"/>
  <c r="B620" i="33"/>
  <c r="B621" i="33"/>
  <c r="B622" i="33"/>
  <c r="B623" i="33"/>
  <c r="B624" i="33"/>
  <c r="B625" i="33"/>
  <c r="B626" i="33"/>
  <c r="B627" i="33"/>
  <c r="B628" i="33"/>
  <c r="B629" i="33"/>
  <c r="B630" i="33"/>
  <c r="B631" i="33"/>
  <c r="B632" i="33"/>
  <c r="B633" i="33"/>
  <c r="B634" i="33"/>
  <c r="B635" i="33"/>
  <c r="B636" i="33"/>
  <c r="B637" i="33"/>
  <c r="B638" i="33"/>
  <c r="B639" i="33"/>
  <c r="B640" i="33"/>
  <c r="B641" i="33"/>
  <c r="B642" i="33"/>
  <c r="B643" i="33"/>
  <c r="B644" i="33"/>
  <c r="B645" i="33"/>
  <c r="B646" i="33"/>
  <c r="B647" i="33"/>
  <c r="B648" i="33"/>
  <c r="B649" i="33"/>
  <c r="B650" i="33"/>
  <c r="B651" i="33"/>
  <c r="B652" i="33"/>
  <c r="B653" i="33"/>
  <c r="B654" i="33"/>
  <c r="B655" i="33"/>
  <c r="B656" i="33"/>
  <c r="B657" i="33"/>
  <c r="B658" i="33"/>
  <c r="B659" i="33"/>
  <c r="B660" i="33"/>
  <c r="B661" i="33"/>
  <c r="B662" i="33"/>
  <c r="B663" i="33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249" i="32"/>
  <c r="B250" i="32"/>
  <c r="B251" i="32"/>
  <c r="B252" i="32"/>
  <c r="B253" i="32"/>
  <c r="B254" i="32"/>
  <c r="B255" i="32"/>
  <c r="B256" i="32"/>
  <c r="B257" i="32"/>
  <c r="B258" i="32"/>
  <c r="B259" i="32"/>
  <c r="B260" i="32"/>
  <c r="B261" i="32"/>
  <c r="B262" i="32"/>
  <c r="B263" i="32"/>
  <c r="B264" i="32"/>
  <c r="B265" i="32"/>
  <c r="B266" i="32"/>
  <c r="B267" i="32"/>
  <c r="B268" i="32"/>
  <c r="B269" i="32"/>
  <c r="B270" i="32"/>
  <c r="B271" i="32"/>
  <c r="B272" i="32"/>
  <c r="B273" i="32"/>
  <c r="B274" i="32"/>
  <c r="B275" i="32"/>
  <c r="B276" i="32"/>
  <c r="B277" i="32"/>
  <c r="B278" i="32"/>
  <c r="B279" i="32"/>
  <c r="B280" i="32"/>
  <c r="B281" i="32"/>
  <c r="B282" i="32"/>
  <c r="B283" i="32"/>
  <c r="B284" i="32"/>
  <c r="B285" i="32"/>
  <c r="B286" i="32"/>
  <c r="B287" i="32"/>
  <c r="B288" i="32"/>
  <c r="B289" i="32"/>
  <c r="B290" i="32"/>
  <c r="B291" i="32"/>
  <c r="B292" i="32"/>
  <c r="B293" i="32"/>
  <c r="B294" i="32"/>
  <c r="B295" i="32"/>
  <c r="B296" i="32"/>
  <c r="B297" i="32"/>
  <c r="B298" i="32"/>
  <c r="B299" i="32"/>
  <c r="B300" i="32"/>
  <c r="B301" i="32"/>
  <c r="B302" i="32"/>
  <c r="B303" i="32"/>
  <c r="B304" i="32"/>
  <c r="B305" i="32"/>
  <c r="B306" i="32"/>
  <c r="B307" i="32"/>
  <c r="B308" i="32"/>
  <c r="B309" i="32"/>
  <c r="B310" i="32"/>
  <c r="B311" i="32"/>
  <c r="B312" i="32"/>
  <c r="B313" i="32"/>
  <c r="B314" i="32"/>
  <c r="B315" i="32"/>
  <c r="B316" i="32"/>
  <c r="B317" i="32"/>
  <c r="B318" i="32"/>
  <c r="B319" i="32"/>
  <c r="B320" i="32"/>
  <c r="B321" i="32"/>
  <c r="B322" i="32"/>
  <c r="B323" i="32"/>
  <c r="B324" i="32"/>
  <c r="B325" i="32"/>
  <c r="B326" i="32"/>
  <c r="B327" i="32"/>
  <c r="B328" i="32"/>
  <c r="B329" i="32"/>
  <c r="B330" i="32"/>
  <c r="B331" i="32"/>
  <c r="B332" i="32"/>
  <c r="B333" i="32"/>
  <c r="B334" i="32"/>
  <c r="B335" i="32"/>
  <c r="B336" i="32"/>
  <c r="B337" i="32"/>
  <c r="B338" i="32"/>
  <c r="B339" i="32"/>
  <c r="B340" i="32"/>
  <c r="B341" i="32"/>
  <c r="B342" i="32"/>
  <c r="B343" i="32"/>
  <c r="B344" i="32"/>
  <c r="B345" i="32"/>
  <c r="B346" i="32"/>
  <c r="B347" i="32"/>
  <c r="B348" i="32"/>
  <c r="B349" i="32"/>
  <c r="B350" i="32"/>
  <c r="B351" i="32"/>
  <c r="B352" i="32"/>
  <c r="B353" i="32"/>
  <c r="B354" i="32"/>
  <c r="B355" i="32"/>
  <c r="B356" i="32"/>
  <c r="B357" i="32"/>
  <c r="B358" i="32"/>
  <c r="B359" i="32"/>
  <c r="B360" i="32"/>
  <c r="B361" i="32"/>
  <c r="B362" i="32"/>
  <c r="B363" i="32"/>
  <c r="B364" i="32"/>
  <c r="B365" i="32"/>
  <c r="B366" i="32"/>
  <c r="B367" i="32"/>
  <c r="B368" i="32"/>
  <c r="B369" i="32"/>
  <c r="B370" i="32"/>
  <c r="B371" i="32"/>
  <c r="B372" i="32"/>
  <c r="B373" i="32"/>
  <c r="B374" i="32"/>
  <c r="B375" i="32"/>
  <c r="B376" i="32"/>
  <c r="B377" i="32"/>
  <c r="B378" i="32"/>
  <c r="B379" i="32"/>
  <c r="B380" i="32"/>
  <c r="B381" i="32"/>
  <c r="B382" i="32"/>
  <c r="B383" i="32"/>
  <c r="B384" i="32"/>
  <c r="B385" i="32"/>
  <c r="B386" i="32"/>
  <c r="B387" i="32"/>
  <c r="B388" i="32"/>
  <c r="B389" i="32"/>
  <c r="B390" i="32"/>
  <c r="B391" i="32"/>
  <c r="B392" i="32"/>
  <c r="B393" i="32"/>
  <c r="B394" i="32"/>
  <c r="B395" i="32"/>
  <c r="B396" i="32"/>
  <c r="B397" i="32"/>
  <c r="B398" i="32"/>
  <c r="B399" i="32"/>
  <c r="B400" i="32"/>
  <c r="B401" i="32"/>
  <c r="B402" i="32"/>
  <c r="B403" i="32"/>
  <c r="B404" i="32"/>
  <c r="B405" i="32"/>
  <c r="B406" i="32"/>
  <c r="B407" i="32"/>
  <c r="B408" i="32"/>
  <c r="B409" i="32"/>
  <c r="B410" i="32"/>
  <c r="B411" i="32"/>
  <c r="B412" i="32"/>
  <c r="B413" i="32"/>
  <c r="B414" i="32"/>
  <c r="B415" i="32"/>
  <c r="B416" i="32"/>
  <c r="B417" i="32"/>
  <c r="B418" i="32"/>
  <c r="B419" i="32"/>
  <c r="B420" i="32"/>
  <c r="B421" i="32"/>
  <c r="B422" i="32"/>
  <c r="B423" i="32"/>
  <c r="B424" i="32"/>
  <c r="B425" i="32"/>
  <c r="B426" i="32"/>
  <c r="B427" i="32"/>
  <c r="B428" i="32"/>
  <c r="B429" i="32"/>
  <c r="B430" i="32"/>
  <c r="B431" i="32"/>
  <c r="B432" i="32"/>
  <c r="B433" i="32"/>
  <c r="B434" i="32"/>
  <c r="B435" i="32"/>
  <c r="B436" i="32"/>
  <c r="B437" i="32"/>
  <c r="B438" i="32"/>
  <c r="B439" i="32"/>
  <c r="B440" i="32"/>
  <c r="B441" i="32"/>
  <c r="B442" i="32"/>
  <c r="B443" i="32"/>
  <c r="B444" i="32"/>
  <c r="B445" i="32"/>
  <c r="B446" i="32"/>
  <c r="B447" i="32"/>
  <c r="B448" i="32"/>
  <c r="B449" i="32"/>
  <c r="B450" i="32"/>
  <c r="B451" i="32"/>
  <c r="B452" i="32"/>
  <c r="B453" i="32"/>
  <c r="B454" i="32"/>
  <c r="B455" i="32"/>
  <c r="B456" i="32"/>
  <c r="B457" i="32"/>
  <c r="B458" i="32"/>
  <c r="B459" i="32"/>
  <c r="B460" i="32"/>
  <c r="B461" i="32"/>
  <c r="B462" i="32"/>
  <c r="B463" i="32"/>
  <c r="B464" i="32"/>
  <c r="B465" i="32"/>
  <c r="B466" i="32"/>
  <c r="B467" i="32"/>
  <c r="B468" i="32"/>
  <c r="B469" i="32"/>
  <c r="B470" i="32"/>
  <c r="B471" i="32"/>
  <c r="B472" i="32"/>
  <c r="B473" i="32"/>
  <c r="B474" i="32"/>
  <c r="B475" i="32"/>
  <c r="B476" i="32"/>
  <c r="B477" i="32"/>
  <c r="B478" i="32"/>
  <c r="B479" i="32"/>
  <c r="B480" i="32"/>
  <c r="B481" i="32"/>
  <c r="B482" i="32"/>
  <c r="B483" i="32"/>
  <c r="B484" i="32"/>
  <c r="B485" i="32"/>
  <c r="B486" i="32"/>
  <c r="B487" i="32"/>
  <c r="B488" i="32"/>
  <c r="B489" i="32"/>
  <c r="B490" i="32"/>
  <c r="B491" i="32"/>
  <c r="B492" i="32"/>
  <c r="B493" i="32"/>
  <c r="B494" i="32"/>
  <c r="B495" i="32"/>
  <c r="B496" i="32"/>
  <c r="B497" i="32"/>
  <c r="B498" i="32"/>
  <c r="B499" i="32"/>
  <c r="B500" i="32"/>
  <c r="B501" i="32"/>
  <c r="B502" i="32"/>
  <c r="B503" i="32"/>
  <c r="B504" i="32"/>
  <c r="B505" i="32"/>
  <c r="B506" i="32"/>
  <c r="B507" i="32"/>
  <c r="B508" i="32"/>
  <c r="B509" i="32"/>
  <c r="B510" i="32"/>
  <c r="B511" i="32"/>
  <c r="B512" i="32"/>
  <c r="B513" i="32"/>
  <c r="B514" i="32"/>
  <c r="B515" i="32"/>
  <c r="B516" i="32"/>
  <c r="B517" i="32"/>
  <c r="B518" i="32"/>
  <c r="B519" i="32"/>
  <c r="B520" i="32"/>
  <c r="B521" i="32"/>
  <c r="B522" i="32"/>
  <c r="B523" i="32"/>
  <c r="B524" i="32"/>
  <c r="B525" i="32"/>
  <c r="B526" i="32"/>
  <c r="B527" i="32"/>
  <c r="B528" i="32"/>
  <c r="B529" i="32"/>
  <c r="B530" i="32"/>
  <c r="B531" i="32"/>
  <c r="B532" i="32"/>
  <c r="B533" i="32"/>
  <c r="B534" i="32"/>
  <c r="B535" i="32"/>
  <c r="B536" i="32"/>
  <c r="B537" i="32"/>
  <c r="B538" i="32"/>
  <c r="B539" i="32"/>
  <c r="B540" i="32"/>
  <c r="B541" i="32"/>
  <c r="B542" i="32"/>
  <c r="B543" i="32"/>
  <c r="B544" i="32"/>
  <c r="B545" i="32"/>
  <c r="B546" i="32"/>
  <c r="B547" i="32"/>
  <c r="B548" i="32"/>
  <c r="B549" i="32"/>
  <c r="B550" i="32"/>
  <c r="B551" i="32"/>
  <c r="B552" i="32"/>
  <c r="B553" i="32"/>
  <c r="B554" i="32"/>
  <c r="B555" i="32"/>
  <c r="B556" i="32"/>
  <c r="B557" i="32"/>
  <c r="B558" i="32"/>
  <c r="B559" i="32"/>
  <c r="B560" i="32"/>
  <c r="B561" i="32"/>
  <c r="B562" i="32"/>
  <c r="B563" i="32"/>
  <c r="B564" i="32"/>
  <c r="B565" i="32"/>
  <c r="B566" i="32"/>
  <c r="B567" i="32"/>
  <c r="B568" i="32"/>
  <c r="B569" i="32"/>
  <c r="B570" i="32"/>
  <c r="B571" i="32"/>
  <c r="B572" i="32"/>
  <c r="B573" i="32"/>
  <c r="B574" i="32"/>
  <c r="B575" i="32"/>
  <c r="B576" i="32"/>
  <c r="B577" i="32"/>
  <c r="B578" i="32"/>
  <c r="B579" i="32"/>
  <c r="B580" i="32"/>
  <c r="B581" i="32"/>
  <c r="B582" i="32"/>
  <c r="B583" i="32"/>
  <c r="B584" i="32"/>
  <c r="B585" i="32"/>
  <c r="B586" i="32"/>
  <c r="B587" i="32"/>
  <c r="B588" i="32"/>
  <c r="B589" i="32"/>
  <c r="B590" i="32"/>
  <c r="B591" i="32"/>
  <c r="B592" i="32"/>
  <c r="B593" i="32"/>
  <c r="B594" i="32"/>
  <c r="B595" i="32"/>
  <c r="B596" i="32"/>
  <c r="B597" i="32"/>
  <c r="B598" i="32"/>
  <c r="B599" i="32"/>
  <c r="B600" i="32"/>
  <c r="B601" i="32"/>
  <c r="B602" i="32"/>
  <c r="B603" i="32"/>
  <c r="B604" i="32"/>
  <c r="B605" i="32"/>
  <c r="B606" i="32"/>
  <c r="B607" i="32"/>
  <c r="B608" i="32"/>
  <c r="B609" i="32"/>
  <c r="B610" i="32"/>
  <c r="B611" i="32"/>
  <c r="B612" i="32"/>
  <c r="B613" i="32"/>
  <c r="B614" i="32"/>
  <c r="B615" i="32"/>
  <c r="B616" i="32"/>
  <c r="B617" i="32"/>
  <c r="B618" i="32"/>
  <c r="B619" i="32"/>
  <c r="B620" i="32"/>
  <c r="B621" i="32"/>
  <c r="B622" i="32"/>
  <c r="B623" i="32"/>
  <c r="B624" i="32"/>
  <c r="B625" i="32"/>
  <c r="B626" i="32"/>
  <c r="B627" i="32"/>
  <c r="B628" i="32"/>
  <c r="B629" i="32"/>
  <c r="B630" i="32"/>
  <c r="B631" i="32"/>
  <c r="B632" i="32"/>
  <c r="B633" i="32"/>
  <c r="B634" i="32"/>
  <c r="B635" i="32"/>
  <c r="B636" i="32"/>
  <c r="B637" i="32"/>
  <c r="B638" i="32"/>
  <c r="B639" i="32"/>
  <c r="B640" i="32"/>
  <c r="B641" i="32"/>
  <c r="B642" i="32"/>
  <c r="B643" i="32"/>
  <c r="B644" i="32"/>
  <c r="B645" i="32"/>
  <c r="B646" i="32"/>
  <c r="B647" i="32"/>
  <c r="B648" i="32"/>
  <c r="B649" i="32"/>
  <c r="B650" i="32"/>
  <c r="B651" i="32"/>
  <c r="B652" i="32"/>
  <c r="B653" i="32"/>
  <c r="B654" i="32"/>
  <c r="B655" i="32"/>
  <c r="B656" i="32"/>
  <c r="B657" i="32"/>
  <c r="B658" i="32"/>
  <c r="B659" i="32"/>
  <c r="B660" i="32"/>
  <c r="B661" i="32"/>
  <c r="B662" i="32"/>
  <c r="B663" i="32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249" i="31"/>
  <c r="B250" i="31"/>
  <c r="B251" i="31"/>
  <c r="B252" i="31"/>
  <c r="B253" i="31"/>
  <c r="B254" i="31"/>
  <c r="B255" i="31"/>
  <c r="B256" i="31"/>
  <c r="B257" i="31"/>
  <c r="B258" i="31"/>
  <c r="B259" i="31"/>
  <c r="B260" i="31"/>
  <c r="B261" i="31"/>
  <c r="B262" i="31"/>
  <c r="B263" i="31"/>
  <c r="B264" i="31"/>
  <c r="B265" i="31"/>
  <c r="B266" i="31"/>
  <c r="B267" i="31"/>
  <c r="B268" i="31"/>
  <c r="B269" i="31"/>
  <c r="B270" i="31"/>
  <c r="B271" i="31"/>
  <c r="B272" i="31"/>
  <c r="B273" i="31"/>
  <c r="B274" i="31"/>
  <c r="B275" i="31"/>
  <c r="B276" i="31"/>
  <c r="B277" i="31"/>
  <c r="B278" i="31"/>
  <c r="B279" i="31"/>
  <c r="B280" i="31"/>
  <c r="B281" i="31"/>
  <c r="B282" i="31"/>
  <c r="B283" i="31"/>
  <c r="B284" i="31"/>
  <c r="B285" i="31"/>
  <c r="B286" i="31"/>
  <c r="B287" i="31"/>
  <c r="B288" i="31"/>
  <c r="B289" i="31"/>
  <c r="B290" i="31"/>
  <c r="B291" i="31"/>
  <c r="B292" i="31"/>
  <c r="B293" i="31"/>
  <c r="B294" i="31"/>
  <c r="B295" i="31"/>
  <c r="B296" i="31"/>
  <c r="B297" i="31"/>
  <c r="B298" i="31"/>
  <c r="B299" i="31"/>
  <c r="B300" i="31"/>
  <c r="B301" i="31"/>
  <c r="B302" i="31"/>
  <c r="B303" i="31"/>
  <c r="B304" i="31"/>
  <c r="B305" i="31"/>
  <c r="B306" i="31"/>
  <c r="B307" i="31"/>
  <c r="B308" i="31"/>
  <c r="B309" i="31"/>
  <c r="B310" i="31"/>
  <c r="B311" i="31"/>
  <c r="B312" i="31"/>
  <c r="B313" i="31"/>
  <c r="B314" i="31"/>
  <c r="B315" i="31"/>
  <c r="B316" i="31"/>
  <c r="B317" i="31"/>
  <c r="B318" i="31"/>
  <c r="B319" i="31"/>
  <c r="B320" i="31"/>
  <c r="B321" i="31"/>
  <c r="B322" i="31"/>
  <c r="B323" i="31"/>
  <c r="B324" i="31"/>
  <c r="B325" i="31"/>
  <c r="B326" i="31"/>
  <c r="B327" i="31"/>
  <c r="B328" i="31"/>
  <c r="B329" i="31"/>
  <c r="B330" i="31"/>
  <c r="B331" i="31"/>
  <c r="B332" i="31"/>
  <c r="B333" i="31"/>
  <c r="B334" i="31"/>
  <c r="B335" i="31"/>
  <c r="B336" i="31"/>
  <c r="B337" i="31"/>
  <c r="B338" i="31"/>
  <c r="B339" i="31"/>
  <c r="B340" i="31"/>
  <c r="B341" i="31"/>
  <c r="B342" i="31"/>
  <c r="B343" i="31"/>
  <c r="B344" i="31"/>
  <c r="B345" i="31"/>
  <c r="B346" i="31"/>
  <c r="B347" i="31"/>
  <c r="B348" i="31"/>
  <c r="B349" i="31"/>
  <c r="B350" i="31"/>
  <c r="B351" i="31"/>
  <c r="B352" i="31"/>
  <c r="B353" i="31"/>
  <c r="B354" i="31"/>
  <c r="B355" i="31"/>
  <c r="B356" i="31"/>
  <c r="B357" i="31"/>
  <c r="B358" i="31"/>
  <c r="B359" i="31"/>
  <c r="B360" i="31"/>
  <c r="B361" i="31"/>
  <c r="B362" i="31"/>
  <c r="B363" i="31"/>
  <c r="B364" i="31"/>
  <c r="B365" i="31"/>
  <c r="B366" i="31"/>
  <c r="B367" i="31"/>
  <c r="B368" i="31"/>
  <c r="B369" i="31"/>
  <c r="B370" i="31"/>
  <c r="B371" i="31"/>
  <c r="B372" i="31"/>
  <c r="B373" i="31"/>
  <c r="B374" i="31"/>
  <c r="B375" i="31"/>
  <c r="B376" i="31"/>
  <c r="B377" i="31"/>
  <c r="B378" i="31"/>
  <c r="B379" i="31"/>
  <c r="B380" i="31"/>
  <c r="B381" i="31"/>
  <c r="B382" i="31"/>
  <c r="B383" i="31"/>
  <c r="B384" i="31"/>
  <c r="B385" i="31"/>
  <c r="B386" i="31"/>
  <c r="B387" i="31"/>
  <c r="B388" i="31"/>
  <c r="B389" i="31"/>
  <c r="B390" i="31"/>
  <c r="B391" i="31"/>
  <c r="B392" i="31"/>
  <c r="B393" i="31"/>
  <c r="B394" i="31"/>
  <c r="B395" i="31"/>
  <c r="B396" i="31"/>
  <c r="B397" i="31"/>
  <c r="B398" i="31"/>
  <c r="B399" i="31"/>
  <c r="B400" i="31"/>
  <c r="B401" i="31"/>
  <c r="B402" i="31"/>
  <c r="B403" i="31"/>
  <c r="B404" i="31"/>
  <c r="B405" i="31"/>
  <c r="B406" i="31"/>
  <c r="B407" i="31"/>
  <c r="B408" i="31"/>
  <c r="B409" i="31"/>
  <c r="B410" i="31"/>
  <c r="B411" i="31"/>
  <c r="B412" i="31"/>
  <c r="B413" i="31"/>
  <c r="B414" i="31"/>
  <c r="B415" i="31"/>
  <c r="B416" i="31"/>
  <c r="B417" i="31"/>
  <c r="B418" i="31"/>
  <c r="B419" i="31"/>
  <c r="B420" i="31"/>
  <c r="B421" i="31"/>
  <c r="B422" i="31"/>
  <c r="B423" i="31"/>
  <c r="B424" i="31"/>
  <c r="B425" i="31"/>
  <c r="B426" i="31"/>
  <c r="B427" i="31"/>
  <c r="B428" i="31"/>
  <c r="B429" i="31"/>
  <c r="B430" i="31"/>
  <c r="B431" i="31"/>
  <c r="B432" i="31"/>
  <c r="B433" i="31"/>
  <c r="B434" i="31"/>
  <c r="B435" i="31"/>
  <c r="B436" i="31"/>
  <c r="B437" i="31"/>
  <c r="B438" i="31"/>
  <c r="B439" i="31"/>
  <c r="B440" i="31"/>
  <c r="B441" i="31"/>
  <c r="B442" i="31"/>
  <c r="B443" i="31"/>
  <c r="B444" i="31"/>
  <c r="B445" i="31"/>
  <c r="B446" i="31"/>
  <c r="B447" i="31"/>
  <c r="B448" i="31"/>
  <c r="B449" i="31"/>
  <c r="B450" i="31"/>
  <c r="B451" i="31"/>
  <c r="B452" i="31"/>
  <c r="B453" i="31"/>
  <c r="B454" i="31"/>
  <c r="B455" i="31"/>
  <c r="B456" i="31"/>
  <c r="B457" i="31"/>
  <c r="B458" i="31"/>
  <c r="B459" i="31"/>
  <c r="B460" i="31"/>
  <c r="B461" i="31"/>
  <c r="B462" i="31"/>
  <c r="B463" i="31"/>
  <c r="B464" i="31"/>
  <c r="B465" i="31"/>
  <c r="B466" i="31"/>
  <c r="B467" i="31"/>
  <c r="B468" i="31"/>
  <c r="B469" i="31"/>
  <c r="B470" i="31"/>
  <c r="B471" i="31"/>
  <c r="B472" i="31"/>
  <c r="B473" i="31"/>
  <c r="B474" i="31"/>
  <c r="B475" i="31"/>
  <c r="B476" i="31"/>
  <c r="B477" i="31"/>
  <c r="B478" i="31"/>
  <c r="B479" i="31"/>
  <c r="B480" i="31"/>
  <c r="B481" i="31"/>
  <c r="B482" i="31"/>
  <c r="B483" i="31"/>
  <c r="B484" i="31"/>
  <c r="B485" i="31"/>
  <c r="B486" i="31"/>
  <c r="B487" i="31"/>
  <c r="B488" i="31"/>
  <c r="B489" i="31"/>
  <c r="B490" i="31"/>
  <c r="B491" i="31"/>
  <c r="B492" i="31"/>
  <c r="B493" i="31"/>
  <c r="B494" i="31"/>
  <c r="B495" i="31"/>
  <c r="B496" i="31"/>
  <c r="B497" i="31"/>
  <c r="B498" i="31"/>
  <c r="B499" i="31"/>
  <c r="B500" i="31"/>
  <c r="B501" i="31"/>
  <c r="B502" i="31"/>
  <c r="B503" i="31"/>
  <c r="B504" i="31"/>
  <c r="B505" i="31"/>
  <c r="B506" i="31"/>
  <c r="B507" i="31"/>
  <c r="B508" i="31"/>
  <c r="B509" i="31"/>
  <c r="B510" i="31"/>
  <c r="B511" i="31"/>
  <c r="B512" i="31"/>
  <c r="B513" i="31"/>
  <c r="B514" i="31"/>
  <c r="B515" i="31"/>
  <c r="B516" i="31"/>
  <c r="B517" i="31"/>
  <c r="B518" i="31"/>
  <c r="B519" i="31"/>
  <c r="B520" i="31"/>
  <c r="B521" i="31"/>
  <c r="B522" i="31"/>
  <c r="B523" i="31"/>
  <c r="B524" i="31"/>
  <c r="B525" i="31"/>
  <c r="B526" i="31"/>
  <c r="B527" i="31"/>
  <c r="B528" i="31"/>
  <c r="B529" i="31"/>
  <c r="B530" i="31"/>
  <c r="B531" i="31"/>
  <c r="B532" i="31"/>
  <c r="B533" i="31"/>
  <c r="B534" i="31"/>
  <c r="B535" i="31"/>
  <c r="B536" i="31"/>
  <c r="B537" i="31"/>
  <c r="B538" i="31"/>
  <c r="B539" i="31"/>
  <c r="B540" i="31"/>
  <c r="B541" i="31"/>
  <c r="B542" i="31"/>
  <c r="B543" i="31"/>
  <c r="B544" i="31"/>
  <c r="B545" i="31"/>
  <c r="B546" i="31"/>
  <c r="B547" i="31"/>
  <c r="B548" i="31"/>
  <c r="B549" i="31"/>
  <c r="B550" i="31"/>
  <c r="B551" i="31"/>
  <c r="B552" i="31"/>
  <c r="B553" i="31"/>
  <c r="B554" i="31"/>
  <c r="B555" i="31"/>
  <c r="B556" i="31"/>
  <c r="B557" i="31"/>
  <c r="B558" i="31"/>
  <c r="B559" i="31"/>
  <c r="B560" i="31"/>
  <c r="B561" i="31"/>
  <c r="B562" i="31"/>
  <c r="B563" i="31"/>
  <c r="B564" i="31"/>
  <c r="B565" i="31"/>
  <c r="B566" i="31"/>
  <c r="B567" i="31"/>
  <c r="B568" i="31"/>
  <c r="B569" i="31"/>
  <c r="B570" i="31"/>
  <c r="B571" i="31"/>
  <c r="B572" i="31"/>
  <c r="B573" i="31"/>
  <c r="B574" i="31"/>
  <c r="B575" i="31"/>
  <c r="B576" i="31"/>
  <c r="B577" i="31"/>
  <c r="B578" i="31"/>
  <c r="B579" i="31"/>
  <c r="B580" i="31"/>
  <c r="B581" i="31"/>
  <c r="B582" i="31"/>
  <c r="B583" i="31"/>
  <c r="B584" i="31"/>
  <c r="B585" i="31"/>
  <c r="B586" i="31"/>
  <c r="B587" i="31"/>
  <c r="B588" i="31"/>
  <c r="B589" i="31"/>
  <c r="B590" i="31"/>
  <c r="B591" i="31"/>
  <c r="B592" i="31"/>
  <c r="B593" i="31"/>
  <c r="B594" i="31"/>
  <c r="B595" i="31"/>
  <c r="B596" i="31"/>
  <c r="B597" i="31"/>
  <c r="B598" i="31"/>
  <c r="B599" i="31"/>
  <c r="B600" i="31"/>
  <c r="B601" i="31"/>
  <c r="B602" i="31"/>
  <c r="B603" i="31"/>
  <c r="B604" i="31"/>
  <c r="B605" i="31"/>
  <c r="B606" i="31"/>
  <c r="B607" i="31"/>
  <c r="B608" i="31"/>
  <c r="B609" i="31"/>
  <c r="B610" i="31"/>
  <c r="B611" i="31"/>
  <c r="B612" i="31"/>
  <c r="B613" i="31"/>
  <c r="B614" i="31"/>
  <c r="B615" i="31"/>
  <c r="B616" i="31"/>
  <c r="B617" i="31"/>
  <c r="B618" i="31"/>
  <c r="B619" i="31"/>
  <c r="B620" i="31"/>
  <c r="B621" i="31"/>
  <c r="B622" i="31"/>
  <c r="B623" i="31"/>
  <c r="B624" i="31"/>
  <c r="B625" i="31"/>
  <c r="B626" i="31"/>
  <c r="B627" i="31"/>
  <c r="B628" i="31"/>
  <c r="B629" i="31"/>
  <c r="B630" i="31"/>
  <c r="B631" i="31"/>
  <c r="B632" i="31"/>
  <c r="B633" i="31"/>
  <c r="B634" i="31"/>
  <c r="B635" i="31"/>
  <c r="B636" i="31"/>
  <c r="B637" i="31"/>
  <c r="B638" i="31"/>
  <c r="B639" i="31"/>
  <c r="B640" i="31"/>
  <c r="B641" i="31"/>
  <c r="B642" i="31"/>
  <c r="B643" i="31"/>
  <c r="B644" i="31"/>
  <c r="B645" i="31"/>
  <c r="B646" i="31"/>
  <c r="B647" i="31"/>
  <c r="B648" i="31"/>
  <c r="B649" i="31"/>
  <c r="B650" i="31"/>
  <c r="B651" i="31"/>
  <c r="B652" i="31"/>
  <c r="B653" i="31"/>
  <c r="B654" i="31"/>
  <c r="B655" i="31"/>
  <c r="B656" i="31"/>
  <c r="B657" i="31"/>
  <c r="B658" i="31"/>
  <c r="B659" i="31"/>
  <c r="B660" i="31"/>
  <c r="B661" i="31"/>
  <c r="B662" i="31"/>
  <c r="B663" i="31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B352" i="30"/>
  <c r="B353" i="30"/>
  <c r="B354" i="30"/>
  <c r="B355" i="30"/>
  <c r="B356" i="30"/>
  <c r="B357" i="30"/>
  <c r="B35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4" i="30"/>
  <c r="B385" i="30"/>
  <c r="B386" i="30"/>
  <c r="B387" i="30"/>
  <c r="B388" i="30"/>
  <c r="B389" i="30"/>
  <c r="B390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3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5" i="30"/>
  <c r="B456" i="30"/>
  <c r="B457" i="30"/>
  <c r="B458" i="30"/>
  <c r="B459" i="30"/>
  <c r="B460" i="30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1" i="30"/>
  <c r="B492" i="30"/>
  <c r="B493" i="30"/>
  <c r="B494" i="30"/>
  <c r="B495" i="30"/>
  <c r="B496" i="30"/>
  <c r="B497" i="30"/>
  <c r="B498" i="30"/>
  <c r="B499" i="30"/>
  <c r="B500" i="30"/>
  <c r="B501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8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549" i="30"/>
  <c r="B550" i="30"/>
  <c r="B551" i="30"/>
  <c r="B552" i="30"/>
  <c r="B553" i="30"/>
  <c r="B554" i="30"/>
  <c r="B555" i="30"/>
  <c r="B556" i="30"/>
  <c r="B557" i="30"/>
  <c r="B558" i="30"/>
  <c r="B559" i="30"/>
  <c r="B560" i="30"/>
  <c r="B561" i="30"/>
  <c r="B562" i="30"/>
  <c r="B563" i="30"/>
  <c r="B564" i="30"/>
  <c r="B565" i="30"/>
  <c r="B566" i="30"/>
  <c r="B567" i="30"/>
  <c r="B568" i="30"/>
  <c r="B569" i="30"/>
  <c r="B570" i="30"/>
  <c r="B571" i="30"/>
  <c r="B572" i="30"/>
  <c r="B573" i="30"/>
  <c r="B574" i="30"/>
  <c r="B575" i="30"/>
  <c r="B576" i="30"/>
  <c r="B577" i="30"/>
  <c r="B578" i="30"/>
  <c r="B579" i="30"/>
  <c r="B580" i="30"/>
  <c r="B581" i="30"/>
  <c r="B582" i="30"/>
  <c r="B583" i="30"/>
  <c r="B584" i="30"/>
  <c r="B585" i="30"/>
  <c r="B586" i="30"/>
  <c r="B587" i="30"/>
  <c r="B588" i="30"/>
  <c r="B589" i="30"/>
  <c r="B590" i="30"/>
  <c r="B591" i="30"/>
  <c r="B592" i="30"/>
  <c r="B593" i="30"/>
  <c r="B594" i="30"/>
  <c r="B595" i="30"/>
  <c r="B596" i="30"/>
  <c r="B597" i="30"/>
  <c r="B598" i="30"/>
  <c r="B599" i="30"/>
  <c r="B600" i="30"/>
  <c r="B601" i="30"/>
  <c r="B602" i="30"/>
  <c r="B603" i="30"/>
  <c r="B604" i="30"/>
  <c r="B605" i="30"/>
  <c r="B606" i="30"/>
  <c r="B607" i="30"/>
  <c r="B608" i="30"/>
  <c r="B609" i="30"/>
  <c r="B610" i="30"/>
  <c r="B611" i="30"/>
  <c r="B612" i="30"/>
  <c r="B613" i="30"/>
  <c r="B614" i="30"/>
  <c r="B615" i="30"/>
  <c r="B616" i="30"/>
  <c r="B617" i="30"/>
  <c r="B618" i="30"/>
  <c r="B619" i="30"/>
  <c r="B620" i="30"/>
  <c r="B621" i="30"/>
  <c r="B622" i="30"/>
  <c r="B623" i="30"/>
  <c r="B624" i="30"/>
  <c r="B625" i="30"/>
  <c r="B626" i="30"/>
  <c r="B627" i="30"/>
  <c r="B628" i="30"/>
  <c r="B629" i="30"/>
  <c r="B630" i="30"/>
  <c r="B631" i="30"/>
  <c r="B632" i="30"/>
  <c r="B633" i="30"/>
  <c r="B634" i="30"/>
  <c r="B635" i="30"/>
  <c r="B636" i="30"/>
  <c r="B637" i="30"/>
  <c r="B638" i="30"/>
  <c r="B639" i="30"/>
  <c r="B640" i="30"/>
  <c r="B641" i="30"/>
  <c r="B642" i="30"/>
  <c r="B643" i="30"/>
  <c r="B644" i="30"/>
  <c r="B645" i="30"/>
  <c r="B646" i="30"/>
  <c r="B647" i="30"/>
  <c r="B648" i="30"/>
  <c r="B649" i="30"/>
  <c r="B650" i="30"/>
  <c r="B651" i="30"/>
  <c r="B652" i="30"/>
  <c r="B653" i="30"/>
  <c r="B654" i="30"/>
  <c r="B655" i="30"/>
  <c r="B656" i="30"/>
  <c r="B657" i="30"/>
  <c r="B658" i="30"/>
  <c r="B659" i="30"/>
  <c r="B660" i="30"/>
  <c r="B661" i="30"/>
  <c r="B662" i="30"/>
  <c r="B663" i="30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249" i="29"/>
  <c r="B250" i="29"/>
  <c r="B251" i="29"/>
  <c r="B252" i="29"/>
  <c r="B253" i="29"/>
  <c r="B254" i="29"/>
  <c r="B255" i="29"/>
  <c r="B256" i="29"/>
  <c r="B257" i="29"/>
  <c r="B258" i="29"/>
  <c r="B259" i="29"/>
  <c r="B260" i="29"/>
  <c r="B261" i="29"/>
  <c r="B262" i="29"/>
  <c r="B263" i="29"/>
  <c r="B264" i="29"/>
  <c r="B265" i="29"/>
  <c r="B266" i="29"/>
  <c r="B267" i="29"/>
  <c r="B268" i="29"/>
  <c r="B269" i="29"/>
  <c r="B270" i="29"/>
  <c r="B271" i="29"/>
  <c r="B272" i="29"/>
  <c r="B273" i="29"/>
  <c r="B274" i="29"/>
  <c r="B275" i="29"/>
  <c r="B276" i="29"/>
  <c r="B277" i="29"/>
  <c r="B278" i="29"/>
  <c r="B279" i="29"/>
  <c r="B280" i="29"/>
  <c r="B281" i="29"/>
  <c r="B282" i="29"/>
  <c r="B283" i="29"/>
  <c r="B284" i="29"/>
  <c r="B285" i="29"/>
  <c r="B286" i="29"/>
  <c r="B287" i="29"/>
  <c r="B288" i="29"/>
  <c r="B289" i="29"/>
  <c r="B290" i="29"/>
  <c r="B291" i="29"/>
  <c r="B292" i="29"/>
  <c r="B293" i="29"/>
  <c r="B294" i="29"/>
  <c r="B295" i="29"/>
  <c r="B296" i="29"/>
  <c r="B297" i="29"/>
  <c r="B298" i="29"/>
  <c r="B299" i="29"/>
  <c r="B300" i="29"/>
  <c r="B301" i="29"/>
  <c r="B302" i="29"/>
  <c r="B303" i="29"/>
  <c r="B304" i="29"/>
  <c r="B305" i="29"/>
  <c r="B306" i="29"/>
  <c r="B307" i="29"/>
  <c r="B308" i="29"/>
  <c r="B309" i="29"/>
  <c r="B310" i="29"/>
  <c r="B311" i="29"/>
  <c r="B312" i="29"/>
  <c r="B313" i="29"/>
  <c r="B314" i="29"/>
  <c r="B315" i="29"/>
  <c r="B316" i="29"/>
  <c r="B317" i="29"/>
  <c r="B318" i="29"/>
  <c r="B319" i="29"/>
  <c r="B320" i="29"/>
  <c r="B321" i="29"/>
  <c r="B322" i="29"/>
  <c r="B323" i="29"/>
  <c r="B324" i="29"/>
  <c r="B325" i="29"/>
  <c r="B326" i="29"/>
  <c r="B327" i="29"/>
  <c r="B328" i="29"/>
  <c r="B329" i="29"/>
  <c r="B330" i="29"/>
  <c r="B331" i="29"/>
  <c r="B332" i="29"/>
  <c r="B333" i="29"/>
  <c r="B334" i="29"/>
  <c r="B335" i="29"/>
  <c r="B336" i="29"/>
  <c r="B337" i="29"/>
  <c r="B338" i="29"/>
  <c r="B339" i="29"/>
  <c r="B340" i="29"/>
  <c r="B341" i="29"/>
  <c r="B342" i="29"/>
  <c r="B343" i="29"/>
  <c r="B344" i="29"/>
  <c r="B345" i="29"/>
  <c r="B346" i="29"/>
  <c r="B347" i="29"/>
  <c r="B348" i="29"/>
  <c r="B349" i="29"/>
  <c r="B350" i="29"/>
  <c r="B351" i="29"/>
  <c r="B352" i="29"/>
  <c r="B353" i="29"/>
  <c r="B354" i="29"/>
  <c r="B355" i="29"/>
  <c r="B356" i="29"/>
  <c r="B357" i="29"/>
  <c r="B358" i="29"/>
  <c r="B359" i="29"/>
  <c r="B360" i="29"/>
  <c r="B361" i="29"/>
  <c r="B362" i="29"/>
  <c r="B363" i="29"/>
  <c r="B364" i="29"/>
  <c r="B365" i="29"/>
  <c r="B366" i="29"/>
  <c r="B367" i="29"/>
  <c r="B368" i="29"/>
  <c r="B369" i="29"/>
  <c r="B370" i="29"/>
  <c r="B371" i="29"/>
  <c r="B372" i="29"/>
  <c r="B373" i="29"/>
  <c r="B374" i="29"/>
  <c r="B375" i="29"/>
  <c r="B376" i="29"/>
  <c r="B377" i="29"/>
  <c r="B378" i="29"/>
  <c r="B379" i="29"/>
  <c r="B380" i="29"/>
  <c r="B381" i="29"/>
  <c r="B382" i="29"/>
  <c r="B383" i="29"/>
  <c r="B384" i="29"/>
  <c r="B385" i="29"/>
  <c r="B386" i="29"/>
  <c r="B387" i="29"/>
  <c r="B388" i="29"/>
  <c r="B389" i="29"/>
  <c r="B390" i="29"/>
  <c r="B391" i="29"/>
  <c r="B392" i="29"/>
  <c r="B393" i="29"/>
  <c r="B394" i="29"/>
  <c r="B395" i="29"/>
  <c r="B396" i="29"/>
  <c r="B397" i="29"/>
  <c r="B398" i="29"/>
  <c r="B399" i="29"/>
  <c r="B400" i="29"/>
  <c r="B401" i="29"/>
  <c r="B402" i="29"/>
  <c r="B403" i="29"/>
  <c r="B404" i="29"/>
  <c r="B405" i="29"/>
  <c r="B406" i="29"/>
  <c r="B407" i="29"/>
  <c r="B408" i="29"/>
  <c r="B409" i="29"/>
  <c r="B410" i="29"/>
  <c r="B411" i="29"/>
  <c r="B412" i="29"/>
  <c r="B413" i="29"/>
  <c r="B414" i="29"/>
  <c r="B415" i="29"/>
  <c r="B416" i="29"/>
  <c r="B417" i="29"/>
  <c r="B418" i="29"/>
  <c r="B419" i="29"/>
  <c r="B420" i="29"/>
  <c r="B421" i="29"/>
  <c r="B422" i="29"/>
  <c r="B423" i="29"/>
  <c r="B424" i="29"/>
  <c r="B425" i="29"/>
  <c r="B426" i="29"/>
  <c r="B427" i="29"/>
  <c r="B428" i="29"/>
  <c r="B429" i="29"/>
  <c r="B430" i="29"/>
  <c r="B431" i="29"/>
  <c r="B432" i="29"/>
  <c r="B433" i="29"/>
  <c r="B434" i="29"/>
  <c r="B435" i="29"/>
  <c r="B436" i="29"/>
  <c r="B437" i="29"/>
  <c r="B438" i="29"/>
  <c r="B439" i="29"/>
  <c r="B440" i="29"/>
  <c r="B441" i="29"/>
  <c r="B442" i="29"/>
  <c r="B443" i="29"/>
  <c r="B444" i="29"/>
  <c r="B445" i="29"/>
  <c r="B446" i="29"/>
  <c r="B447" i="29"/>
  <c r="B448" i="29"/>
  <c r="B449" i="29"/>
  <c r="B450" i="29"/>
  <c r="B451" i="29"/>
  <c r="B452" i="29"/>
  <c r="B453" i="29"/>
  <c r="B454" i="29"/>
  <c r="B455" i="29"/>
  <c r="B456" i="29"/>
  <c r="B457" i="29"/>
  <c r="B458" i="29"/>
  <c r="B459" i="29"/>
  <c r="B460" i="29"/>
  <c r="B461" i="29"/>
  <c r="B462" i="29"/>
  <c r="B463" i="29"/>
  <c r="B464" i="29"/>
  <c r="B465" i="29"/>
  <c r="B466" i="29"/>
  <c r="B467" i="29"/>
  <c r="B468" i="29"/>
  <c r="B469" i="29"/>
  <c r="B470" i="29"/>
  <c r="B471" i="29"/>
  <c r="B472" i="29"/>
  <c r="B473" i="29"/>
  <c r="B474" i="29"/>
  <c r="B475" i="29"/>
  <c r="B476" i="29"/>
  <c r="B477" i="29"/>
  <c r="B478" i="29"/>
  <c r="B479" i="29"/>
  <c r="B480" i="29"/>
  <c r="B481" i="29"/>
  <c r="B482" i="29"/>
  <c r="B483" i="29"/>
  <c r="B484" i="29"/>
  <c r="B485" i="29"/>
  <c r="B486" i="29"/>
  <c r="B487" i="29"/>
  <c r="B488" i="29"/>
  <c r="B489" i="29"/>
  <c r="B490" i="29"/>
  <c r="B491" i="29"/>
  <c r="B492" i="29"/>
  <c r="B493" i="29"/>
  <c r="B494" i="29"/>
  <c r="B495" i="29"/>
  <c r="B496" i="29"/>
  <c r="B497" i="29"/>
  <c r="B498" i="29"/>
  <c r="B499" i="29"/>
  <c r="B500" i="29"/>
  <c r="B501" i="29"/>
  <c r="B502" i="29"/>
  <c r="B503" i="29"/>
  <c r="B504" i="29"/>
  <c r="B505" i="29"/>
  <c r="B506" i="29"/>
  <c r="B507" i="29"/>
  <c r="B508" i="29"/>
  <c r="B509" i="29"/>
  <c r="B510" i="29"/>
  <c r="B511" i="29"/>
  <c r="B512" i="29"/>
  <c r="B513" i="29"/>
  <c r="B514" i="29"/>
  <c r="B515" i="29"/>
  <c r="B516" i="29"/>
  <c r="B517" i="29"/>
  <c r="B518" i="29"/>
  <c r="B519" i="29"/>
  <c r="B520" i="29"/>
  <c r="B521" i="29"/>
  <c r="B522" i="29"/>
  <c r="B523" i="29"/>
  <c r="B524" i="29"/>
  <c r="B525" i="29"/>
  <c r="B526" i="29"/>
  <c r="B527" i="29"/>
  <c r="B528" i="29"/>
  <c r="B529" i="29"/>
  <c r="B530" i="29"/>
  <c r="B531" i="29"/>
  <c r="B532" i="29"/>
  <c r="B533" i="29"/>
  <c r="B534" i="29"/>
  <c r="B535" i="29"/>
  <c r="B536" i="29"/>
  <c r="B537" i="29"/>
  <c r="B538" i="29"/>
  <c r="B539" i="29"/>
  <c r="B540" i="29"/>
  <c r="B541" i="29"/>
  <c r="B542" i="29"/>
  <c r="B543" i="29"/>
  <c r="B544" i="29"/>
  <c r="B545" i="29"/>
  <c r="B546" i="29"/>
  <c r="B547" i="29"/>
  <c r="B548" i="29"/>
  <c r="B549" i="29"/>
  <c r="B550" i="29"/>
  <c r="B551" i="29"/>
  <c r="B552" i="29"/>
  <c r="B553" i="29"/>
  <c r="B554" i="29"/>
  <c r="B555" i="29"/>
  <c r="B556" i="29"/>
  <c r="B557" i="29"/>
  <c r="B558" i="29"/>
  <c r="B559" i="29"/>
  <c r="B560" i="29"/>
  <c r="B561" i="29"/>
  <c r="B562" i="29"/>
  <c r="B563" i="29"/>
  <c r="B564" i="29"/>
  <c r="B565" i="29"/>
  <c r="B566" i="29"/>
  <c r="B567" i="29"/>
  <c r="B568" i="29"/>
  <c r="B569" i="29"/>
  <c r="B570" i="29"/>
  <c r="B571" i="29"/>
  <c r="B572" i="29"/>
  <c r="B573" i="29"/>
  <c r="B574" i="29"/>
  <c r="B575" i="29"/>
  <c r="B576" i="29"/>
  <c r="B577" i="29"/>
  <c r="B578" i="29"/>
  <c r="B579" i="29"/>
  <c r="B580" i="29"/>
  <c r="B581" i="29"/>
  <c r="B582" i="29"/>
  <c r="B583" i="29"/>
  <c r="B584" i="29"/>
  <c r="B585" i="29"/>
  <c r="B586" i="29"/>
  <c r="B587" i="29"/>
  <c r="B588" i="29"/>
  <c r="B589" i="29"/>
  <c r="B590" i="29"/>
  <c r="B591" i="29"/>
  <c r="B592" i="29"/>
  <c r="B593" i="29"/>
  <c r="B594" i="29"/>
  <c r="B595" i="29"/>
  <c r="B596" i="29"/>
  <c r="B597" i="29"/>
  <c r="B598" i="29"/>
  <c r="B599" i="29"/>
  <c r="B600" i="29"/>
  <c r="B601" i="29"/>
  <c r="B602" i="29"/>
  <c r="B603" i="29"/>
  <c r="B604" i="29"/>
  <c r="B605" i="29"/>
  <c r="B606" i="29"/>
  <c r="B607" i="29"/>
  <c r="B608" i="29"/>
  <c r="B609" i="29"/>
  <c r="B610" i="29"/>
  <c r="B611" i="29"/>
  <c r="B612" i="29"/>
  <c r="B613" i="29"/>
  <c r="B614" i="29"/>
  <c r="B615" i="29"/>
  <c r="B616" i="29"/>
  <c r="B617" i="29"/>
  <c r="B618" i="29"/>
  <c r="B619" i="29"/>
  <c r="B620" i="29"/>
  <c r="B621" i="29"/>
  <c r="B622" i="29"/>
  <c r="B623" i="29"/>
  <c r="B624" i="29"/>
  <c r="B625" i="29"/>
  <c r="B626" i="29"/>
  <c r="B627" i="29"/>
  <c r="B628" i="29"/>
  <c r="B629" i="29"/>
  <c r="B630" i="29"/>
  <c r="B631" i="29"/>
  <c r="B632" i="29"/>
  <c r="B633" i="29"/>
  <c r="B634" i="29"/>
  <c r="B635" i="29"/>
  <c r="B636" i="29"/>
  <c r="B637" i="29"/>
  <c r="B638" i="29"/>
  <c r="B639" i="29"/>
  <c r="B640" i="29"/>
  <c r="B641" i="29"/>
  <c r="B642" i="29"/>
  <c r="B643" i="29"/>
  <c r="B644" i="29"/>
  <c r="B645" i="29"/>
  <c r="B646" i="29"/>
  <c r="B647" i="29"/>
  <c r="B648" i="29"/>
  <c r="B649" i="29"/>
  <c r="B650" i="29"/>
  <c r="B651" i="29"/>
  <c r="B652" i="29"/>
  <c r="B653" i="29"/>
  <c r="B654" i="29"/>
  <c r="B655" i="29"/>
  <c r="B656" i="29"/>
  <c r="B657" i="29"/>
  <c r="B658" i="29"/>
  <c r="B659" i="29"/>
  <c r="B660" i="29"/>
  <c r="B661" i="29"/>
  <c r="B662" i="29"/>
  <c r="B663" i="29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373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492" i="28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04" i="28"/>
  <c r="B605" i="28"/>
  <c r="B606" i="28"/>
  <c r="B607" i="28"/>
  <c r="B608" i="28"/>
  <c r="B609" i="28"/>
  <c r="B610" i="28"/>
  <c r="B611" i="28"/>
  <c r="B612" i="28"/>
  <c r="B613" i="28"/>
  <c r="B614" i="28"/>
  <c r="B615" i="28"/>
  <c r="B616" i="28"/>
  <c r="B617" i="28"/>
  <c r="B618" i="28"/>
  <c r="B619" i="28"/>
  <c r="B620" i="28"/>
  <c r="B621" i="28"/>
  <c r="B622" i="28"/>
  <c r="B623" i="28"/>
  <c r="B624" i="28"/>
  <c r="B625" i="28"/>
  <c r="B626" i="28"/>
  <c r="B627" i="28"/>
  <c r="B628" i="28"/>
  <c r="B629" i="28"/>
  <c r="B630" i="28"/>
  <c r="B631" i="28"/>
  <c r="B632" i="28"/>
  <c r="B633" i="28"/>
  <c r="B634" i="28"/>
  <c r="B635" i="28"/>
  <c r="B636" i="28"/>
  <c r="B637" i="28"/>
  <c r="B638" i="28"/>
  <c r="B639" i="28"/>
  <c r="B640" i="28"/>
  <c r="B641" i="28"/>
  <c r="B642" i="28"/>
  <c r="B643" i="28"/>
  <c r="B644" i="28"/>
  <c r="B645" i="28"/>
  <c r="B646" i="28"/>
  <c r="B647" i="28"/>
  <c r="B648" i="28"/>
  <c r="B649" i="28"/>
  <c r="B650" i="28"/>
  <c r="B651" i="28"/>
  <c r="B652" i="28"/>
  <c r="B653" i="28"/>
  <c r="B654" i="28"/>
  <c r="B655" i="28"/>
  <c r="B656" i="28"/>
  <c r="B657" i="28"/>
  <c r="B658" i="28"/>
  <c r="B659" i="28"/>
  <c r="B660" i="28"/>
  <c r="B661" i="28"/>
  <c r="B662" i="28"/>
  <c r="B663" i="28"/>
  <c r="B664" i="28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B502" i="26"/>
  <c r="B503" i="26"/>
  <c r="B504" i="26"/>
  <c r="B505" i="26"/>
  <c r="B506" i="26"/>
  <c r="B507" i="26"/>
  <c r="B508" i="26"/>
  <c r="B509" i="26"/>
  <c r="B510" i="26"/>
  <c r="B511" i="26"/>
  <c r="B512" i="26"/>
  <c r="B513" i="26"/>
  <c r="B514" i="26"/>
  <c r="B515" i="26"/>
  <c r="B516" i="26"/>
  <c r="B517" i="26"/>
  <c r="B518" i="26"/>
  <c r="B519" i="26"/>
  <c r="B520" i="26"/>
  <c r="B521" i="26"/>
  <c r="B522" i="26"/>
  <c r="B523" i="26"/>
  <c r="B524" i="26"/>
  <c r="B525" i="26"/>
  <c r="B526" i="26"/>
  <c r="B527" i="26"/>
  <c r="B528" i="26"/>
  <c r="B529" i="26"/>
  <c r="B530" i="26"/>
  <c r="B531" i="26"/>
  <c r="B532" i="26"/>
  <c r="B533" i="26"/>
  <c r="B534" i="26"/>
  <c r="B535" i="26"/>
  <c r="B536" i="26"/>
  <c r="B537" i="26"/>
  <c r="B538" i="26"/>
  <c r="B539" i="26"/>
  <c r="B540" i="26"/>
  <c r="B541" i="26"/>
  <c r="B542" i="26"/>
  <c r="B543" i="26"/>
  <c r="B544" i="26"/>
  <c r="B545" i="26"/>
  <c r="B546" i="26"/>
  <c r="B547" i="26"/>
  <c r="B548" i="26"/>
  <c r="B549" i="26"/>
  <c r="B550" i="26"/>
  <c r="B551" i="26"/>
  <c r="B552" i="26"/>
  <c r="B553" i="26"/>
  <c r="B554" i="26"/>
  <c r="B555" i="26"/>
  <c r="B556" i="26"/>
  <c r="B557" i="26"/>
  <c r="B558" i="26"/>
  <c r="B559" i="26"/>
  <c r="B560" i="26"/>
  <c r="B561" i="26"/>
  <c r="B562" i="26"/>
  <c r="B563" i="26"/>
  <c r="B564" i="26"/>
  <c r="B565" i="26"/>
  <c r="B566" i="26"/>
  <c r="B567" i="26"/>
  <c r="B568" i="26"/>
  <c r="B569" i="26"/>
  <c r="B570" i="26"/>
  <c r="B571" i="26"/>
  <c r="B572" i="26"/>
  <c r="B573" i="26"/>
  <c r="B574" i="26"/>
  <c r="B575" i="26"/>
  <c r="B576" i="26"/>
  <c r="B577" i="26"/>
  <c r="B578" i="26"/>
  <c r="B579" i="26"/>
  <c r="B580" i="26"/>
  <c r="B581" i="26"/>
  <c r="B582" i="26"/>
  <c r="B583" i="26"/>
  <c r="B584" i="26"/>
  <c r="B585" i="26"/>
  <c r="B586" i="26"/>
  <c r="B587" i="26"/>
  <c r="B588" i="26"/>
  <c r="B589" i="26"/>
  <c r="B590" i="26"/>
  <c r="B591" i="26"/>
  <c r="B592" i="26"/>
  <c r="B593" i="26"/>
  <c r="B594" i="26"/>
  <c r="B595" i="26"/>
  <c r="B596" i="26"/>
  <c r="B597" i="26"/>
  <c r="B598" i="26"/>
  <c r="B599" i="26"/>
  <c r="B600" i="26"/>
  <c r="B601" i="26"/>
  <c r="B602" i="26"/>
  <c r="B603" i="26"/>
  <c r="B604" i="26"/>
  <c r="B605" i="26"/>
  <c r="B606" i="26"/>
  <c r="B607" i="26"/>
  <c r="B608" i="26"/>
  <c r="B609" i="26"/>
  <c r="B610" i="26"/>
  <c r="B611" i="26"/>
  <c r="B612" i="26"/>
  <c r="B613" i="26"/>
  <c r="B614" i="26"/>
  <c r="B615" i="26"/>
  <c r="B616" i="26"/>
  <c r="B617" i="26"/>
  <c r="B618" i="26"/>
  <c r="B619" i="26"/>
  <c r="B620" i="26"/>
  <c r="B621" i="26"/>
  <c r="B622" i="26"/>
  <c r="B623" i="26"/>
  <c r="B624" i="26"/>
  <c r="B625" i="26"/>
  <c r="B626" i="26"/>
  <c r="B627" i="26"/>
  <c r="B628" i="26"/>
  <c r="B629" i="26"/>
  <c r="B630" i="26"/>
  <c r="B631" i="26"/>
  <c r="B632" i="26"/>
  <c r="B633" i="26"/>
  <c r="B634" i="26"/>
  <c r="B635" i="26"/>
  <c r="B636" i="26"/>
  <c r="B637" i="26"/>
  <c r="B638" i="26"/>
  <c r="B639" i="26"/>
  <c r="B640" i="26"/>
  <c r="B641" i="26"/>
  <c r="B642" i="26"/>
  <c r="B643" i="26"/>
  <c r="B644" i="26"/>
  <c r="B645" i="26"/>
  <c r="B646" i="26"/>
  <c r="B647" i="26"/>
  <c r="B648" i="26"/>
  <c r="B649" i="26"/>
  <c r="B650" i="26"/>
  <c r="B651" i="26"/>
  <c r="B652" i="26"/>
  <c r="B653" i="26"/>
  <c r="B654" i="26"/>
  <c r="B655" i="26"/>
  <c r="B656" i="26"/>
  <c r="B657" i="26"/>
  <c r="B658" i="26"/>
  <c r="B659" i="26"/>
  <c r="B660" i="26"/>
  <c r="B661" i="26"/>
  <c r="B662" i="26"/>
  <c r="B663" i="26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249" i="25"/>
  <c r="B250" i="25"/>
  <c r="B251" i="25"/>
  <c r="B252" i="25"/>
  <c r="B253" i="25"/>
  <c r="B254" i="25"/>
  <c r="B255" i="25"/>
  <c r="B256" i="25"/>
  <c r="B257" i="25"/>
  <c r="B258" i="25"/>
  <c r="B259" i="25"/>
  <c r="B260" i="25"/>
  <c r="B261" i="25"/>
  <c r="B262" i="25"/>
  <c r="B263" i="25"/>
  <c r="B264" i="25"/>
  <c r="B265" i="25"/>
  <c r="B266" i="25"/>
  <c r="B267" i="25"/>
  <c r="B268" i="25"/>
  <c r="B269" i="25"/>
  <c r="B270" i="25"/>
  <c r="B271" i="25"/>
  <c r="B272" i="25"/>
  <c r="B273" i="25"/>
  <c r="B274" i="25"/>
  <c r="B275" i="25"/>
  <c r="B276" i="25"/>
  <c r="B277" i="25"/>
  <c r="B278" i="25"/>
  <c r="B279" i="25"/>
  <c r="B280" i="25"/>
  <c r="B281" i="25"/>
  <c r="B282" i="25"/>
  <c r="B283" i="25"/>
  <c r="B284" i="25"/>
  <c r="B285" i="25"/>
  <c r="B286" i="25"/>
  <c r="B287" i="25"/>
  <c r="B288" i="25"/>
  <c r="B289" i="25"/>
  <c r="B290" i="25"/>
  <c r="B291" i="25"/>
  <c r="B292" i="25"/>
  <c r="B293" i="25"/>
  <c r="B294" i="25"/>
  <c r="B295" i="25"/>
  <c r="B296" i="25"/>
  <c r="B297" i="25"/>
  <c r="B298" i="25"/>
  <c r="B299" i="25"/>
  <c r="B300" i="25"/>
  <c r="B301" i="25"/>
  <c r="B302" i="25"/>
  <c r="B303" i="25"/>
  <c r="B304" i="25"/>
  <c r="B305" i="25"/>
  <c r="B306" i="25"/>
  <c r="B307" i="25"/>
  <c r="B308" i="25"/>
  <c r="B309" i="25"/>
  <c r="B310" i="25"/>
  <c r="B311" i="25"/>
  <c r="B312" i="25"/>
  <c r="B313" i="25"/>
  <c r="B314" i="25"/>
  <c r="B315" i="25"/>
  <c r="B316" i="25"/>
  <c r="B317" i="25"/>
  <c r="B318" i="25"/>
  <c r="B319" i="25"/>
  <c r="B320" i="25"/>
  <c r="B321" i="25"/>
  <c r="B322" i="25"/>
  <c r="B323" i="25"/>
  <c r="B324" i="25"/>
  <c r="B325" i="25"/>
  <c r="B326" i="25"/>
  <c r="B327" i="25"/>
  <c r="B328" i="25"/>
  <c r="B329" i="25"/>
  <c r="B330" i="25"/>
  <c r="B331" i="25"/>
  <c r="B332" i="25"/>
  <c r="B333" i="25"/>
  <c r="B334" i="25"/>
  <c r="B335" i="25"/>
  <c r="B336" i="25"/>
  <c r="B337" i="25"/>
  <c r="B338" i="25"/>
  <c r="B339" i="25"/>
  <c r="B340" i="25"/>
  <c r="B341" i="25"/>
  <c r="B342" i="25"/>
  <c r="B343" i="25"/>
  <c r="B344" i="25"/>
  <c r="B345" i="25"/>
  <c r="B346" i="25"/>
  <c r="B347" i="25"/>
  <c r="B348" i="25"/>
  <c r="B349" i="25"/>
  <c r="B350" i="25"/>
  <c r="B351" i="25"/>
  <c r="B352" i="25"/>
  <c r="B353" i="25"/>
  <c r="B354" i="25"/>
  <c r="B355" i="25"/>
  <c r="B356" i="25"/>
  <c r="B357" i="25"/>
  <c r="B358" i="25"/>
  <c r="B359" i="25"/>
  <c r="B360" i="25"/>
  <c r="B361" i="25"/>
  <c r="B362" i="25"/>
  <c r="B363" i="25"/>
  <c r="B364" i="25"/>
  <c r="B365" i="25"/>
  <c r="B366" i="25"/>
  <c r="B367" i="25"/>
  <c r="B368" i="25"/>
  <c r="B369" i="25"/>
  <c r="B370" i="25"/>
  <c r="B371" i="25"/>
  <c r="B372" i="25"/>
  <c r="B373" i="25"/>
  <c r="B374" i="25"/>
  <c r="B375" i="25"/>
  <c r="B376" i="25"/>
  <c r="B377" i="25"/>
  <c r="B378" i="25"/>
  <c r="B379" i="25"/>
  <c r="B380" i="25"/>
  <c r="B381" i="25"/>
  <c r="B382" i="25"/>
  <c r="B383" i="25"/>
  <c r="B384" i="25"/>
  <c r="B385" i="25"/>
  <c r="B386" i="25"/>
  <c r="B387" i="25"/>
  <c r="B388" i="25"/>
  <c r="B389" i="25"/>
  <c r="B390" i="25"/>
  <c r="B391" i="25"/>
  <c r="B392" i="25"/>
  <c r="B393" i="25"/>
  <c r="B394" i="25"/>
  <c r="B395" i="25"/>
  <c r="B396" i="25"/>
  <c r="B397" i="25"/>
  <c r="B398" i="25"/>
  <c r="B399" i="25"/>
  <c r="B400" i="25"/>
  <c r="B401" i="25"/>
  <c r="B402" i="25"/>
  <c r="B403" i="25"/>
  <c r="B404" i="25"/>
  <c r="B405" i="25"/>
  <c r="B406" i="25"/>
  <c r="B407" i="25"/>
  <c r="B408" i="25"/>
  <c r="B409" i="25"/>
  <c r="B410" i="25"/>
  <c r="B411" i="25"/>
  <c r="B412" i="25"/>
  <c r="B413" i="25"/>
  <c r="B414" i="25"/>
  <c r="B415" i="25"/>
  <c r="B416" i="25"/>
  <c r="B417" i="25"/>
  <c r="B418" i="25"/>
  <c r="B419" i="25"/>
  <c r="B420" i="25"/>
  <c r="B421" i="25"/>
  <c r="B422" i="25"/>
  <c r="B423" i="25"/>
  <c r="B424" i="25"/>
  <c r="B425" i="25"/>
  <c r="B426" i="25"/>
  <c r="B427" i="25"/>
  <c r="B428" i="25"/>
  <c r="B429" i="25"/>
  <c r="B430" i="25"/>
  <c r="B431" i="25"/>
  <c r="B432" i="25"/>
  <c r="B433" i="25"/>
  <c r="B434" i="25"/>
  <c r="B435" i="25"/>
  <c r="B436" i="25"/>
  <c r="B437" i="25"/>
  <c r="B438" i="25"/>
  <c r="B439" i="25"/>
  <c r="B440" i="25"/>
  <c r="B441" i="25"/>
  <c r="B442" i="25"/>
  <c r="B443" i="25"/>
  <c r="B444" i="25"/>
  <c r="B445" i="25"/>
  <c r="B446" i="25"/>
  <c r="B447" i="25"/>
  <c r="B448" i="25"/>
  <c r="B449" i="25"/>
  <c r="B450" i="25"/>
  <c r="B451" i="25"/>
  <c r="B452" i="25"/>
  <c r="B453" i="25"/>
  <c r="B454" i="25"/>
  <c r="B455" i="25"/>
  <c r="B456" i="25"/>
  <c r="B457" i="25"/>
  <c r="B458" i="25"/>
  <c r="B459" i="25"/>
  <c r="B460" i="25"/>
  <c r="B461" i="25"/>
  <c r="B462" i="25"/>
  <c r="B463" i="25"/>
  <c r="B464" i="25"/>
  <c r="B465" i="25"/>
  <c r="B466" i="25"/>
  <c r="B467" i="25"/>
  <c r="B468" i="25"/>
  <c r="B469" i="25"/>
  <c r="B470" i="25"/>
  <c r="B471" i="25"/>
  <c r="B472" i="25"/>
  <c r="B473" i="25"/>
  <c r="B474" i="25"/>
  <c r="B475" i="25"/>
  <c r="B476" i="25"/>
  <c r="B477" i="25"/>
  <c r="B478" i="25"/>
  <c r="B479" i="25"/>
  <c r="B480" i="25"/>
  <c r="B481" i="25"/>
  <c r="B482" i="25"/>
  <c r="B483" i="25"/>
  <c r="B484" i="25"/>
  <c r="B485" i="25"/>
  <c r="B486" i="25"/>
  <c r="B487" i="25"/>
  <c r="B488" i="25"/>
  <c r="B489" i="25"/>
  <c r="B490" i="25"/>
  <c r="B491" i="25"/>
  <c r="B492" i="25"/>
  <c r="B493" i="25"/>
  <c r="B494" i="25"/>
  <c r="B495" i="25"/>
  <c r="B496" i="25"/>
  <c r="B497" i="25"/>
  <c r="B498" i="25"/>
  <c r="B499" i="25"/>
  <c r="B500" i="25"/>
  <c r="B501" i="25"/>
  <c r="B502" i="25"/>
  <c r="B503" i="25"/>
  <c r="B504" i="25"/>
  <c r="B505" i="25"/>
  <c r="B506" i="25"/>
  <c r="B507" i="25"/>
  <c r="B508" i="25"/>
  <c r="B509" i="25"/>
  <c r="B510" i="25"/>
  <c r="B511" i="25"/>
  <c r="B512" i="25"/>
  <c r="B513" i="25"/>
  <c r="B514" i="25"/>
  <c r="B515" i="25"/>
  <c r="B516" i="25"/>
  <c r="B517" i="25"/>
  <c r="B518" i="25"/>
  <c r="B519" i="25"/>
  <c r="B520" i="25"/>
  <c r="B521" i="25"/>
  <c r="B522" i="25"/>
  <c r="B523" i="25"/>
  <c r="B524" i="25"/>
  <c r="B525" i="25"/>
  <c r="B526" i="25"/>
  <c r="B527" i="25"/>
  <c r="B528" i="25"/>
  <c r="B529" i="25"/>
  <c r="B530" i="25"/>
  <c r="B531" i="25"/>
  <c r="B532" i="25"/>
  <c r="B533" i="25"/>
  <c r="B534" i="25"/>
  <c r="B535" i="25"/>
  <c r="B536" i="25"/>
  <c r="B537" i="25"/>
  <c r="B538" i="25"/>
  <c r="B539" i="25"/>
  <c r="B540" i="25"/>
  <c r="B541" i="25"/>
  <c r="B542" i="25"/>
  <c r="B543" i="25"/>
  <c r="B544" i="25"/>
  <c r="B545" i="25"/>
  <c r="B546" i="25"/>
  <c r="B547" i="25"/>
  <c r="B548" i="25"/>
  <c r="B549" i="25"/>
  <c r="B550" i="25"/>
  <c r="B551" i="25"/>
  <c r="B552" i="25"/>
  <c r="B553" i="25"/>
  <c r="B554" i="25"/>
  <c r="B555" i="25"/>
  <c r="B556" i="25"/>
  <c r="B557" i="25"/>
  <c r="B558" i="25"/>
  <c r="B559" i="25"/>
  <c r="B560" i="25"/>
  <c r="B561" i="25"/>
  <c r="B562" i="25"/>
  <c r="B563" i="25"/>
  <c r="B564" i="25"/>
  <c r="B565" i="25"/>
  <c r="B566" i="25"/>
  <c r="B567" i="25"/>
  <c r="B568" i="25"/>
  <c r="B569" i="25"/>
  <c r="B570" i="25"/>
  <c r="B571" i="25"/>
  <c r="B572" i="25"/>
  <c r="B573" i="25"/>
  <c r="B574" i="25"/>
  <c r="B575" i="25"/>
  <c r="B576" i="25"/>
  <c r="B577" i="25"/>
  <c r="B578" i="25"/>
  <c r="B579" i="25"/>
  <c r="B580" i="25"/>
  <c r="B581" i="25"/>
  <c r="B582" i="25"/>
  <c r="B583" i="25"/>
  <c r="B584" i="25"/>
  <c r="B585" i="25"/>
  <c r="B586" i="25"/>
  <c r="B587" i="25"/>
  <c r="B588" i="25"/>
  <c r="B589" i="25"/>
  <c r="B590" i="25"/>
  <c r="B591" i="25"/>
  <c r="B592" i="25"/>
  <c r="B593" i="25"/>
  <c r="B594" i="25"/>
  <c r="B595" i="25"/>
  <c r="B596" i="25"/>
  <c r="B597" i="25"/>
  <c r="B598" i="25"/>
  <c r="B599" i="25"/>
  <c r="B600" i="25"/>
  <c r="B601" i="25"/>
  <c r="B602" i="25"/>
  <c r="B603" i="25"/>
  <c r="B604" i="25"/>
  <c r="B605" i="25"/>
  <c r="B606" i="25"/>
  <c r="B607" i="25"/>
  <c r="B608" i="25"/>
  <c r="B609" i="25"/>
  <c r="B610" i="25"/>
  <c r="B611" i="25"/>
  <c r="B612" i="25"/>
  <c r="B613" i="25"/>
  <c r="B614" i="25"/>
  <c r="B615" i="25"/>
  <c r="B616" i="25"/>
  <c r="B617" i="25"/>
  <c r="B618" i="25"/>
  <c r="B619" i="25"/>
  <c r="B620" i="25"/>
  <c r="B621" i="25"/>
  <c r="B622" i="25"/>
  <c r="B623" i="25"/>
  <c r="B624" i="25"/>
  <c r="B625" i="25"/>
  <c r="B626" i="25"/>
  <c r="B627" i="25"/>
  <c r="B628" i="25"/>
  <c r="B629" i="25"/>
  <c r="B630" i="25"/>
  <c r="B631" i="25"/>
  <c r="B632" i="25"/>
  <c r="B633" i="25"/>
  <c r="B634" i="25"/>
  <c r="B635" i="25"/>
  <c r="B636" i="25"/>
  <c r="B637" i="25"/>
  <c r="B638" i="25"/>
  <c r="B639" i="25"/>
  <c r="B640" i="25"/>
  <c r="B641" i="25"/>
  <c r="B642" i="25"/>
  <c r="B643" i="25"/>
  <c r="B644" i="25"/>
  <c r="B645" i="25"/>
  <c r="B646" i="25"/>
  <c r="B647" i="25"/>
  <c r="B648" i="25"/>
  <c r="B649" i="25"/>
  <c r="B650" i="25"/>
  <c r="B651" i="25"/>
  <c r="B652" i="25"/>
  <c r="B653" i="25"/>
  <c r="B654" i="25"/>
  <c r="B655" i="25"/>
  <c r="B656" i="25"/>
  <c r="B657" i="25"/>
  <c r="B658" i="25"/>
  <c r="B659" i="25"/>
  <c r="B660" i="25"/>
  <c r="B661" i="25"/>
  <c r="B662" i="25"/>
  <c r="B663" i="25"/>
  <c r="B664" i="25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B654" i="19"/>
  <c r="B655" i="19"/>
  <c r="B656" i="19"/>
  <c r="B657" i="19"/>
  <c r="B658" i="19"/>
  <c r="B659" i="19"/>
  <c r="B660" i="19"/>
  <c r="B661" i="19"/>
  <c r="B662" i="19"/>
  <c r="B663" i="19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</calcChain>
</file>

<file path=xl/sharedStrings.xml><?xml version="1.0" encoding="utf-8"?>
<sst xmlns="http://schemas.openxmlformats.org/spreadsheetml/2006/main" count="504" uniqueCount="50">
  <si>
    <t>Default-Group-INJ</t>
  </si>
  <si>
    <t>W:\unisim_iv_2024\sens_hist\base_case_3a.sr3</t>
  </si>
  <si>
    <t>Time (day)</t>
  </si>
  <si>
    <t>Date</t>
  </si>
  <si>
    <t>Cumulative Gas SC (m3)</t>
  </si>
  <si>
    <t>Cumulative Oil SC (m3)</t>
  </si>
  <si>
    <t>Cumulative Water SC (m3)</t>
  </si>
  <si>
    <t>Gas Oil Ratio SC (m3/m3)</t>
  </si>
  <si>
    <t>Gas Rate SC (m3/day)</t>
  </si>
  <si>
    <t>Number of Open Wells in Group</t>
  </si>
  <si>
    <t>Oil Rate SC (m3/day)</t>
  </si>
  <si>
    <t>On-time Fraction</t>
  </si>
  <si>
    <t>Water Cut SC - %</t>
  </si>
  <si>
    <t>Water Rate SC (m3/day)</t>
  </si>
  <si>
    <t>Default-Group-PRO</t>
  </si>
  <si>
    <t>FIELD-INJ</t>
  </si>
  <si>
    <t>FIELD-PRO</t>
  </si>
  <si>
    <t>I-PLAT-TLD-INJ</t>
  </si>
  <si>
    <t>I-PLAT-TLD-PRO</t>
  </si>
  <si>
    <t>I-PLAT1-INJ</t>
  </si>
  <si>
    <t>I-PLAT1-PRO</t>
  </si>
  <si>
    <t>I11</t>
  </si>
  <si>
    <t>Well Bottom-hole Pressure (kPa)</t>
  </si>
  <si>
    <t>I11-W</t>
  </si>
  <si>
    <t>I12</t>
  </si>
  <si>
    <t>I12-W</t>
  </si>
  <si>
    <t>I13</t>
  </si>
  <si>
    <t>I13-W</t>
  </si>
  <si>
    <t>I14</t>
  </si>
  <si>
    <t>I14-W</t>
  </si>
  <si>
    <t>I15</t>
  </si>
  <si>
    <t>I15-W</t>
  </si>
  <si>
    <t>I16</t>
  </si>
  <si>
    <t>I16-W</t>
  </si>
  <si>
    <t>I17</t>
  </si>
  <si>
    <t>I17-W</t>
  </si>
  <si>
    <t>P-PLAT-TLD-INJ</t>
  </si>
  <si>
    <t>P-PLAT-TLD-PRO</t>
  </si>
  <si>
    <t>P-PLAT1-INJ</t>
  </si>
  <si>
    <t>P-PLAT1-PRO</t>
  </si>
  <si>
    <t>P11</t>
  </si>
  <si>
    <t>P12</t>
  </si>
  <si>
    <t>P13</t>
  </si>
  <si>
    <t>P14</t>
  </si>
  <si>
    <t>P15</t>
  </si>
  <si>
    <t>P16</t>
  </si>
  <si>
    <t>PLAT-TLD-INJ</t>
  </si>
  <si>
    <t>PLAT-TLD-PRO</t>
  </si>
  <si>
    <t>PLAT1-INJ</t>
  </si>
  <si>
    <t>PLAT1-PRO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</si>
</sst>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36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A2CA48F-52FB-470C-9D28-615A7EF4423D}" name="Table36" displayName="Table36" ref="A5:L663" totalsRowShown="0">
  <autoFilter ref="A5:L663" xr:uid="{7DCF6F5D-E097-4AC5-A98A-56FD2C1D3309}"/>
  <tableColumns count="12">
    <tableColumn id="1" xr3:uid="{9065B810-C1C5-4BD0-8922-2B800C3C9B5C}" name="Time (day)"/>
    <tableColumn id="2" xr3:uid="{A0624C63-0DA3-403F-8F4E-01E2A6ECA8C7}" name="Date" dataDxfId="0"/>
    <tableColumn id="3" xr3:uid="{57F372C0-28E3-4849-81D7-2095054B3028}" name="Cumulative Gas SC (m3)"/>
    <tableColumn id="4" xr3:uid="{F4987DB8-32AB-40BF-9789-729D3CAB87CC}" name="Cumulative Oil SC (m3)"/>
    <tableColumn id="5" xr3:uid="{0435BA0A-F019-4E21-B978-749B871C6E74}" name="Cumulative Water SC (m3)"/>
    <tableColumn id="6" xr3:uid="{23934B17-FE56-41E6-BB10-5BA0DF6B47FB}" name="Gas Oil Ratio SC (m3/m3)"/>
    <tableColumn id="7" xr3:uid="{5323723D-F15C-401A-9CCC-2C9E2C670671}" name="Gas Rate SC (m3/day)"/>
    <tableColumn id="8" xr3:uid="{2CFBD933-4DB1-4331-9488-CFA2568DA21F}" name="Number of Open Wells in Group"/>
    <tableColumn id="9" xr3:uid="{3C5DCC11-C422-4D32-A76E-737A88A98774}" name="Oil Rate SC (m3/day)"/>
    <tableColumn id="10" xr3:uid="{CE6285A4-1BE2-4D5E-9290-E728650943EB}" name="On-time Fraction"/>
    <tableColumn id="11" xr3:uid="{1A788869-DF7F-4A0E-B628-FF04F0E840EE}" name="Water Cut SC - %"/>
    <tableColumn id="12" xr3:uid="{2B39699D-567F-4F23-B18B-6C29E7373515}" name="Water Rate SC (m3/day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CE4B071-9C76-4FC7-BF2B-87FB6EBA036F}" name="Table35" displayName="Table35" ref="A5:L663" totalsRowShown="0">
  <autoFilter ref="A5:L663" xr:uid="{BB9CA0B7-3679-430A-8812-24DC153896D1}"/>
  <tableColumns count="12">
    <tableColumn id="1" xr3:uid="{632F5604-FBAC-486A-B2B6-61A6FC1E1382}" name="Time (day)"/>
    <tableColumn id="2" xr3:uid="{2A5CDB83-7664-4BA9-8D0C-66794DF7F034}" name="Date" dataDxfId="1"/>
    <tableColumn id="3" xr3:uid="{D4D60B0B-058B-4B0A-A5F9-C15AAF7FCF29}" name="Cumulative Gas SC (m3)"/>
    <tableColumn id="4" xr3:uid="{649767CE-E53E-4941-819E-41ED37FF1E0A}" name="Cumulative Oil SC (m3)"/>
    <tableColumn id="5" xr3:uid="{8C7524B9-F1FD-46FE-ACF9-15BA320AEC2D}" name="Cumulative Water SC (m3)"/>
    <tableColumn id="6" xr3:uid="{55F28BC7-CD77-43DE-A201-DA1A880C89B4}" name="Gas Oil Ratio SC (m3/m3)"/>
    <tableColumn id="7" xr3:uid="{5069F36B-AD08-41D7-A455-F295B5D1055C}" name="Gas Rate SC (m3/day)"/>
    <tableColumn id="8" xr3:uid="{9948727A-106E-4ACA-A434-40359B194E68}" name="Number of Open Wells in Group"/>
    <tableColumn id="9" xr3:uid="{E89713C2-0BE2-4718-BFA8-E009A433E43A}" name="Oil Rate SC (m3/day)"/>
    <tableColumn id="10" xr3:uid="{E9D6851D-E87B-4D42-A48E-367D03DD9324}" name="On-time Fraction"/>
    <tableColumn id="11" xr3:uid="{E8F14D5D-D549-4AA0-981F-FAE76F70D5BC}" name="Water Cut SC - %"/>
    <tableColumn id="12" xr3:uid="{6967A7DA-15A5-4878-9680-4B677D420D48}" name="Water Rate SC (m3/day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63FE477E-4A36-4FFB-8889-9E21EE4E33FF}" name="Table34" displayName="Table34" ref="A5:L664" totalsRowShown="0">
  <autoFilter ref="A5:L664" xr:uid="{8E3B43FD-026A-4C8F-89F8-7194D4A75041}"/>
  <tableColumns count="12">
    <tableColumn id="1" xr3:uid="{73238437-C257-4A1F-8A31-D99CED62F2C9}" name="Time (day)"/>
    <tableColumn id="2" xr3:uid="{8294A97B-48EA-4266-A30E-3AC647775848}" name="Date" dataDxfId="2"/>
    <tableColumn id="3" xr3:uid="{C1886851-60BB-4BD7-BED0-C72508505ABB}" name="Cumulative Gas SC (m3)"/>
    <tableColumn id="4" xr3:uid="{BC28FD18-D2AF-4634-B71D-72A90C8E408B}" name="Cumulative Oil SC (m3)"/>
    <tableColumn id="5" xr3:uid="{DCE99905-D71E-43D0-BFF8-620F3B3322CE}" name="Cumulative Water SC (m3)"/>
    <tableColumn id="6" xr3:uid="{A0C033EE-F64B-4D04-B86D-1364448921D5}" name="Gas Oil Ratio SC (m3/m3)"/>
    <tableColumn id="7" xr3:uid="{1C2B7C1E-5D02-417F-BBAC-661F74F8A1C9}" name="Gas Rate SC (m3/day)"/>
    <tableColumn id="8" xr3:uid="{093369E0-2406-49BA-8D74-95AD040A77BF}" name="Number of Open Wells in Group"/>
    <tableColumn id="9" xr3:uid="{60D06910-CC23-4A06-B3DA-B37BE4DF229C}" name="Oil Rate SC (m3/day)"/>
    <tableColumn id="10" xr3:uid="{8E495939-2605-4701-B4D7-6F86C6074E5B}" name="On-time Fraction"/>
    <tableColumn id="11" xr3:uid="{E89F3C95-F1CA-49F6-9A7A-898AD840233A}" name="Water Cut SC - %"/>
    <tableColumn id="12" xr3:uid="{DFE0722A-282B-4370-AAA8-44489A3810C4}" name="Water Rate SC (m3/day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B6E3B844-8C85-4574-98C5-C8D0B35AEDCE}" name="Table33" displayName="Table33" ref="A5:L664" totalsRowShown="0">
  <autoFilter ref="A5:L664" xr:uid="{080253C5-6F5E-4F8F-82F4-C41FB128EC89}"/>
  <tableColumns count="12">
    <tableColumn id="1" xr3:uid="{C65FFE08-279D-4F12-B6A9-CC8E2ACEB59A}" name="Time (day)"/>
    <tableColumn id="2" xr3:uid="{354666E4-0399-442F-99B8-E82CE05D64E4}" name="Date" dataDxfId="3"/>
    <tableColumn id="3" xr3:uid="{DF083E27-E42C-40E9-9AC6-35EC0D0CD81C}" name="Cumulative Gas SC (m3)"/>
    <tableColumn id="4" xr3:uid="{FE7EAD5F-2740-4DB0-AABE-0A2AB720EE1B}" name="Cumulative Oil SC (m3)"/>
    <tableColumn id="5" xr3:uid="{4C160841-1104-40D4-B532-064E09024201}" name="Cumulative Water SC (m3)"/>
    <tableColumn id="6" xr3:uid="{54DC7DA6-CFE3-4A3F-A391-CC7FC0771190}" name="Gas Oil Ratio SC (m3/m3)"/>
    <tableColumn id="7" xr3:uid="{E4776386-3073-476C-9E74-CE625EBCEFFF}" name="Gas Rate SC (m3/day)"/>
    <tableColumn id="8" xr3:uid="{688EA9CE-3928-4DC9-A75C-5A7C6DF04D4D}" name="Number of Open Wells in Group"/>
    <tableColumn id="9" xr3:uid="{B5405AB0-AF4A-4CF2-B7B8-34E45A85609F}" name="Oil Rate SC (m3/day)"/>
    <tableColumn id="10" xr3:uid="{808DAB3B-D770-4761-BE2F-69B4439C71AD}" name="On-time Fraction"/>
    <tableColumn id="11" xr3:uid="{2E203772-1222-4F1B-9869-4E1BD7C888B5}" name="Water Cut SC - %"/>
    <tableColumn id="12" xr3:uid="{3D9C2A07-31E5-4431-B4F3-89A257DBFFA5}" name="Water Rate SC (m3/day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F1812F1-6C81-4B76-8F00-E80CC8B5F853}" name="Table32" displayName="Table32" ref="A5:L663" totalsRowShown="0">
  <autoFilter ref="A5:L663" xr:uid="{72C5C64C-AC5D-48D3-93BC-C7E5CB26E913}"/>
  <tableColumns count="12">
    <tableColumn id="1" xr3:uid="{CCF0EB1B-72FA-44B1-A107-EFCC8B4B78EC}" name="Time (day)"/>
    <tableColumn id="2" xr3:uid="{260F1D83-4EA2-4543-AF3D-247C3BEB964A}" name="Date" dataDxfId="4"/>
    <tableColumn id="3" xr3:uid="{A4617E2A-2E89-449D-B8AD-B821EB1AC625}" name="Cumulative Gas SC (m3)"/>
    <tableColumn id="4" xr3:uid="{B3FD0AAE-DD6A-40E0-A08C-4D87D17ABEF2}" name="Cumulative Oil SC (m3)"/>
    <tableColumn id="5" xr3:uid="{E8305C5F-8BE0-46D4-B36D-C10E29609E8A}" name="Cumulative Water SC (m3)"/>
    <tableColumn id="6" xr3:uid="{7F407BC8-B118-4BB0-A374-06F049747921}" name="Gas Oil Ratio SC (m3/m3)"/>
    <tableColumn id="7" xr3:uid="{80D25C38-F4B0-4760-903A-81489A41E8AD}" name="Gas Rate SC (m3/day)"/>
    <tableColumn id="8" xr3:uid="{29BE0383-4D8E-44B8-BFBD-056EDFEC4FC7}" name="Oil Rate SC (m3/day)"/>
    <tableColumn id="9" xr3:uid="{F49A5027-7C48-48F7-9975-4539C23DFFCF}" name="On-time Fraction"/>
    <tableColumn id="10" xr3:uid="{A7B865C8-C39F-4F17-BF32-16AF8FDBA401}" name="Water Cut SC - %"/>
    <tableColumn id="11" xr3:uid="{57978939-3485-426F-AB22-34637A2E9B04}" name="Water Rate SC (m3/day)"/>
    <tableColumn id="12" xr3:uid="{36530A3E-8922-4067-81EE-6D03E551EC6A}" name="Well Bottom-hole Pressure (kPa)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2A0555E-E3A2-4869-8F5F-2FB63F04860A}" name="Table31" displayName="Table31" ref="A5:L663" totalsRowShown="0">
  <autoFilter ref="A5:L663" xr:uid="{7350A026-3744-495A-966C-27EE3EBCE8B3}"/>
  <tableColumns count="12">
    <tableColumn id="1" xr3:uid="{CD3E96AE-774F-4444-9BF3-9AF334FEDF43}" name="Time (day)"/>
    <tableColumn id="2" xr3:uid="{23DA9EFE-2389-4A66-A69E-F33DC75A3AC9}" name="Date" dataDxfId="5"/>
    <tableColumn id="3" xr3:uid="{9E07163A-1EBC-4FAB-9A9D-CF7992ED5673}" name="Cumulative Gas SC (m3)"/>
    <tableColumn id="4" xr3:uid="{EADDC1AC-18A7-42E2-97EE-B35CF968BB05}" name="Cumulative Oil SC (m3)"/>
    <tableColumn id="5" xr3:uid="{913E50CE-E464-4AAA-908D-032E4DC7ADE6}" name="Cumulative Water SC (m3)"/>
    <tableColumn id="6" xr3:uid="{4D8ED163-7AEF-4F14-BD5F-7904DB84CC77}" name="Gas Oil Ratio SC (m3/m3)"/>
    <tableColumn id="7" xr3:uid="{FCC52504-E069-40D0-AB93-F2F29D48CE2B}" name="Gas Rate SC (m3/day)"/>
    <tableColumn id="8" xr3:uid="{91E98A2E-3741-4BB3-90BA-A1156E01B2AC}" name="Oil Rate SC (m3/day)"/>
    <tableColumn id="9" xr3:uid="{A7AC17DC-C9F9-4240-B1C8-5907EBDFF17B}" name="On-time Fraction"/>
    <tableColumn id="10" xr3:uid="{930E33DE-5DD6-418B-A6CD-28EB70F7166D}" name="Water Cut SC - %"/>
    <tableColumn id="11" xr3:uid="{56C717C0-8182-41B9-8ED4-FC5C61AA8FBF}" name="Water Rate SC (m3/day)"/>
    <tableColumn id="12" xr3:uid="{9C2782AC-BE95-4266-BB9A-B769BB2AE735}" name="Well Bottom-hole Pressure (kPa)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5F972928-CC68-4A25-9EC7-E19D1B673B41}" name="Table30" displayName="Table30" ref="A5:L663" totalsRowShown="0">
  <autoFilter ref="A5:L663" xr:uid="{3DD93FCA-806D-4AA5-961F-B758201F5025}"/>
  <tableColumns count="12">
    <tableColumn id="1" xr3:uid="{8A00D4BE-FF9B-4E99-9453-AC20658069CF}" name="Time (day)"/>
    <tableColumn id="2" xr3:uid="{A4869E35-8009-4F06-A8D8-2E64B670F8D9}" name="Date" dataDxfId="6"/>
    <tableColumn id="3" xr3:uid="{4A877C2F-4D50-4C0D-A8BB-084AE9873071}" name="Cumulative Gas SC (m3)"/>
    <tableColumn id="4" xr3:uid="{603C30AF-A12E-4E55-87FF-80D320662785}" name="Cumulative Oil SC (m3)"/>
    <tableColumn id="5" xr3:uid="{4B46D6F7-6469-4BD1-B82B-57A775BAAAA0}" name="Cumulative Water SC (m3)"/>
    <tableColumn id="6" xr3:uid="{6EF18F44-1085-4732-9627-E55F184E6F2C}" name="Gas Oil Ratio SC (m3/m3)"/>
    <tableColumn id="7" xr3:uid="{9DBE3FC4-D28A-4970-BE5D-33F911B1E03D}" name="Gas Rate SC (m3/day)"/>
    <tableColumn id="8" xr3:uid="{E6E2D4C5-D66C-4008-87C2-62AF6D9D3408}" name="Oil Rate SC (m3/day)"/>
    <tableColumn id="9" xr3:uid="{AC4F09DC-E646-49C5-A5B7-FD2581389171}" name="On-time Fraction"/>
    <tableColumn id="10" xr3:uid="{35172DAA-5F4C-4D3C-9024-BB02AA3D33E0}" name="Water Cut SC - %"/>
    <tableColumn id="11" xr3:uid="{28287574-2E20-4317-B732-B1C1CA8B1534}" name="Water Rate SC (m3/day)"/>
    <tableColumn id="12" xr3:uid="{2D8C8D0C-1729-47E0-9713-685A156C05AF}" name="Well Bottom-hole Pressure (kPa)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457076E-C1E3-42AC-91AE-51D53AC2E135}" name="Table29" displayName="Table29" ref="A5:L663" totalsRowShown="0">
  <autoFilter ref="A5:L663" xr:uid="{674ADB71-BF0B-44C9-B036-6D02DB6E03F6}"/>
  <tableColumns count="12">
    <tableColumn id="1" xr3:uid="{CE9ECCA2-C1E4-430A-BB6D-45659F7D7904}" name="Time (day)"/>
    <tableColumn id="2" xr3:uid="{9647CFCA-894D-4AC3-96C6-D8BDE3D1E74C}" name="Date" dataDxfId="7"/>
    <tableColumn id="3" xr3:uid="{CE565A4A-C660-41AD-91EA-30DCCA620CAB}" name="Cumulative Gas SC (m3)"/>
    <tableColumn id="4" xr3:uid="{42DABFD7-939D-4028-B5C8-7B6B553E5A52}" name="Cumulative Oil SC (m3)"/>
    <tableColumn id="5" xr3:uid="{2344CACF-23C2-444C-B2FD-191E84C03620}" name="Cumulative Water SC (m3)"/>
    <tableColumn id="6" xr3:uid="{EE59BD3E-1462-4B69-A7AB-E5783FA64B0F}" name="Gas Oil Ratio SC (m3/m3)"/>
    <tableColumn id="7" xr3:uid="{1E3F1CEA-9436-408F-A06C-6A0D967EA522}" name="Gas Rate SC (m3/day)"/>
    <tableColumn id="8" xr3:uid="{0475E844-9617-4CBF-97DD-917D8F0C99C5}" name="Oil Rate SC (m3/day)"/>
    <tableColumn id="9" xr3:uid="{29317415-B001-4A2A-ACA5-8F5DE229C002}" name="On-time Fraction"/>
    <tableColumn id="10" xr3:uid="{D19046FB-26E6-4013-905A-3FF27E1E4C64}" name="Water Cut SC - %"/>
    <tableColumn id="11" xr3:uid="{617D1A7A-ED94-48C4-8141-253E4DCA09B6}" name="Water Rate SC (m3/day)"/>
    <tableColumn id="12" xr3:uid="{8111C5BA-C4A1-47D7-905F-563B3E1CD58C}" name="Well Bottom-hole Pressure (kPa)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C5A5329-FEEA-4E63-BE42-DD71E1FB34C6}" name="Table28" displayName="Table28" ref="A5:L663" totalsRowShown="0">
  <autoFilter ref="A5:L663" xr:uid="{029E270D-1CEC-4447-9991-367176F10F43}"/>
  <tableColumns count="12">
    <tableColumn id="1" xr3:uid="{9F13DE4C-C352-4C0F-8ECB-1A84D9D61071}" name="Time (day)"/>
    <tableColumn id="2" xr3:uid="{86FFA640-275A-44EA-95A4-A3ACD9F81FFC}" name="Date" dataDxfId="8"/>
    <tableColumn id="3" xr3:uid="{24709BFF-96CD-493A-A4E4-DA3393BE5E15}" name="Cumulative Gas SC (m3)"/>
    <tableColumn id="4" xr3:uid="{7F29A851-492F-4F2A-A3A2-4FE8DEAAD8B4}" name="Cumulative Oil SC (m3)"/>
    <tableColumn id="5" xr3:uid="{8959DAFC-6EBC-46EE-9D8A-217101B6F875}" name="Cumulative Water SC (m3)"/>
    <tableColumn id="6" xr3:uid="{99329FBD-3FC4-4141-9C93-003A3B450674}" name="Gas Oil Ratio SC (m3/m3)"/>
    <tableColumn id="7" xr3:uid="{4D6D20E9-87E0-4817-8D03-AF11CFC80FA9}" name="Gas Rate SC (m3/day)"/>
    <tableColumn id="8" xr3:uid="{B4A5DC8F-CE6C-4A44-A113-043177BF347B}" name="Oil Rate SC (m3/day)"/>
    <tableColumn id="9" xr3:uid="{32B19333-75A6-408C-BE12-A42F56AB5ACF}" name="On-time Fraction"/>
    <tableColumn id="10" xr3:uid="{1CDFCD8D-DB15-4354-B6F2-985C902FC8EF}" name="Water Cut SC - %"/>
    <tableColumn id="11" xr3:uid="{2FEBA369-4223-40EE-81A5-F6636A28A7AD}" name="Water Rate SC (m3/day)"/>
    <tableColumn id="12" xr3:uid="{2371A9B5-80D2-4BCF-8174-30617CB6A74D}" name="Well Bottom-hole Pressure (kPa)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E9B3846-C21F-4BD0-81BF-578E873F950D}" name="Table27" displayName="Table27" ref="A5:L664" totalsRowShown="0">
  <autoFilter ref="A5:L664" xr:uid="{55115B2C-42B6-4832-81D6-D14F6DEDAD23}"/>
  <tableColumns count="12">
    <tableColumn id="1" xr3:uid="{225EDA7E-C1FE-4B2A-898B-A1A9F93698EC}" name="Time (day)"/>
    <tableColumn id="2" xr3:uid="{553F0579-A16E-4787-8489-AD2A2909C68C}" name="Date" dataDxfId="9"/>
    <tableColumn id="3" xr3:uid="{B6317673-3FCE-40ED-A689-B321509200AC}" name="Cumulative Gas SC (m3)"/>
    <tableColumn id="4" xr3:uid="{98FEC61C-AA5C-4C15-8A67-D1579282D8A7}" name="Cumulative Oil SC (m3)"/>
    <tableColumn id="5" xr3:uid="{5E2FF8CB-B941-48FA-94A8-18231BFB27CE}" name="Cumulative Water SC (m3)"/>
    <tableColumn id="6" xr3:uid="{0EFA183A-3CBE-4E7D-AAFD-78803CD3C03D}" name="Gas Oil Ratio SC (m3/m3)"/>
    <tableColumn id="7" xr3:uid="{EA51DB9F-A236-42E4-8B89-390B01406452}" name="Gas Rate SC (m3/day)"/>
    <tableColumn id="8" xr3:uid="{FD5F8503-99A2-4EBE-BC41-A52B07E2596B}" name="Oil Rate SC (m3/day)"/>
    <tableColumn id="9" xr3:uid="{E0B5CB35-DE7C-4C67-BB0C-BA29847B23F2}" name="On-time Fraction"/>
    <tableColumn id="10" xr3:uid="{BDC76983-890A-4665-A728-47B604248B55}" name="Water Cut SC - %"/>
    <tableColumn id="11" xr3:uid="{79C19319-82DB-464D-BE78-1D898E0423D6}" name="Water Rate SC (m3/day)"/>
    <tableColumn id="12" xr3:uid="{46184ECB-3D5A-4DD6-854C-65955549437F}" name="Well Bottom-hole Pressure (kPa)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F86FBC5-96EB-483B-BB88-89838461FD44}" name="Table26" displayName="Table26" ref="A5:L663" totalsRowShown="0">
  <autoFilter ref="A5:L663" xr:uid="{A3A55855-6F18-4555-920F-86F0F9E8C01A}"/>
  <tableColumns count="12">
    <tableColumn id="1" xr3:uid="{2F92F77F-72BD-4305-8804-39911769EAD3}" name="Time (day)"/>
    <tableColumn id="2" xr3:uid="{2E46C051-BEB9-451A-9790-67222EE8EF0B}" name="Date" dataDxfId="10"/>
    <tableColumn id="3" xr3:uid="{A52BBC5D-C864-4778-B4F8-0B8DBD042580}" name="Cumulative Gas SC (m3)"/>
    <tableColumn id="4" xr3:uid="{05744D40-2F10-4218-9EB4-1174A19C1F27}" name="Cumulative Oil SC (m3)"/>
    <tableColumn id="5" xr3:uid="{187A69D3-B491-4238-9A65-2440BA26C2C5}" name="Cumulative Water SC (m3)"/>
    <tableColumn id="6" xr3:uid="{7B44D2B5-7B12-4B5A-B32A-1921FB5E6C3F}" name="Gas Oil Ratio SC (m3/m3)"/>
    <tableColumn id="7" xr3:uid="{78223D06-B1A9-4F0A-B134-8C582D70486D}" name="Gas Rate SC (m3/day)"/>
    <tableColumn id="8" xr3:uid="{E1F8434D-158C-4EA7-B05F-2C9A923D18DF}" name="Number of Open Wells in Group"/>
    <tableColumn id="9" xr3:uid="{3DC83699-E9F4-4E75-A6B9-DA752E428EB7}" name="Oil Rate SC (m3/day)"/>
    <tableColumn id="10" xr3:uid="{C316597A-73C6-458E-92DD-5C1CC7441E44}" name="On-time Fraction"/>
    <tableColumn id="11" xr3:uid="{30466789-F504-4477-9207-A058A4687654}" name="Water Cut SC - %"/>
    <tableColumn id="12" xr3:uid="{FCB40B47-0754-4BCC-8E0F-0FDAB00AE7DE}" name="Water Rate SC (m3/day)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43B62D-4EFA-41A8-9885-73124EFEDEF0}" name="Table25" displayName="Table25" ref="A5:L663" totalsRowShown="0">
  <autoFilter ref="A5:L663" xr:uid="{BBEB75DD-A935-48D4-9A5C-BBEA4FBE4BC8}"/>
  <tableColumns count="12">
    <tableColumn id="1" xr3:uid="{468F653B-C898-4006-BBB2-5692C375032A}" name="Time (day)"/>
    <tableColumn id="2" xr3:uid="{909104DE-6284-4782-9012-E7FC10A2F0B8}" name="Date" dataDxfId="11"/>
    <tableColumn id="3" xr3:uid="{B634C2C9-E26F-43CF-8C67-1E987EBFD9CD}" name="Cumulative Gas SC (m3)"/>
    <tableColumn id="4" xr3:uid="{3B9F67C0-1BB3-4203-B6D8-CEBD6D26823E}" name="Cumulative Oil SC (m3)"/>
    <tableColumn id="5" xr3:uid="{EA8E88B8-B101-4BBC-8A12-01016F8194BC}" name="Cumulative Water SC (m3)"/>
    <tableColumn id="6" xr3:uid="{291FCB63-6B90-4F28-8254-FE3C92D54215}" name="Gas Oil Ratio SC (m3/m3)"/>
    <tableColumn id="7" xr3:uid="{89E836AC-9747-4FBE-BAE0-9B49587A59D4}" name="Gas Rate SC (m3/day)"/>
    <tableColumn id="8" xr3:uid="{B9C6FFCA-4927-4F63-82C5-8946D8BA361A}" name="Number of Open Wells in Group"/>
    <tableColumn id="9" xr3:uid="{E3E414B3-C296-4156-9FDA-5C29D089CC91}" name="Oil Rate SC (m3/day)"/>
    <tableColumn id="10" xr3:uid="{A3FE7818-AF92-4246-A0E0-99D1C7199E91}" name="On-time Fraction"/>
    <tableColumn id="11" xr3:uid="{F9143023-4ADD-4E09-8F8D-A36CF27BC925}" name="Water Cut SC - %"/>
    <tableColumn id="12" xr3:uid="{BE46F58B-984B-4A99-963F-908C186814CF}" name="Water Rate SC (m3/day)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C4BC837-91AD-428B-A7F3-BEC304FDEE79}" name="Table24" displayName="Table24" ref="A5:L664" totalsRowShown="0">
  <autoFilter ref="A5:L664" xr:uid="{79806441-5CD8-4ECA-9674-B985197CE58C}"/>
  <tableColumns count="12">
    <tableColumn id="1" xr3:uid="{1C1EE05A-0D66-401E-B958-17B28FF17B51}" name="Time (day)"/>
    <tableColumn id="2" xr3:uid="{27C13ECB-A636-4F3C-BF05-068B125B640F}" name="Date" dataDxfId="12"/>
    <tableColumn id="3" xr3:uid="{BA7155B9-8AAC-49C9-91C6-60E07A663956}" name="Cumulative Gas SC (m3)"/>
    <tableColumn id="4" xr3:uid="{0BEA0F03-FB02-4437-9477-9F83FFEBCCDA}" name="Cumulative Oil SC (m3)"/>
    <tableColumn id="5" xr3:uid="{21191FB2-2B7F-4763-93B2-BAD1400566EE}" name="Cumulative Water SC (m3)"/>
    <tableColumn id="6" xr3:uid="{F40182EC-5440-4D04-9B8A-10A110D72FB2}" name="Gas Oil Ratio SC (m3/m3)"/>
    <tableColumn id="7" xr3:uid="{1532E9E1-6AA1-4EAA-A17A-96E6CE2CD1CC}" name="Gas Rate SC (m3/day)"/>
    <tableColumn id="8" xr3:uid="{09E6FA2A-BF86-4D5E-884F-3884FCCFF7A1}" name="Number of Open Wells in Group"/>
    <tableColumn id="9" xr3:uid="{9A713318-E408-454D-B2D2-B330D323B6C9}" name="Oil Rate SC (m3/day)"/>
    <tableColumn id="10" xr3:uid="{417126A2-7180-45F5-AF52-8CA99F00DB85}" name="On-time Fraction"/>
    <tableColumn id="11" xr3:uid="{C8142E42-CF47-4F07-9C42-5CA0698D0C09}" name="Water Cut SC - %"/>
    <tableColumn id="12" xr3:uid="{461E6FEE-9833-4374-9C45-168086AE4FDF}" name="Water Rate SC (m3/day)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EE14B0B-9E14-4DFB-941D-B0C4BE11A097}" name="Table23" displayName="Table23" ref="A5:L663" totalsRowShown="0">
  <autoFilter ref="A5:L663" xr:uid="{DC0563FF-3329-44C4-BFBB-A7EEC08C5F75}"/>
  <tableColumns count="12">
    <tableColumn id="1" xr3:uid="{1EF99AC8-C91F-49F3-85B6-93393A4E467D}" name="Time (day)"/>
    <tableColumn id="2" xr3:uid="{4E145B3B-51CB-4A8D-9439-F4CB587C5DBE}" name="Date" dataDxfId="13"/>
    <tableColumn id="3" xr3:uid="{67F998A6-DB9C-4AE9-9A7A-C3868C50E18E}" name="Cumulative Gas SC (m3)"/>
    <tableColumn id="4" xr3:uid="{CBCE346B-7B9E-45B7-848A-7E173C8752B4}" name="Cumulative Oil SC (m3)"/>
    <tableColumn id="5" xr3:uid="{831A2602-8D4A-425B-AAAD-C78575CC5E69}" name="Cumulative Water SC (m3)"/>
    <tableColumn id="6" xr3:uid="{727B826A-AA57-408D-9787-6F61560B7890}" name="Gas Oil Ratio SC (m3/m3)"/>
    <tableColumn id="7" xr3:uid="{99F08DE4-457E-43B1-A0CD-BCBC84DBDB75}" name="Gas Rate SC (m3/day)"/>
    <tableColumn id="8" xr3:uid="{A65764BA-582D-4875-9B9E-F5A20632268A}" name="Number of Open Wells in Group"/>
    <tableColumn id="9" xr3:uid="{2CD29604-6756-47F6-A983-544860FE38FC}" name="Oil Rate SC (m3/day)"/>
    <tableColumn id="10" xr3:uid="{2382BB90-2F1B-4870-BAC0-CF2B3BF6417C}" name="On-time Fraction"/>
    <tableColumn id="11" xr3:uid="{41B833D9-0FDB-45B8-B99E-FE202E5B4E96}" name="Water Cut SC - %"/>
    <tableColumn id="12" xr3:uid="{1AF023F0-0C0A-497B-AC32-F1235686B605}" name="Water Rate SC (m3/day)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AA70BC2-120D-4E9C-879A-FD71B48C7557}" name="Table22" displayName="Table22" ref="A5:L663" totalsRowShown="0">
  <autoFilter ref="A5:L663" xr:uid="{BB7F2C0B-B255-4B61-B312-CD5FA8457F2E}"/>
  <tableColumns count="12">
    <tableColumn id="1" xr3:uid="{0632D8C4-9FA5-4089-A54D-2660B50F12BC}" name="Time (day)"/>
    <tableColumn id="2" xr3:uid="{2499955E-F40B-44EF-A990-7C72063D537C}" name="Date" dataDxfId="14"/>
    <tableColumn id="3" xr3:uid="{96AD22F9-6763-454C-A0B8-447E48874F09}" name="Cumulative Gas SC (m3)"/>
    <tableColumn id="4" xr3:uid="{42F95D11-59CE-4AA5-85BE-3B1F09014C72}" name="Cumulative Oil SC (m3)"/>
    <tableColumn id="5" xr3:uid="{F5401E2F-8A5E-4405-B4A8-70526F7F7CD6}" name="Cumulative Water SC (m3)"/>
    <tableColumn id="6" xr3:uid="{450AA12E-0186-43BB-88BC-716001B35057}" name="Gas Oil Ratio SC (m3/m3)"/>
    <tableColumn id="7" xr3:uid="{33AB19A2-E648-410B-A7C5-0DE62001F023}" name="Gas Rate SC (m3/day)"/>
    <tableColumn id="8" xr3:uid="{B7DF6E98-CAA1-4261-8E2F-9259C864FBFA}" name="Oil Rate SC (m3/day)"/>
    <tableColumn id="9" xr3:uid="{5F501814-5423-4CD7-B925-C7C6B38513A9}" name="On-time Fraction"/>
    <tableColumn id="10" xr3:uid="{32C41BBF-2C33-48F2-999D-486D320F4D10}" name="Water Cut SC - %"/>
    <tableColumn id="11" xr3:uid="{D7E12B4E-61BD-4018-BF1D-A6DEB21E707F}" name="Water Rate SC (m3/day)"/>
    <tableColumn id="12" xr3:uid="{AE6019A8-86A5-489B-9D5E-A6A31E5412BA}" name="Well Bottom-hole Pressure (kPa)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FF9C3D9-F15E-4725-A13B-CA104276FC78}" name="Table21" displayName="Table21" ref="A5:L663" totalsRowShown="0">
  <autoFilter ref="A5:L663" xr:uid="{1D70AD8D-3F6B-499F-B3A0-2F17531A9105}"/>
  <tableColumns count="12">
    <tableColumn id="1" xr3:uid="{D8318344-73C5-4D3F-B9AB-5C057EA5D17D}" name="Time (day)"/>
    <tableColumn id="2" xr3:uid="{36209058-2D0F-40D7-8947-5AC65C9A6343}" name="Date" dataDxfId="15"/>
    <tableColumn id="3" xr3:uid="{541FB164-5CD9-45A2-A6B4-9680DF06BE09}" name="Cumulative Gas SC (m3)"/>
    <tableColumn id="4" xr3:uid="{EFAB9F7E-53B9-4A68-A7AC-64C49A95ECA4}" name="Cumulative Oil SC (m3)"/>
    <tableColumn id="5" xr3:uid="{1C9B984D-B0ED-4A68-BE05-CABF2F8BA46C}" name="Cumulative Water SC (m3)"/>
    <tableColumn id="6" xr3:uid="{99454693-966C-4783-A2F4-BA72EEC03DA9}" name="Gas Oil Ratio SC (m3/m3)"/>
    <tableColumn id="7" xr3:uid="{120C456C-B015-4424-8B3F-F3F2C2472FF7}" name="Gas Rate SC (m3/day)"/>
    <tableColumn id="8" xr3:uid="{9ECC0C8C-9874-45A1-B34E-C5D66ABBDBAF}" name="Oil Rate SC (m3/day)"/>
    <tableColumn id="9" xr3:uid="{0FDE20E4-CD1E-44F8-93CC-D24DFD74DA9A}" name="On-time Fraction"/>
    <tableColumn id="10" xr3:uid="{C20A839E-8BC5-471B-B98D-195313954173}" name="Water Cut SC - %"/>
    <tableColumn id="11" xr3:uid="{A7A690A1-C391-4CFC-B624-B7E12D682A29}" name="Water Rate SC (m3/day)"/>
    <tableColumn id="12" xr3:uid="{90286423-7F95-40F5-8344-07F629AC2AAB}" name="Well Bottom-hole Pressure (kPa)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2CAE583-6B4C-496D-90D5-3C1CDFCDA4A9}" name="Table20" displayName="Table20" ref="A5:L663" totalsRowShown="0">
  <autoFilter ref="A5:L663" xr:uid="{F8457163-3CC6-4AF4-9909-6E8B6CA4B820}"/>
  <tableColumns count="12">
    <tableColumn id="1" xr3:uid="{483E2293-22B6-4AB8-A710-930A750B8830}" name="Time (day)"/>
    <tableColumn id="2" xr3:uid="{1201DA8F-DBF3-4C5B-9484-F860E37DDD3C}" name="Date" dataDxfId="16"/>
    <tableColumn id="3" xr3:uid="{7EC2CC94-B7EB-4810-A880-6D6C34A97742}" name="Cumulative Gas SC (m3)"/>
    <tableColumn id="4" xr3:uid="{1EE68BC1-20D2-4BF5-95B8-5A65E881CAE4}" name="Cumulative Oil SC (m3)"/>
    <tableColumn id="5" xr3:uid="{DA271E23-DCAF-46AE-9598-B2D9499E9E0B}" name="Cumulative Water SC (m3)"/>
    <tableColumn id="6" xr3:uid="{FA64EC70-495E-4D5C-B887-B54A0564E53F}" name="Gas Oil Ratio SC (m3/m3)"/>
    <tableColumn id="7" xr3:uid="{78E0A4D6-A081-46FD-B964-1F60E900DF10}" name="Gas Rate SC (m3/day)"/>
    <tableColumn id="8" xr3:uid="{500C712B-6EA4-49DE-80EB-C90FB8D0B3E1}" name="Oil Rate SC (m3/day)"/>
    <tableColumn id="9" xr3:uid="{89DB4584-03C6-446D-81F1-E27A4BDFEF38}" name="On-time Fraction"/>
    <tableColumn id="10" xr3:uid="{A4ECB194-7B47-4869-B9EE-2B3AF688238B}" name="Water Cut SC - %"/>
    <tableColumn id="11" xr3:uid="{1AD55292-4A0D-4753-984F-1EBB955EA8E4}" name="Water Rate SC (m3/day)"/>
    <tableColumn id="12" xr3:uid="{BF2BA1CD-E572-4367-9955-4F6434FCF340}" name="Well Bottom-hole Pressure (kPa)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8DF3656-34B0-47E4-B708-7FC1031B5243}" name="Table19" displayName="Table19" ref="A5:L663" totalsRowShown="0">
  <autoFilter ref="A5:L663" xr:uid="{636C1094-4027-4784-A05B-A0FBB7038908}"/>
  <tableColumns count="12">
    <tableColumn id="1" xr3:uid="{BFABDF16-93B1-4D13-9DCC-3A9E069163BB}" name="Time (day)"/>
    <tableColumn id="2" xr3:uid="{3DC83577-CE79-4E91-B079-F9045D970441}" name="Date" dataDxfId="17"/>
    <tableColumn id="3" xr3:uid="{FC7DAA10-CA34-4293-A09A-28658084BB30}" name="Cumulative Gas SC (m3)"/>
    <tableColumn id="4" xr3:uid="{E2972B0D-CEBD-42FB-9BFB-EAE05AC9816B}" name="Cumulative Oil SC (m3)"/>
    <tableColumn id="5" xr3:uid="{4E7FF9C5-7241-433E-9331-63F7D9CDD433}" name="Cumulative Water SC (m3)"/>
    <tableColumn id="6" xr3:uid="{2C992F0F-801C-4D16-BED9-34D558153874}" name="Gas Oil Ratio SC (m3/m3)"/>
    <tableColumn id="7" xr3:uid="{50FD79F9-790F-4214-934A-F8E7147B4659}" name="Gas Rate SC (m3/day)"/>
    <tableColumn id="8" xr3:uid="{E7D52098-7CCE-491B-A4D4-5C61ADB07870}" name="Oil Rate SC (m3/day)"/>
    <tableColumn id="9" xr3:uid="{C314DB8B-9F85-4C7A-BB4F-32D4DD17FBC0}" name="On-time Fraction"/>
    <tableColumn id="10" xr3:uid="{6B9E33D6-DB81-4FD7-ACD4-0B25D69EBED1}" name="Water Cut SC - %"/>
    <tableColumn id="11" xr3:uid="{E59C6C30-2260-4731-8F37-2F3D87AB2888}" name="Water Rate SC (m3/day)"/>
    <tableColumn id="12" xr3:uid="{FD71129B-F053-473A-8E54-80D305D33245}" name="Well Bottom-hole Pressure (kPa)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DD8BABF-A9E6-4264-83CC-7DB93EDB617F}" name="Table18" displayName="Table18" ref="A5:L663" totalsRowShown="0">
  <autoFilter ref="A5:L663" xr:uid="{E9D87D5B-583E-49AC-9E57-761FF70BD4DD}"/>
  <tableColumns count="12">
    <tableColumn id="1" xr3:uid="{7166482D-770F-4C76-AE1E-175F5779C048}" name="Time (day)"/>
    <tableColumn id="2" xr3:uid="{31DAEC44-64CB-47CD-BA06-915D3BB1B1C8}" name="Date" dataDxfId="18"/>
    <tableColumn id="3" xr3:uid="{2DF13ED2-6D95-4BAF-A202-00B0126871E2}" name="Cumulative Gas SC (m3)"/>
    <tableColumn id="4" xr3:uid="{8C26E7E5-977B-4CA4-B65A-19E2A2842564}" name="Cumulative Oil SC (m3)"/>
    <tableColumn id="5" xr3:uid="{E6E5B299-2C24-4E7E-A067-12CB4FAEBA1D}" name="Cumulative Water SC (m3)"/>
    <tableColumn id="6" xr3:uid="{B3010752-FA23-4010-B2D9-EA20C7DFB88C}" name="Gas Oil Ratio SC (m3/m3)"/>
    <tableColumn id="7" xr3:uid="{D0B77B82-1416-400B-AD6C-10BF62204470}" name="Gas Rate SC (m3/day)"/>
    <tableColumn id="8" xr3:uid="{10454A7A-5682-4E03-97F6-B7D8551BDB42}" name="Oil Rate SC (m3/day)"/>
    <tableColumn id="9" xr3:uid="{A7ED7CED-C817-4B97-A5FE-2B641EBB528A}" name="On-time Fraction"/>
    <tableColumn id="10" xr3:uid="{E9ED1425-F7E4-42AE-ADC2-2549E85D49B8}" name="Water Cut SC - %"/>
    <tableColumn id="11" xr3:uid="{F703FC44-F86E-4E79-B7BF-BFAD992881A9}" name="Water Rate SC (m3/day)"/>
    <tableColumn id="12" xr3:uid="{58271026-F42B-4A5B-B6FA-C5FE869EF323}" name="Well Bottom-hole Pressure (kPa)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5596143-F329-4216-9ED5-031B9FCEFA68}" name="Table17" displayName="Table17" ref="A5:L663" totalsRowShown="0">
  <autoFilter ref="A5:L663" xr:uid="{47DD6FB3-F893-4C1E-BFB0-CC611F05ECA0}"/>
  <tableColumns count="12">
    <tableColumn id="1" xr3:uid="{E44EF68B-A222-47AA-AF69-135EFBCCA374}" name="Time (day)"/>
    <tableColumn id="2" xr3:uid="{01D18B2F-D5A0-4E68-918D-3059278C102A}" name="Date" dataDxfId="19"/>
    <tableColumn id="3" xr3:uid="{29AEBECC-C234-4D45-8873-54664CD2B654}" name="Cumulative Gas SC (m3)"/>
    <tableColumn id="4" xr3:uid="{456D4426-08E7-40A6-8B81-4FC82F068FCF}" name="Cumulative Oil SC (m3)"/>
    <tableColumn id="5" xr3:uid="{A962B0C0-5565-4138-8F1A-7E8021D37E15}" name="Cumulative Water SC (m3)"/>
    <tableColumn id="6" xr3:uid="{E96A5D0B-6424-4645-8F81-2EDED0D8E868}" name="Gas Oil Ratio SC (m3/m3)"/>
    <tableColumn id="7" xr3:uid="{F77657E0-7ACD-4F78-991A-3C3FF8BAED58}" name="Gas Rate SC (m3/day)"/>
    <tableColumn id="8" xr3:uid="{B589B171-77D3-47B5-9EAD-DA66B5E85649}" name="Oil Rate SC (m3/day)"/>
    <tableColumn id="9" xr3:uid="{7864B5F4-B3C5-445A-B9FC-117E26DEE97A}" name="On-time Fraction"/>
    <tableColumn id="10" xr3:uid="{680C7853-B3B9-4929-B87B-79F6FB13FF2A}" name="Water Cut SC - %"/>
    <tableColumn id="11" xr3:uid="{BFD50954-D6EA-4E68-95A7-4B5D18C70580}" name="Water Rate SC (m3/day)"/>
    <tableColumn id="12" xr3:uid="{857F5962-D2FC-452E-AFB7-3CB0D1517D13}" name="Well Bottom-hole Pressure (kPa)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FB0A75C-A5CB-4958-94C7-123A281EF9CE}" name="Table16" displayName="Table16" ref="A5:L663" totalsRowShown="0">
  <autoFilter ref="A5:L663" xr:uid="{AE450795-CA3B-47AF-9B46-DC98CE14468E}"/>
  <tableColumns count="12">
    <tableColumn id="1" xr3:uid="{C4E2DAE7-2F85-465F-865D-97EA2B7EADE2}" name="Time (day)"/>
    <tableColumn id="2" xr3:uid="{FA676780-A149-4C28-B7B9-954FAFC56E62}" name="Date" dataDxfId="20"/>
    <tableColumn id="3" xr3:uid="{EF8FFFB2-C841-4562-88D7-53595FD69C7A}" name="Cumulative Gas SC (m3)"/>
    <tableColumn id="4" xr3:uid="{73C03B6D-0D81-4C12-9C8C-325D67966717}" name="Cumulative Oil SC (m3)"/>
    <tableColumn id="5" xr3:uid="{7A3EFE4C-7227-4EF0-92E4-45B554D456A4}" name="Cumulative Water SC (m3)"/>
    <tableColumn id="6" xr3:uid="{AB2EDF6F-7855-4124-A2C3-C5573810148C}" name="Gas Oil Ratio SC (m3/m3)"/>
    <tableColumn id="7" xr3:uid="{9BC69A95-A4B8-400D-85BA-E06FAFB1955E}" name="Gas Rate SC (m3/day)"/>
    <tableColumn id="8" xr3:uid="{0B3946FA-42A8-456D-A290-5B09DF346540}" name="Oil Rate SC (m3/day)"/>
    <tableColumn id="9" xr3:uid="{69DD9216-5BBE-446D-AE9E-26B84FA71D6E}" name="On-time Fraction"/>
    <tableColumn id="10" xr3:uid="{DDB5CEEE-C8B6-4644-B074-5A8C772E3D18}" name="Water Cut SC - %"/>
    <tableColumn id="11" xr3:uid="{37CE4D52-7503-432F-97A9-BEF18D428CE2}" name="Water Rate SC (m3/day)"/>
    <tableColumn id="12" xr3:uid="{1EB55D03-8176-4229-A30F-C07F313EAA66}" name="Well Bottom-hole Pressure (kPa)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DBB5B39-D446-4ED0-9E70-277044D5C8E8}" name="Table15" displayName="Table15" ref="A5:L663" totalsRowShown="0">
  <autoFilter ref="A5:L663" xr:uid="{3477C15C-3C93-49E3-B5A1-2AD5E7C0FBE1}"/>
  <tableColumns count="12">
    <tableColumn id="1" xr3:uid="{7E355EDE-0210-4849-B323-1C15E377DB06}" name="Time (day)"/>
    <tableColumn id="2" xr3:uid="{9D51FB5D-66D2-4902-A2FF-E709C457CA7A}" name="Date" dataDxfId="21"/>
    <tableColumn id="3" xr3:uid="{EA191014-64A0-4C37-823C-326B2B229FD2}" name="Cumulative Gas SC (m3)"/>
    <tableColumn id="4" xr3:uid="{6A163CF1-CFC5-4220-8C5B-EB1C2AD931F7}" name="Cumulative Oil SC (m3)"/>
    <tableColumn id="5" xr3:uid="{F1F093C8-388E-4D9E-9325-628C60F157AD}" name="Cumulative Water SC (m3)"/>
    <tableColumn id="6" xr3:uid="{7F469C50-A58B-4D26-82FD-A31420BD8DE9}" name="Gas Oil Ratio SC (m3/m3)"/>
    <tableColumn id="7" xr3:uid="{EFE05943-8BB2-4C09-8498-D1C8318EE8BE}" name="Gas Rate SC (m3/day)"/>
    <tableColumn id="8" xr3:uid="{940AC543-1766-49C2-A271-FA2CEAD343CA}" name="Oil Rate SC (m3/day)"/>
    <tableColumn id="9" xr3:uid="{6F5522E9-58DC-4677-B244-521871E0F823}" name="On-time Fraction"/>
    <tableColumn id="10" xr3:uid="{DDE21C8A-4875-44BA-8B69-9C7BC52AF1E9}" name="Water Cut SC - %"/>
    <tableColumn id="11" xr3:uid="{250910DC-23C1-4B2A-B8AF-0ED5EB68F8DA}" name="Water Rate SC (m3/day)"/>
    <tableColumn id="12" xr3:uid="{DF661FB2-1772-4346-9332-72A5B9E7B545}" name="Well Bottom-hole Pressure (kPa)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C4118EE-A92E-4825-9B7B-55A21AA1AF05}" name="Table14" displayName="Table14" ref="A5:L663" totalsRowShown="0">
  <autoFilter ref="A5:L663" xr:uid="{87B29F35-91B8-4F73-8D4A-D0A9D4E4700A}"/>
  <tableColumns count="12">
    <tableColumn id="1" xr3:uid="{52EA2ACF-91C3-4F13-88E3-30BCB496ED10}" name="Time (day)"/>
    <tableColumn id="2" xr3:uid="{D80C2806-8E62-42AA-8F27-C2F5FFD29E55}" name="Date" dataDxfId="22"/>
    <tableColumn id="3" xr3:uid="{F6EA866B-DC50-4DDD-B38D-42BA4E959E78}" name="Cumulative Gas SC (m3)"/>
    <tableColumn id="4" xr3:uid="{14C6D1A4-B2BE-48F3-BD6C-432E70A9A8C3}" name="Cumulative Oil SC (m3)"/>
    <tableColumn id="5" xr3:uid="{0C0D84D7-F26E-4E6A-BACF-B3A4B77E3B5F}" name="Cumulative Water SC (m3)"/>
    <tableColumn id="6" xr3:uid="{5319A741-C19E-46D7-96DB-98A2A255EA83}" name="Gas Oil Ratio SC (m3/m3)"/>
    <tableColumn id="7" xr3:uid="{80880FD7-853A-4449-ADF2-F6AD670D326B}" name="Gas Rate SC (m3/day)"/>
    <tableColumn id="8" xr3:uid="{F26F44C2-AAD3-409D-92D2-F66AF0BDEBDD}" name="Oil Rate SC (m3/day)"/>
    <tableColumn id="9" xr3:uid="{D38526FE-5308-4403-860D-BF8B1672FF0A}" name="On-time Fraction"/>
    <tableColumn id="10" xr3:uid="{9509868B-8B82-48D7-8A9F-0C40DBE254CF}" name="Water Cut SC - %"/>
    <tableColumn id="11" xr3:uid="{4F2D2B80-FB1C-4EA9-B371-42D52B29B5EA}" name="Water Rate SC (m3/day)"/>
    <tableColumn id="12" xr3:uid="{1A9A8F81-7510-46F0-B84B-7D8413D51C52}" name="Well Bottom-hole Pressure (kPa)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8394E8F-86D8-453C-B604-B48446E48B8E}" name="Table13" displayName="Table13" ref="A5:L663" totalsRowShown="0">
  <autoFilter ref="A5:L663" xr:uid="{FD95157B-609C-4C52-B408-3D3C0F34C989}"/>
  <tableColumns count="12">
    <tableColumn id="1" xr3:uid="{90B84A35-3299-465B-A4C4-C404F4654D8A}" name="Time (day)"/>
    <tableColumn id="2" xr3:uid="{6DCBA888-A5C9-4E8D-86A4-9EFF8221C1D5}" name="Date" dataDxfId="23"/>
    <tableColumn id="3" xr3:uid="{0D62070A-6DE5-41D0-91EE-C4986E3F97E9}" name="Cumulative Gas SC (m3)"/>
    <tableColumn id="4" xr3:uid="{06DCD0B6-06FA-4337-9A40-7BCA11B938BD}" name="Cumulative Oil SC (m3)"/>
    <tableColumn id="5" xr3:uid="{7AA5AA5A-C8A1-4778-95E1-3FCBB72FF5F7}" name="Cumulative Water SC (m3)"/>
    <tableColumn id="6" xr3:uid="{24BEA575-C316-4871-BBB9-0F1470F2AF8D}" name="Gas Oil Ratio SC (m3/m3)"/>
    <tableColumn id="7" xr3:uid="{1AC2FE8D-CCBC-4752-8999-E976BB09677E}" name="Gas Rate SC (m3/day)"/>
    <tableColumn id="8" xr3:uid="{2CABA8E8-FF58-4CD4-B4D8-D5D7CE2CFAA3}" name="Oil Rate SC (m3/day)"/>
    <tableColumn id="9" xr3:uid="{4B68EF66-6763-492A-AFF6-5B14297CA311}" name="On-time Fraction"/>
    <tableColumn id="10" xr3:uid="{D54D4E9F-BF29-400E-89F1-EE63470FBB86}" name="Water Cut SC - %"/>
    <tableColumn id="11" xr3:uid="{F1460359-EA29-4C07-9212-B930D252808A}" name="Water Rate SC (m3/day)"/>
    <tableColumn id="12" xr3:uid="{FD7822B6-6403-414B-8F17-487708260DBC}" name="Well Bottom-hole Pressure (kPa)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83750EA-CFEF-48D5-AB13-6F2D96196E56}" name="Table12" displayName="Table12" ref="A5:L663" totalsRowShown="0">
  <autoFilter ref="A5:L663" xr:uid="{690D9D91-ED8B-45D4-A531-FD057A23F674}"/>
  <tableColumns count="12">
    <tableColumn id="1" xr3:uid="{00695CD5-D80C-4AD4-A1AC-FC60C08E42ED}" name="Time (day)"/>
    <tableColumn id="2" xr3:uid="{26C0F6E7-436A-4EF1-AD6C-D1E3F4FE48E2}" name="Date" dataDxfId="24"/>
    <tableColumn id="3" xr3:uid="{0394D65C-04D7-417E-BADF-B00A7F0E183D}" name="Cumulative Gas SC (m3)"/>
    <tableColumn id="4" xr3:uid="{F27D0BEE-B32C-409C-B528-7E3E3EB57FC8}" name="Cumulative Oil SC (m3)"/>
    <tableColumn id="5" xr3:uid="{BD50C04F-34AC-4AA9-89CC-2B5CEC00D54D}" name="Cumulative Water SC (m3)"/>
    <tableColumn id="6" xr3:uid="{FBE75486-4612-4512-8E05-B376F7DA7B2E}" name="Gas Oil Ratio SC (m3/m3)"/>
    <tableColumn id="7" xr3:uid="{307ADA85-1A16-49C6-BBEA-21AE4BC692FB}" name="Gas Rate SC (m3/day)"/>
    <tableColumn id="8" xr3:uid="{562AB0E0-FC7C-4BA2-8372-CC4EF85BC919}" name="Oil Rate SC (m3/day)"/>
    <tableColumn id="9" xr3:uid="{308F1998-4D22-487F-8E04-7228CFCFD864}" name="On-time Fraction"/>
    <tableColumn id="10" xr3:uid="{2115F7A2-AACE-4E03-9501-09B69A51E58B}" name="Water Cut SC - %"/>
    <tableColumn id="11" xr3:uid="{B45AEDB2-AE8E-4B11-AADA-3611D4532904}" name="Water Rate SC (m3/day)"/>
    <tableColumn id="12" xr3:uid="{5B7864B7-2AA1-4CD5-B3EE-CA8A6C7C2DE3}" name="Well Bottom-hole Pressure (kPa)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62BBC76-F721-49C2-8A89-5D96310E18A2}" name="Table11" displayName="Table11" ref="A5:L663" totalsRowShown="0">
  <autoFilter ref="A5:L663" xr:uid="{48EB7323-A2A1-42F8-8E9C-8B118709B875}"/>
  <tableColumns count="12">
    <tableColumn id="1" xr3:uid="{D1BF1213-83A4-4640-9E02-1078EBA18E1E}" name="Time (day)"/>
    <tableColumn id="2" xr3:uid="{55CBFBA3-908D-47F7-A1B2-E7A4FFD4C528}" name="Date" dataDxfId="25"/>
    <tableColumn id="3" xr3:uid="{7337E3E4-F7FD-4F3B-AF9C-DDE38920BDF9}" name="Cumulative Gas SC (m3)"/>
    <tableColumn id="4" xr3:uid="{F97B56E2-9E0C-43C3-A6ED-01DDAADC3BE6}" name="Cumulative Oil SC (m3)"/>
    <tableColumn id="5" xr3:uid="{A9EAEC95-09CA-4525-9569-A43B14D6514A}" name="Cumulative Water SC (m3)"/>
    <tableColumn id="6" xr3:uid="{99E86C5E-1F0F-49A3-8FDB-3FCD3AC212A2}" name="Gas Oil Ratio SC (m3/m3)"/>
    <tableColumn id="7" xr3:uid="{71CE3A65-74B4-4FF9-8F70-B6DC8A7A8F84}" name="Gas Rate SC (m3/day)"/>
    <tableColumn id="8" xr3:uid="{CAADDEAC-9D32-4501-B7A9-E7FDBC1F17F1}" name="Oil Rate SC (m3/day)"/>
    <tableColumn id="9" xr3:uid="{BBBDF577-F749-400D-8F64-BE212A0F9836}" name="On-time Fraction"/>
    <tableColumn id="10" xr3:uid="{3FAC4800-FBAA-4E22-8FD9-66CAE9E81E3F}" name="Water Cut SC - %"/>
    <tableColumn id="11" xr3:uid="{D3B0536B-A56B-4ABB-A617-2D8D58A844FC}" name="Water Rate SC (m3/day)"/>
    <tableColumn id="12" xr3:uid="{AACEB11F-E86C-417E-95EF-02D5609E9B75}" name="Well Bottom-hole Pressure (kPa)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45B5284-1781-4C08-846F-31636164B7F6}" name="Table10" displayName="Table10" ref="A5:L663" totalsRowShown="0">
  <autoFilter ref="A5:L663" xr:uid="{22DFC17F-2B1C-4E71-B2BD-E45D1EBB9A59}"/>
  <tableColumns count="12">
    <tableColumn id="1" xr3:uid="{EE4A712E-4A0D-4622-B9CF-5C081747B5DD}" name="Time (day)"/>
    <tableColumn id="2" xr3:uid="{86115BA1-4F05-4C89-B6FE-08C8426931E0}" name="Date" dataDxfId="26"/>
    <tableColumn id="3" xr3:uid="{825173DA-589F-4A89-9F66-05E0745A5E18}" name="Cumulative Gas SC (m3)"/>
    <tableColumn id="4" xr3:uid="{83147C2C-5060-43DC-A55F-4A04E8D4F258}" name="Cumulative Oil SC (m3)"/>
    <tableColumn id="5" xr3:uid="{55A7D05C-0580-442E-B2BF-35A861D9F672}" name="Cumulative Water SC (m3)"/>
    <tableColumn id="6" xr3:uid="{C07A8998-423B-417B-A309-6A94626C4DFF}" name="Gas Oil Ratio SC (m3/m3)"/>
    <tableColumn id="7" xr3:uid="{84B1DB9A-5888-40FA-97CE-2AEB40EB51AE}" name="Gas Rate SC (m3/day)"/>
    <tableColumn id="8" xr3:uid="{853B8EC3-81D7-4940-A0DB-ADDCF611824B}" name="Oil Rate SC (m3/day)"/>
    <tableColumn id="9" xr3:uid="{FFB81F27-92D9-4B4C-8717-523E848CBB58}" name="On-time Fraction"/>
    <tableColumn id="10" xr3:uid="{CB6C2597-CD0A-4A0A-BD10-6CBA9C16B47F}" name="Water Cut SC - %"/>
    <tableColumn id="11" xr3:uid="{AE34C682-89B3-4807-9BA5-3D63BDA4C5D4}" name="Water Rate SC (m3/day)"/>
    <tableColumn id="12" xr3:uid="{5BF2C5B6-12A9-4972-AEFE-CCDC93AC4B66}" name="Well Bottom-hole Pressure (kPa)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01EFA6-E56A-4145-AEA6-4227965E3E43}" name="Table9" displayName="Table9" ref="A5:L664" totalsRowShown="0">
  <autoFilter ref="A5:L664" xr:uid="{EF4B8601-7859-478C-9874-6FCCECBEFA21}"/>
  <tableColumns count="12">
    <tableColumn id="1" xr3:uid="{E567CF06-0A4F-4507-A1AF-532167D9DCCF}" name="Time (day)"/>
    <tableColumn id="2" xr3:uid="{8E165B1C-52BB-4521-9254-41B61AF4F190}" name="Date" dataDxfId="27"/>
    <tableColumn id="3" xr3:uid="{AD38455A-5A9D-47FC-B10B-9725C0E39FA1}" name="Cumulative Gas SC (m3)"/>
    <tableColumn id="4" xr3:uid="{CFFBF9C2-082B-4496-8AB3-277E24D3B567}" name="Cumulative Oil SC (m3)"/>
    <tableColumn id="5" xr3:uid="{35E4FC6F-609B-4BAF-B379-84D62D951C37}" name="Cumulative Water SC (m3)"/>
    <tableColumn id="6" xr3:uid="{5927C6FB-7DF7-4DE7-987C-4B43C13D6CF3}" name="Gas Oil Ratio SC (m3/m3)"/>
    <tableColumn id="7" xr3:uid="{F86F761A-0FA7-49D0-BE52-78BB676B8A0C}" name="Gas Rate SC (m3/day)"/>
    <tableColumn id="8" xr3:uid="{4CFF0C0E-15DC-4424-8BE5-ECC2AB2CA7E5}" name="Oil Rate SC (m3/day)"/>
    <tableColumn id="9" xr3:uid="{EA46405E-8AB9-45AF-AA40-62562030B7F3}" name="On-time Fraction"/>
    <tableColumn id="10" xr3:uid="{B7090697-FE07-45C1-A224-514725A669AA}" name="Water Cut SC - %"/>
    <tableColumn id="11" xr3:uid="{6F8000E1-9235-4E24-809B-9888AC51FE03}" name="Water Rate SC (m3/day)"/>
    <tableColumn id="12" xr3:uid="{EC5C93F2-3B56-4EBC-90A3-A01DF3304D92}" name="Well Bottom-hole Pressure (kPa)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D31EABA-3C78-455B-AE9C-5A05876F9AA0}" name="Table8" displayName="Table8" ref="A5:L663" totalsRowShown="0">
  <autoFilter ref="A5:L663" xr:uid="{EF40B9F7-D854-4B90-B11B-E84E1AA03C51}"/>
  <tableColumns count="12">
    <tableColumn id="1" xr3:uid="{3DBC7287-6C9D-4281-B8B9-59489D1E479C}" name="Time (day)"/>
    <tableColumn id="2" xr3:uid="{B3BB78B9-A8AB-4C12-A28B-14D3F7DA574D}" name="Date" dataDxfId="28"/>
    <tableColumn id="3" xr3:uid="{0DDA920A-701F-4FB4-8136-A54270E2CFCD}" name="Cumulative Gas SC (m3)"/>
    <tableColumn id="4" xr3:uid="{103B8886-C694-46E9-933F-7A160252F434}" name="Cumulative Oil SC (m3)"/>
    <tableColumn id="5" xr3:uid="{278DD69A-C15A-4F72-BD13-EF920C42F836}" name="Cumulative Water SC (m3)"/>
    <tableColumn id="6" xr3:uid="{D48030B5-E446-43B3-81F7-91C4DD4E9EBA}" name="Gas Oil Ratio SC (m3/m3)"/>
    <tableColumn id="7" xr3:uid="{E10A0643-F74A-4C6D-8E98-2164EC26F70D}" name="Gas Rate SC (m3/day)"/>
    <tableColumn id="8" xr3:uid="{7D6C4A47-4742-4726-96D7-F3052C072A30}" name="Number of Open Wells in Group"/>
    <tableColumn id="9" xr3:uid="{DF173933-04E3-4358-979F-BFF8A05BB5A9}" name="Oil Rate SC (m3/day)"/>
    <tableColumn id="10" xr3:uid="{2133B3CC-0DAC-4AFA-972F-D92565F527DE}" name="On-time Fraction"/>
    <tableColumn id="11" xr3:uid="{4B91FF62-F59F-4E1E-9AD1-8101DC926742}" name="Water Cut SC - %"/>
    <tableColumn id="12" xr3:uid="{9418F680-D81B-415C-9EC7-B289B5727D35}" name="Water Rate SC (m3/day)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9AE001B-BB94-4594-A3AB-F8AA71423E3F}" name="Table7" displayName="Table7" ref="A5:L663" totalsRowShown="0">
  <autoFilter ref="A5:L663" xr:uid="{EEA2882A-0C29-4C58-B5EC-ABDB8647C436}"/>
  <tableColumns count="12">
    <tableColumn id="1" xr3:uid="{FECAC3B2-0A7A-4FAE-9B06-E99FC2BE3C5E}" name="Time (day)"/>
    <tableColumn id="2" xr3:uid="{377DFD31-03B4-4AC2-89A9-B4284971AE1D}" name="Date" dataDxfId="29"/>
    <tableColumn id="3" xr3:uid="{2B303788-460B-4C30-80DC-5D29842DFD18}" name="Cumulative Gas SC (m3)"/>
    <tableColumn id="4" xr3:uid="{82FA0927-C9B4-4625-A66E-23E7255E7968}" name="Cumulative Oil SC (m3)"/>
    <tableColumn id="5" xr3:uid="{C56388B7-D7A8-4A1C-BB04-051B3F61D74F}" name="Cumulative Water SC (m3)"/>
    <tableColumn id="6" xr3:uid="{D7030D2E-765E-48FA-B38F-49421C63003A}" name="Gas Oil Ratio SC (m3/m3)"/>
    <tableColumn id="7" xr3:uid="{A675AB88-C83B-429E-A063-48451EAF9050}" name="Gas Rate SC (m3/day)"/>
    <tableColumn id="8" xr3:uid="{5DFA03C2-E76D-4B2B-A854-952EA2B8C62F}" name="Number of Open Wells in Group"/>
    <tableColumn id="9" xr3:uid="{3ED6DD75-1505-40C5-80B4-2CF9119A4A91}" name="Oil Rate SC (m3/day)"/>
    <tableColumn id="10" xr3:uid="{2EC5A507-639A-4C76-8436-F8476E021E9C}" name="On-time Fraction"/>
    <tableColumn id="11" xr3:uid="{309DB380-D36E-4881-BA95-129F5209A39C}" name="Water Cut SC - %"/>
    <tableColumn id="12" xr3:uid="{585AF3DF-73B2-43F2-82FA-83B98B4F1C20}" name="Water Rate SC (m3/day)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5AF6D41-784C-4774-9970-62CAA84EFD05}" name="Table6" displayName="Table6" ref="A5:L663" totalsRowShown="0">
  <autoFilter ref="A5:L663" xr:uid="{B6E24217-71EF-4F88-816A-557B80377456}"/>
  <tableColumns count="12">
    <tableColumn id="1" xr3:uid="{AB24A534-64AE-4BE0-A7C6-84633ACA8E5B}" name="Time (day)"/>
    <tableColumn id="2" xr3:uid="{93B0BD56-B67A-4A55-AB7F-AAD066E4B6D2}" name="Date" dataDxfId="30"/>
    <tableColumn id="3" xr3:uid="{D2DE1B7A-5D68-43D5-B53B-8818A32B24AA}" name="Cumulative Gas SC (m3)"/>
    <tableColumn id="4" xr3:uid="{8B255688-0F40-4A3D-8741-5347A6CE4103}" name="Cumulative Oil SC (m3)"/>
    <tableColumn id="5" xr3:uid="{BB8D1B75-8081-4CE8-A26C-474E91816ACB}" name="Cumulative Water SC (m3)"/>
    <tableColumn id="6" xr3:uid="{654304CD-3A9C-4045-8974-E5AC8B0E9E9E}" name="Gas Oil Ratio SC (m3/m3)"/>
    <tableColumn id="7" xr3:uid="{7FA45B82-1919-49A5-A222-9E433B31A5EB}" name="Gas Rate SC (m3/day)"/>
    <tableColumn id="8" xr3:uid="{DDC7817A-241B-438D-8466-D152CD1C928B}" name="Number of Open Wells in Group"/>
    <tableColumn id="9" xr3:uid="{FFF14086-5D59-4F08-B819-E5AAF5D51543}" name="Oil Rate SC (m3/day)"/>
    <tableColumn id="10" xr3:uid="{5B5BFDCC-2B86-4A25-A8FA-0C9C2E7CAD14}" name="On-time Fraction"/>
    <tableColumn id="11" xr3:uid="{80825FF4-0CAB-46A2-9531-8475F79E4F53}" name="Water Cut SC - %"/>
    <tableColumn id="12" xr3:uid="{4D6D9CFE-CB03-4FFC-8E17-CA78AF36629E}" name="Water Rate SC (m3/day)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7A2D82-5E36-4F5C-A82A-6F2EFB12D138}" name="Table5" displayName="Table5" ref="A5:L664" totalsRowShown="0">
  <autoFilter ref="A5:L664" xr:uid="{48FBDD44-02AF-4BA3-AC57-7A46E848D65D}"/>
  <tableColumns count="12">
    <tableColumn id="1" xr3:uid="{8019A4F7-4BCB-431E-BBFB-3554292066F5}" name="Time (day)"/>
    <tableColumn id="2" xr3:uid="{DFE3580A-2EF6-495D-81F0-C70133C17571}" name="Date" dataDxfId="31"/>
    <tableColumn id="3" xr3:uid="{60D3A737-A418-47F3-8D8E-0D62C524990B}" name="Cumulative Gas SC (m3)"/>
    <tableColumn id="4" xr3:uid="{3B89069F-20FA-4E8A-87B0-CA7B121C3E36}" name="Cumulative Oil SC (m3)"/>
    <tableColumn id="5" xr3:uid="{CD44E984-8DF4-4F6C-9517-D19539F1BD9C}" name="Cumulative Water SC (m3)"/>
    <tableColumn id="6" xr3:uid="{D335159A-2E98-4E2C-83B1-0A0410A0DBCB}" name="Gas Oil Ratio SC (m3/m3)"/>
    <tableColumn id="7" xr3:uid="{E56CAE73-E60F-4C17-A2EA-577E4E19206A}" name="Gas Rate SC (m3/day)"/>
    <tableColumn id="8" xr3:uid="{30185074-D230-4BD3-9E2A-08005706C058}" name="Number of Open Wells in Group"/>
    <tableColumn id="9" xr3:uid="{9B37C7CC-126A-401D-882D-D01E7008F006}" name="Oil Rate SC (m3/day)"/>
    <tableColumn id="10" xr3:uid="{2D186EA9-FE92-4204-82A8-6633C362C514}" name="On-time Fraction"/>
    <tableColumn id="11" xr3:uid="{E5979596-0F78-494F-8F93-C7F5E82D948E}" name="Water Cut SC - %"/>
    <tableColumn id="12" xr3:uid="{8A322031-868A-49D2-BDA0-0FF0EE372096}" name="Water Rate SC (m3/day)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7FBA5B-70DF-4614-8760-FEEF268B0FEA}" name="Table4" displayName="Table4" ref="A5:L664" totalsRowShown="0">
  <autoFilter ref="A5:L664" xr:uid="{F4B9D565-8D6A-456E-AEA6-08619ACB4AB5}"/>
  <tableColumns count="12">
    <tableColumn id="1" xr3:uid="{562571E4-ADA3-4259-86A2-852B1F38404F}" name="Time (day)"/>
    <tableColumn id="2" xr3:uid="{96F82555-6B38-4BD8-9D28-45C0A61C091A}" name="Date" dataDxfId="32"/>
    <tableColumn id="3" xr3:uid="{46592CCA-41DD-4D64-AC46-5E0B87482E73}" name="Cumulative Gas SC (m3)"/>
    <tableColumn id="4" xr3:uid="{2AEEBA28-3EDD-4329-A844-3292929B41EC}" name="Cumulative Oil SC (m3)"/>
    <tableColumn id="5" xr3:uid="{75212275-31AC-4CF7-970E-021C25242EB2}" name="Cumulative Water SC (m3)"/>
    <tableColumn id="6" xr3:uid="{73E5A62A-3467-471D-B99E-F9CAB9CE0974}" name="Gas Oil Ratio SC (m3/m3)"/>
    <tableColumn id="7" xr3:uid="{A1644508-1A5A-40BE-83A8-A2A2D2D3F69B}" name="Gas Rate SC (m3/day)"/>
    <tableColumn id="8" xr3:uid="{04BD8AD0-1F07-40AF-A634-83796DCD981E}" name="Number of Open Wells in Group"/>
    <tableColumn id="9" xr3:uid="{C8FBBDE5-FBAD-4AF3-87A3-EB9DE61565E5}" name="Oil Rate SC (m3/day)"/>
    <tableColumn id="10" xr3:uid="{6C84220D-AAA2-4BC4-9F30-1CE46B1E5214}" name="On-time Fraction"/>
    <tableColumn id="11" xr3:uid="{56925B9C-C06E-40DB-A205-C5B624CBA289}" name="Water Cut SC - %"/>
    <tableColumn id="12" xr3:uid="{EC7B329C-AEAF-4E1F-BF69-A8115BCDF7B6}" name="Water Rate SC (m3/day)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DCE8EA-8CB0-4460-96CF-BDAFA87AF836}" name="Table3" displayName="Table3" ref="A5:L664" totalsRowShown="0">
  <autoFilter ref="A5:L664" xr:uid="{DC45C98B-19A0-4729-BDCD-34EF4332C265}"/>
  <tableColumns count="12">
    <tableColumn id="1" xr3:uid="{12281450-F703-449F-90B2-B68E8D05369E}" name="Time (day)"/>
    <tableColumn id="2" xr3:uid="{97E7F947-624B-4DEC-8FDA-D4FD65922B5A}" name="Date" dataDxfId="33"/>
    <tableColumn id="3" xr3:uid="{F8E5B9C5-CDDB-4A80-8243-732A270E015B}" name="Cumulative Gas SC (m3)"/>
    <tableColumn id="4" xr3:uid="{F6044F8C-5E61-4C5C-8B0D-28BD7A8E726D}" name="Cumulative Oil SC (m3)"/>
    <tableColumn id="5" xr3:uid="{E2D07DA5-4692-446A-B791-643C8ACB0870}" name="Cumulative Water SC (m3)"/>
    <tableColumn id="6" xr3:uid="{22A0972D-BA60-4EBC-9B30-F0F3BD7D8579}" name="Gas Oil Ratio SC (m3/m3)"/>
    <tableColumn id="7" xr3:uid="{68E5D5DE-B798-4254-A2AE-73FC545FA980}" name="Gas Rate SC (m3/day)"/>
    <tableColumn id="8" xr3:uid="{D6A855AB-08A1-46FA-83A0-976C24664F86}" name="Number of Open Wells in Group"/>
    <tableColumn id="9" xr3:uid="{041ADB6E-6452-413D-B52C-D596F409FF18}" name="Oil Rate SC (m3/day)"/>
    <tableColumn id="10" xr3:uid="{52A273C1-D5F6-48A6-8A02-D56CEB0705F4}" name="On-time Fraction"/>
    <tableColumn id="11" xr3:uid="{6AAEE79C-02F9-4430-B5B9-020ED274F5A6}" name="Water Cut SC - %"/>
    <tableColumn id="12" xr3:uid="{940409ED-5A62-477E-A696-7FADED3C0FE5}" name="Water Rate SC (m3/day)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19CE4A-CE45-4C66-A818-5FCBB1CD2E8B}" name="Table2" displayName="Table2" ref="A5:L663" totalsRowShown="0">
  <autoFilter ref="A5:L663" xr:uid="{C35980EB-C378-4A69-A09E-8BB4819E7E03}"/>
  <tableColumns count="12">
    <tableColumn id="1" xr3:uid="{0BE55975-7810-4C3E-BDAF-288B83DE1E3B}" name="Time (day)"/>
    <tableColumn id="2" xr3:uid="{DE3331B3-FBF3-4F85-AC18-5A50563F6DCA}" name="Date" dataDxfId="34"/>
    <tableColumn id="3" xr3:uid="{2748AC0E-9586-4EEE-8044-9458642A5109}" name="Cumulative Gas SC (m3)"/>
    <tableColumn id="4" xr3:uid="{9E73406C-AD2A-47FC-BFAA-00D09B1C4ADF}" name="Cumulative Oil SC (m3)"/>
    <tableColumn id="5" xr3:uid="{019EDAF0-4787-40EB-A28F-7323F907D921}" name="Cumulative Water SC (m3)"/>
    <tableColumn id="6" xr3:uid="{5CA74314-1ADE-4600-8C93-F959933D9C81}" name="Gas Oil Ratio SC (m3/m3)"/>
    <tableColumn id="7" xr3:uid="{6B087614-BB07-4D5C-9461-01B5C9A774C5}" name="Gas Rate SC (m3/day)"/>
    <tableColumn id="8" xr3:uid="{3FF1D324-460B-4B54-8E1E-130814C9B066}" name="Number of Open Wells in Group"/>
    <tableColumn id="9" xr3:uid="{0B7CCBA1-12E1-430F-BFE2-65EEEEFED3F5}" name="Oil Rate SC (m3/day)"/>
    <tableColumn id="10" xr3:uid="{0B1FB361-9F56-4A48-AF22-34FD31FDA5E4}" name="On-time Fraction"/>
    <tableColumn id="11" xr3:uid="{D39C0F35-D172-4D61-8221-9602772ACE11}" name="Water Cut SC - %"/>
    <tableColumn id="12" xr3:uid="{C2499AD6-8178-4E59-B7F0-286825986E3C}" name="Water Rate SC (m3/day)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9F2CD4-FDCC-432C-961E-9B195C788CAF}" name="Table1" displayName="Table1" ref="A5:L663" totalsRowShown="0">
  <autoFilter ref="A5:L663" xr:uid="{6EB5A4D8-9904-4105-9CD4-2F756675D01F}"/>
  <tableColumns count="12">
    <tableColumn id="1" xr3:uid="{5D04AFF9-AAE7-419E-9B68-46EBA7EF0C98}" name="Time (day)"/>
    <tableColumn id="2" xr3:uid="{665181F9-C291-48C1-8A29-E1D4C5550A5A}" name="Date" dataDxfId="35"/>
    <tableColumn id="3" xr3:uid="{5D91BAE8-A679-470C-BE94-3DAEACE0EF15}" name="Cumulative Gas SC (m3)"/>
    <tableColumn id="4" xr3:uid="{3BD8BD2D-5A4D-4BAB-B854-3B1B814BF751}" name="Cumulative Oil SC (m3)"/>
    <tableColumn id="5" xr3:uid="{FAAF0037-93BD-405A-960A-D5EDA326BF55}" name="Cumulative Water SC (m3)"/>
    <tableColumn id="6" xr3:uid="{07D2C2D7-F483-4D59-BF97-505DF0ADF48A}" name="Gas Oil Ratio SC (m3/m3)"/>
    <tableColumn id="7" xr3:uid="{36759372-578C-49E3-8C2E-1EE03EC7A87B}" name="Gas Rate SC (m3/day)"/>
    <tableColumn id="8" xr3:uid="{9A1DA86D-C31D-4EE2-BE9F-1ADBF4A9931E}" name="Number of Open Wells in Group"/>
    <tableColumn id="9" xr3:uid="{1A7732D1-D19B-4634-AB4C-10EA6FB1DD76}" name="Oil Rate SC (m3/day)"/>
    <tableColumn id="10" xr3:uid="{1C5837B7-70CC-462C-87FD-5935C115D654}" name="On-time Fraction"/>
    <tableColumn id="11" xr3:uid="{733752DB-25B9-4AD3-B532-5AD76980B305}" name="Water Cut SC - %"/>
    <tableColumn id="12" xr3:uid="{0F28F615-0237-49C4-AD12-5D96046BEC1D}" name="Water Rate SC (m3/day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F2140-5227-49B4-B15B-073AC93CF651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49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968</v>
      </c>
      <c r="B76" s="1">
        <f>DATE(2021,4,27) + TIME(0,0,0)</f>
        <v>44313</v>
      </c>
      <c r="C76">
        <v>4517.115234375</v>
      </c>
      <c r="D76">
        <v>10.482534408569336</v>
      </c>
      <c r="E76">
        <v>9.6126022981479764E-6</v>
      </c>
      <c r="F76">
        <v>430.91827392578125</v>
      </c>
      <c r="G76">
        <v>451711.53125</v>
      </c>
      <c r="H76">
        <v>1</v>
      </c>
      <c r="I76">
        <v>1048.25341796875</v>
      </c>
      <c r="J76">
        <v>1</v>
      </c>
      <c r="K76">
        <v>9.1701047495007515E-5</v>
      </c>
      <c r="L76">
        <v>9.6126028802245855E-4</v>
      </c>
    </row>
    <row r="77" spans="1:12" x14ac:dyDescent="0.25">
      <c r="A77">
        <v>979.99</v>
      </c>
      <c r="B77" s="1">
        <f>DATE(2021,5,8) + TIME(23,45,35)</f>
        <v>44324.989988425928</v>
      </c>
      <c r="C77">
        <v>5420528.5</v>
      </c>
      <c r="D77">
        <v>12579.017578125</v>
      </c>
      <c r="E77">
        <v>3.5093091428279877E-2</v>
      </c>
      <c r="F77">
        <v>430.91827392578125</v>
      </c>
      <c r="G77">
        <v>451710.59375</v>
      </c>
      <c r="H77">
        <v>1</v>
      </c>
      <c r="I77">
        <v>1048.251220703125</v>
      </c>
      <c r="J77">
        <v>1</v>
      </c>
      <c r="K77">
        <v>3.0237578903324902E-4</v>
      </c>
      <c r="L77">
        <v>3.1696672085672617E-3</v>
      </c>
    </row>
    <row r="78" spans="1:12" x14ac:dyDescent="0.25">
      <c r="A78">
        <v>980</v>
      </c>
      <c r="B78" s="1">
        <f>DATE(2021,5,9) + TIME(0,0,0)</f>
        <v>44325</v>
      </c>
      <c r="C78">
        <v>5452104</v>
      </c>
      <c r="D78">
        <v>12652.29296875</v>
      </c>
      <c r="E78">
        <v>3.542008250951767E-2</v>
      </c>
      <c r="F78">
        <v>430.91827392578125</v>
      </c>
      <c r="G78">
        <v>3157569</v>
      </c>
      <c r="H78">
        <v>1</v>
      </c>
      <c r="I78">
        <v>7327.5361328125</v>
      </c>
      <c r="J78">
        <v>1</v>
      </c>
      <c r="K78">
        <v>4.4624856673181057E-4</v>
      </c>
      <c r="L78">
        <v>3.2699167728424072E-2</v>
      </c>
    </row>
    <row r="79" spans="1:12" x14ac:dyDescent="0.25">
      <c r="A79">
        <v>1000.99</v>
      </c>
      <c r="B79" s="1">
        <f>DATE(2021,5,29) + TIME(23,45,35)</f>
        <v>44345.989988425928</v>
      </c>
      <c r="C79">
        <v>71727808</v>
      </c>
      <c r="D79">
        <v>166453.390625</v>
      </c>
      <c r="E79">
        <v>4.6016988754272461</v>
      </c>
      <c r="F79">
        <v>430.91827392578125</v>
      </c>
      <c r="G79">
        <v>3157468.25</v>
      </c>
      <c r="H79">
        <v>1</v>
      </c>
      <c r="I79">
        <v>7327.3017578125</v>
      </c>
      <c r="J79">
        <v>1</v>
      </c>
      <c r="K79">
        <v>3.6408309824764729E-3</v>
      </c>
      <c r="L79">
        <v>0.26678439974784851</v>
      </c>
    </row>
    <row r="80" spans="1:12" x14ac:dyDescent="0.25">
      <c r="A80">
        <v>1001</v>
      </c>
      <c r="B80" s="1">
        <f>DATE(2021,5,30) + TIME(0,0,0)</f>
        <v>44346</v>
      </c>
      <c r="C80">
        <v>71768016</v>
      </c>
      <c r="D80">
        <v>166546.6875</v>
      </c>
      <c r="E80">
        <v>4.6029086112976074</v>
      </c>
      <c r="F80">
        <v>430.91827392578125</v>
      </c>
      <c r="G80">
        <v>4020528.25</v>
      </c>
      <c r="H80">
        <v>2</v>
      </c>
      <c r="I80">
        <v>9330.140625</v>
      </c>
      <c r="J80">
        <v>1</v>
      </c>
      <c r="K80">
        <v>1.2962392065674067E-3</v>
      </c>
      <c r="L80">
        <v>0.12094251066446304</v>
      </c>
    </row>
    <row r="81" spans="1:12" x14ac:dyDescent="0.25">
      <c r="A81">
        <v>1008.99</v>
      </c>
      <c r="B81" s="1">
        <f>DATE(2021,6,6) + TIME(23,45,35)</f>
        <v>44353.989988425928</v>
      </c>
      <c r="C81">
        <v>103892088</v>
      </c>
      <c r="D81">
        <v>241094.65625</v>
      </c>
      <c r="E81">
        <v>5.4320645332336426</v>
      </c>
      <c r="F81">
        <v>430.91827392578125</v>
      </c>
      <c r="G81">
        <v>4020536.25</v>
      </c>
      <c r="H81">
        <v>2</v>
      </c>
      <c r="I81">
        <v>9330.1591796875</v>
      </c>
      <c r="J81">
        <v>1</v>
      </c>
      <c r="K81">
        <v>1.0981354862451553E-3</v>
      </c>
      <c r="L81">
        <v>0.10245890915393829</v>
      </c>
    </row>
    <row r="82" spans="1:12" x14ac:dyDescent="0.25">
      <c r="A82">
        <v>1009</v>
      </c>
      <c r="B82" s="1">
        <f>DATE(2021,6,7) + TIME(0,0,0)</f>
        <v>44354</v>
      </c>
      <c r="C82">
        <v>103926744</v>
      </c>
      <c r="D82">
        <v>241175.078125</v>
      </c>
      <c r="E82">
        <v>5.4323263168334961</v>
      </c>
      <c r="F82">
        <v>430.91827392578125</v>
      </c>
      <c r="G82">
        <v>3465193.25</v>
      </c>
      <c r="H82">
        <v>1</v>
      </c>
      <c r="I82">
        <v>8041.41650390625</v>
      </c>
      <c r="J82">
        <v>1</v>
      </c>
      <c r="K82">
        <v>3.2543364795856178E-4</v>
      </c>
      <c r="L82">
        <v>2.6169558987021446E-2</v>
      </c>
    </row>
    <row r="83" spans="1:12" x14ac:dyDescent="0.25">
      <c r="A83">
        <v>1014.99</v>
      </c>
      <c r="B83" s="1">
        <f>DATE(2021,6,12) + TIME(23,45,35)</f>
        <v>44359.989988425928</v>
      </c>
      <c r="C83">
        <v>124683208</v>
      </c>
      <c r="D83">
        <v>289343.0625</v>
      </c>
      <c r="E83">
        <v>5.6920108795166016</v>
      </c>
      <c r="F83">
        <v>430.91827392578125</v>
      </c>
      <c r="G83">
        <v>3465184</v>
      </c>
      <c r="H83">
        <v>1</v>
      </c>
      <c r="I83">
        <v>8041.39501953125</v>
      </c>
      <c r="J83">
        <v>1</v>
      </c>
      <c r="K83">
        <v>5.9534091269597411E-4</v>
      </c>
      <c r="L83">
        <v>4.7873999923467636E-2</v>
      </c>
    </row>
    <row r="84" spans="1:12" x14ac:dyDescent="0.25">
      <c r="A84">
        <v>1015</v>
      </c>
      <c r="B84" s="1">
        <f>DATE(2021,6,13) + TIME(0,0,0)</f>
        <v>44360</v>
      </c>
      <c r="C84">
        <v>124723280</v>
      </c>
      <c r="D84">
        <v>289436.0625</v>
      </c>
      <c r="E84">
        <v>5.692619800567627</v>
      </c>
      <c r="F84">
        <v>430.91827392578125</v>
      </c>
      <c r="G84">
        <v>4007475.25</v>
      </c>
      <c r="H84">
        <v>2</v>
      </c>
      <c r="I84">
        <v>9299.849609375</v>
      </c>
      <c r="J84">
        <v>1</v>
      </c>
      <c r="K84">
        <v>6.5496220486238599E-4</v>
      </c>
      <c r="L84">
        <v>6.0910902917385101E-2</v>
      </c>
    </row>
    <row r="85" spans="1:12" x14ac:dyDescent="0.25">
      <c r="A85">
        <v>1021.99</v>
      </c>
      <c r="B85" s="1">
        <f>DATE(2021,6,19) + TIME(23,45,35)</f>
        <v>44366.989988425928</v>
      </c>
      <c r="C85">
        <v>152735408</v>
      </c>
      <c r="D85">
        <v>354441.71875</v>
      </c>
      <c r="E85">
        <v>6.4051671028137207</v>
      </c>
      <c r="F85">
        <v>430.91827392578125</v>
      </c>
      <c r="G85">
        <v>4007454.25</v>
      </c>
      <c r="H85">
        <v>2</v>
      </c>
      <c r="I85">
        <v>9299.80078125</v>
      </c>
      <c r="J85">
        <v>1</v>
      </c>
      <c r="K85">
        <v>1.1799916392192245E-3</v>
      </c>
      <c r="L85">
        <v>0.10973817110061646</v>
      </c>
    </row>
    <row r="86" spans="1:12" x14ac:dyDescent="0.25">
      <c r="A86">
        <v>1022</v>
      </c>
      <c r="B86" s="1">
        <f>DATE(2021,6,20) + TIME(0,0,0)</f>
        <v>44367</v>
      </c>
      <c r="C86">
        <v>152800688</v>
      </c>
      <c r="D86">
        <v>354593.21875</v>
      </c>
      <c r="E86">
        <v>6.4071974754333496</v>
      </c>
      <c r="F86">
        <v>430.91827392578125</v>
      </c>
      <c r="G86">
        <v>6528034.5</v>
      </c>
      <c r="H86">
        <v>2</v>
      </c>
      <c r="I86">
        <v>15149.125</v>
      </c>
      <c r="J86">
        <v>1</v>
      </c>
      <c r="K86">
        <v>1.34012580383569E-3</v>
      </c>
      <c r="L86">
        <v>0.20302005112171173</v>
      </c>
    </row>
    <row r="87" spans="1:12" x14ac:dyDescent="0.25">
      <c r="A87">
        <v>1025.99</v>
      </c>
      <c r="B87" s="1">
        <f>DATE(2021,6,23) + TIME(23,45,35)</f>
        <v>44370.989988425928</v>
      </c>
      <c r="C87">
        <v>178847392</v>
      </c>
      <c r="D87">
        <v>415037.84375</v>
      </c>
      <c r="E87">
        <v>7.5901675224304199</v>
      </c>
      <c r="F87">
        <v>430.91827392578125</v>
      </c>
      <c r="G87">
        <v>6527983.5</v>
      </c>
      <c r="H87">
        <v>2</v>
      </c>
      <c r="I87">
        <v>15149.0068359375</v>
      </c>
      <c r="J87">
        <v>1</v>
      </c>
      <c r="K87">
        <v>2.1181530319154263E-3</v>
      </c>
      <c r="L87">
        <v>0.32088592648506165</v>
      </c>
    </row>
    <row r="88" spans="1:12" x14ac:dyDescent="0.25">
      <c r="A88">
        <v>1026</v>
      </c>
      <c r="B88" s="1">
        <f>DATE(2021,6,24) + TIME(0,0,0)</f>
        <v>44371</v>
      </c>
      <c r="C88">
        <v>178878592</v>
      </c>
      <c r="D88">
        <v>415110.25</v>
      </c>
      <c r="E88">
        <v>7.5928430557250977</v>
      </c>
      <c r="F88">
        <v>430.91827392578125</v>
      </c>
      <c r="G88">
        <v>3120229.5</v>
      </c>
      <c r="H88">
        <v>1</v>
      </c>
      <c r="I88">
        <v>7240.884765625</v>
      </c>
      <c r="J88">
        <v>1</v>
      </c>
      <c r="K88">
        <v>3.6946889013051987E-3</v>
      </c>
      <c r="L88">
        <v>0.26753804087638855</v>
      </c>
    </row>
    <row r="89" spans="1:12" x14ac:dyDescent="0.25">
      <c r="A89">
        <v>1028.99</v>
      </c>
      <c r="B89" s="1">
        <f>DATE(2021,6,26) + TIME(23,45,35)</f>
        <v>44373.989988425928</v>
      </c>
      <c r="C89">
        <v>188208064</v>
      </c>
      <c r="D89">
        <v>436760.46875</v>
      </c>
      <c r="E89">
        <v>8.4288015365600586</v>
      </c>
      <c r="F89">
        <v>430.91827392578125</v>
      </c>
      <c r="G89">
        <v>3120221.5</v>
      </c>
      <c r="H89">
        <v>1</v>
      </c>
      <c r="I89">
        <v>7240.8662109375</v>
      </c>
      <c r="J89">
        <v>1</v>
      </c>
      <c r="K89">
        <v>3.9490661583840847E-3</v>
      </c>
      <c r="L89">
        <v>0.28595790266990662</v>
      </c>
    </row>
    <row r="90" spans="1:12" x14ac:dyDescent="0.25">
      <c r="A90">
        <v>1029</v>
      </c>
      <c r="B90" s="1">
        <f>DATE(2021,6,27) + TIME(0,0,0)</f>
        <v>44374</v>
      </c>
      <c r="C90">
        <v>188272816</v>
      </c>
      <c r="D90">
        <v>436910.75</v>
      </c>
      <c r="E90">
        <v>8.4317464828491211</v>
      </c>
      <c r="F90">
        <v>430.91827392578125</v>
      </c>
      <c r="G90">
        <v>6476039</v>
      </c>
      <c r="H90">
        <v>2</v>
      </c>
      <c r="I90">
        <v>15028.462890625</v>
      </c>
      <c r="J90">
        <v>1</v>
      </c>
      <c r="K90">
        <v>1.9596556667238474E-3</v>
      </c>
      <c r="L90">
        <v>0.29451188445091248</v>
      </c>
    </row>
    <row r="91" spans="1:12" x14ac:dyDescent="0.25">
      <c r="A91">
        <v>1039.99</v>
      </c>
      <c r="B91" s="1">
        <f>DATE(2021,7,7) + TIME(23,45,35)</f>
        <v>44384.989988425928</v>
      </c>
      <c r="C91">
        <v>259444208</v>
      </c>
      <c r="D91">
        <v>602072.875</v>
      </c>
      <c r="E91">
        <v>12.325414657592773</v>
      </c>
      <c r="F91">
        <v>430.91827392578125</v>
      </c>
      <c r="G91">
        <v>6476006.5</v>
      </c>
      <c r="H91">
        <v>2</v>
      </c>
      <c r="I91">
        <v>15028.38671875</v>
      </c>
      <c r="J91">
        <v>1</v>
      </c>
      <c r="K91">
        <v>2.4643922224640846E-3</v>
      </c>
      <c r="L91">
        <v>0.37036752700805664</v>
      </c>
    </row>
    <row r="92" spans="1:12" x14ac:dyDescent="0.25">
      <c r="A92">
        <v>1040</v>
      </c>
      <c r="B92" s="1">
        <f>DATE(2021,7,8) + TIME(0,0,0)</f>
        <v>44385</v>
      </c>
      <c r="C92">
        <v>259474352</v>
      </c>
      <c r="D92">
        <v>602142.875</v>
      </c>
      <c r="E92">
        <v>12.328452110290527</v>
      </c>
      <c r="F92">
        <v>430.91827392578125</v>
      </c>
      <c r="G92">
        <v>3015283.5</v>
      </c>
      <c r="H92">
        <v>1</v>
      </c>
      <c r="I92">
        <v>6997.34423828125</v>
      </c>
      <c r="J92">
        <v>1</v>
      </c>
      <c r="K92">
        <v>4.3397839181125164E-3</v>
      </c>
      <c r="L92">
        <v>0.30368280410766602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261253376</v>
      </c>
      <c r="D93">
        <v>606271.3125</v>
      </c>
      <c r="E93">
        <v>12.50759220123291</v>
      </c>
      <c r="F93">
        <v>430.91827392578125</v>
      </c>
      <c r="G93">
        <v>3015283.5</v>
      </c>
      <c r="H93">
        <v>1</v>
      </c>
      <c r="I93">
        <v>6997.34423828125</v>
      </c>
      <c r="J93">
        <v>1</v>
      </c>
      <c r="K93">
        <v>4.3405527248978615E-3</v>
      </c>
      <c r="L93">
        <v>0.30373659729957581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261319408</v>
      </c>
      <c r="D94">
        <v>606424.5625</v>
      </c>
      <c r="E94">
        <v>12.511102676391602</v>
      </c>
      <c r="F94">
        <v>430.91827392578125</v>
      </c>
      <c r="G94">
        <v>6603512</v>
      </c>
      <c r="H94">
        <v>2</v>
      </c>
      <c r="I94">
        <v>15324.279296875</v>
      </c>
      <c r="J94">
        <v>1</v>
      </c>
      <c r="K94">
        <v>2.2907713428139687E-3</v>
      </c>
      <c r="L94">
        <v>0.35105222463607788</v>
      </c>
    </row>
    <row r="95" spans="1:12" x14ac:dyDescent="0.25">
      <c r="A95">
        <v>1042.99</v>
      </c>
      <c r="B95" s="1">
        <f>DATE(2021,7,10) + TIME(23,45,35)</f>
        <v>44387.989988425928</v>
      </c>
      <c r="C95">
        <v>277101760</v>
      </c>
      <c r="D95">
        <v>643049.5</v>
      </c>
      <c r="E95">
        <v>13.433924674987793</v>
      </c>
      <c r="F95">
        <v>430.91827392578125</v>
      </c>
      <c r="G95">
        <v>6603493.5</v>
      </c>
      <c r="H95">
        <v>2</v>
      </c>
      <c r="I95">
        <v>15324.2373046875</v>
      </c>
      <c r="J95">
        <v>1</v>
      </c>
      <c r="K95">
        <v>2.5675166398286819E-3</v>
      </c>
      <c r="L95">
        <v>0.39346244931221008</v>
      </c>
    </row>
    <row r="96" spans="1:12" x14ac:dyDescent="0.25">
      <c r="A96">
        <v>1043</v>
      </c>
      <c r="B96" s="1">
        <f>DATE(2021,7,11) + TIME(0,0,0)</f>
        <v>44388</v>
      </c>
      <c r="C96">
        <v>277181376</v>
      </c>
      <c r="D96">
        <v>643234.25</v>
      </c>
      <c r="E96">
        <v>13.436994552612305</v>
      </c>
      <c r="F96">
        <v>430.91827392578125</v>
      </c>
      <c r="G96">
        <v>7961592.5</v>
      </c>
      <c r="H96">
        <v>3</v>
      </c>
      <c r="I96">
        <v>18475.875</v>
      </c>
      <c r="J96">
        <v>1</v>
      </c>
      <c r="K96">
        <v>1.6615289496257901E-3</v>
      </c>
      <c r="L96">
        <v>0.30698710680007935</v>
      </c>
    </row>
    <row r="97" spans="1:12" x14ac:dyDescent="0.25">
      <c r="A97">
        <v>1064.99</v>
      </c>
      <c r="B97" s="1">
        <f>DATE(2021,8,1) + TIME(23,45,35)</f>
        <v>44409.989988425928</v>
      </c>
      <c r="C97">
        <v>452255520</v>
      </c>
      <c r="D97">
        <v>1049515.75</v>
      </c>
      <c r="E97">
        <v>23.1942138671875</v>
      </c>
      <c r="F97">
        <v>430.91827392578125</v>
      </c>
      <c r="G97">
        <v>7961505</v>
      </c>
      <c r="H97">
        <v>3</v>
      </c>
      <c r="I97">
        <v>18475.671875</v>
      </c>
      <c r="J97">
        <v>1</v>
      </c>
      <c r="K97">
        <v>2.7602126356214285E-3</v>
      </c>
      <c r="L97">
        <v>0.50998193025588989</v>
      </c>
    </row>
    <row r="98" spans="1:12" x14ac:dyDescent="0.25">
      <c r="A98">
        <v>1065</v>
      </c>
      <c r="B98" s="1">
        <f>DATE(2021,8,2) + TIME(0,0,0)</f>
        <v>44410</v>
      </c>
      <c r="C98">
        <v>452349440</v>
      </c>
      <c r="D98">
        <v>1049733.75</v>
      </c>
      <c r="E98">
        <v>23.200464248657227</v>
      </c>
      <c r="F98">
        <v>430.91827392578125</v>
      </c>
      <c r="G98">
        <v>9394075</v>
      </c>
      <c r="H98">
        <v>3</v>
      </c>
      <c r="I98">
        <v>21800.130859375</v>
      </c>
      <c r="J98">
        <v>1</v>
      </c>
      <c r="K98">
        <v>2.866639755666256E-3</v>
      </c>
      <c r="L98">
        <v>0.62494909763336182</v>
      </c>
    </row>
    <row r="99" spans="1:12" x14ac:dyDescent="0.25">
      <c r="A99">
        <v>1077.99</v>
      </c>
      <c r="B99" s="1">
        <f>DATE(2021,8,14) + TIME(23,45,35)</f>
        <v>44422.989988425928</v>
      </c>
      <c r="C99">
        <v>574377728</v>
      </c>
      <c r="D99">
        <v>1332915.625</v>
      </c>
      <c r="E99">
        <v>33.129653930664063</v>
      </c>
      <c r="F99">
        <v>430.91827392578125</v>
      </c>
      <c r="G99">
        <v>9393995</v>
      </c>
      <c r="H99">
        <v>3</v>
      </c>
      <c r="I99">
        <v>21799.9453125</v>
      </c>
      <c r="J99">
        <v>1</v>
      </c>
      <c r="K99">
        <v>3.7185510154813528E-3</v>
      </c>
      <c r="L99">
        <v>0.81067222356796265</v>
      </c>
    </row>
    <row r="100" spans="1:12" x14ac:dyDescent="0.25">
      <c r="A100">
        <v>1078</v>
      </c>
      <c r="B100" s="1">
        <f>DATE(2021,8,15) + TIME(0,0,0)</f>
        <v>44423</v>
      </c>
      <c r="C100">
        <v>574442688</v>
      </c>
      <c r="D100">
        <v>1333066.375</v>
      </c>
      <c r="E100">
        <v>33.133949279785156</v>
      </c>
      <c r="F100">
        <v>430.91827392578125</v>
      </c>
      <c r="G100">
        <v>6497980.5</v>
      </c>
      <c r="H100">
        <v>2</v>
      </c>
      <c r="I100">
        <v>15079.380859375</v>
      </c>
      <c r="J100">
        <v>1</v>
      </c>
      <c r="K100">
        <v>2.8476023580878973E-3</v>
      </c>
      <c r="L100">
        <v>0.42941305041313171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579576064</v>
      </c>
      <c r="D101">
        <v>1344979.125</v>
      </c>
      <c r="E101">
        <v>33.473495483398438</v>
      </c>
      <c r="F101">
        <v>430.91827392578125</v>
      </c>
      <c r="G101">
        <v>6497980.5</v>
      </c>
      <c r="H101">
        <v>2</v>
      </c>
      <c r="I101">
        <v>15079.3798828125</v>
      </c>
      <c r="J101">
        <v>1</v>
      </c>
      <c r="K101">
        <v>2.8519872575998306E-3</v>
      </c>
      <c r="L101">
        <v>0.43007427453994751</v>
      </c>
    </row>
    <row r="102" spans="1:12" x14ac:dyDescent="0.25">
      <c r="A102">
        <v>1078.8</v>
      </c>
      <c r="B102" s="1">
        <f>DATE(2021,8,15) + TIME(19,12,0)</f>
        <v>44423.8</v>
      </c>
      <c r="C102">
        <v>579670400</v>
      </c>
      <c r="D102">
        <v>1345198</v>
      </c>
      <c r="E102">
        <v>33.480091094970703</v>
      </c>
      <c r="F102">
        <v>430.91830444335938</v>
      </c>
      <c r="G102">
        <v>9429100</v>
      </c>
      <c r="H102">
        <v>3</v>
      </c>
      <c r="I102">
        <v>21881.41015625</v>
      </c>
      <c r="J102">
        <v>1</v>
      </c>
      <c r="K102">
        <v>3.0142185278236866E-3</v>
      </c>
      <c r="L102">
        <v>0.65957343578338623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590890944</v>
      </c>
      <c r="D103">
        <v>1371236.75</v>
      </c>
      <c r="E103">
        <v>34.388919830322266</v>
      </c>
      <c r="F103">
        <v>430.91830444335938</v>
      </c>
      <c r="G103">
        <v>9429040</v>
      </c>
      <c r="H103">
        <v>3</v>
      </c>
      <c r="I103">
        <v>21881.271484375</v>
      </c>
      <c r="J103">
        <v>1</v>
      </c>
      <c r="K103">
        <v>3.6527644842863083E-3</v>
      </c>
      <c r="L103">
        <v>0.79930049180984497</v>
      </c>
    </row>
    <row r="104" spans="1:12" x14ac:dyDescent="0.25">
      <c r="A104">
        <v>1080</v>
      </c>
      <c r="B104" s="1">
        <f>DATE(2021,8,17) + TIME(0,0,0)</f>
        <v>44425</v>
      </c>
      <c r="C104">
        <v>590984768</v>
      </c>
      <c r="D104">
        <v>1371454.5</v>
      </c>
      <c r="E104">
        <v>34.396640777587891</v>
      </c>
      <c r="F104">
        <v>430.91830444335938</v>
      </c>
      <c r="G104">
        <v>9382692</v>
      </c>
      <c r="H104">
        <v>3</v>
      </c>
      <c r="I104">
        <v>21773.71484375</v>
      </c>
      <c r="J104">
        <v>1</v>
      </c>
      <c r="K104">
        <v>3.5461478400975466E-3</v>
      </c>
      <c r="L104">
        <v>0.77215546369552612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637804288</v>
      </c>
      <c r="D105">
        <v>1480105</v>
      </c>
      <c r="E105">
        <v>38.528038024902344</v>
      </c>
      <c r="F105">
        <v>430.91830444335938</v>
      </c>
      <c r="G105">
        <v>9382660</v>
      </c>
      <c r="H105">
        <v>3</v>
      </c>
      <c r="I105">
        <v>21773.638671875</v>
      </c>
      <c r="J105">
        <v>1</v>
      </c>
      <c r="K105">
        <v>3.8933013565838337E-3</v>
      </c>
      <c r="L105">
        <v>0.84774643182754517</v>
      </c>
    </row>
    <row r="106" spans="1:12" x14ac:dyDescent="0.25">
      <c r="A106">
        <v>1085</v>
      </c>
      <c r="B106" s="1">
        <f>DATE(2021,8,22) + TIME(0,0,0)</f>
        <v>44430</v>
      </c>
      <c r="C106">
        <v>637924992</v>
      </c>
      <c r="D106">
        <v>1480385.125</v>
      </c>
      <c r="E106">
        <v>38.536079406738281</v>
      </c>
      <c r="F106">
        <v>430.91830444335938</v>
      </c>
      <c r="G106">
        <v>12071182</v>
      </c>
      <c r="H106">
        <v>4</v>
      </c>
      <c r="I106">
        <v>28012.693359375</v>
      </c>
      <c r="J106">
        <v>1</v>
      </c>
      <c r="K106">
        <v>2.8702509589493275E-3</v>
      </c>
      <c r="L106">
        <v>0.80405765771865845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830941440</v>
      </c>
      <c r="D107">
        <v>1928304</v>
      </c>
      <c r="E107">
        <v>55.516933441162109</v>
      </c>
      <c r="F107">
        <v>430.91842651367188</v>
      </c>
      <c r="G107">
        <v>12070974</v>
      </c>
      <c r="H107">
        <v>4</v>
      </c>
      <c r="I107">
        <v>28012.201171875</v>
      </c>
      <c r="J107">
        <v>1</v>
      </c>
      <c r="K107">
        <v>4.6220086514949799E-3</v>
      </c>
      <c r="L107">
        <v>1.2947862148284912</v>
      </c>
    </row>
    <row r="108" spans="1:12" x14ac:dyDescent="0.25">
      <c r="A108">
        <v>1101</v>
      </c>
      <c r="B108" s="1">
        <f>DATE(2021,9,7) + TIME(0,0,0)</f>
        <v>44446</v>
      </c>
      <c r="C108">
        <v>831032512</v>
      </c>
      <c r="D108">
        <v>1928515.25</v>
      </c>
      <c r="E108">
        <v>55.528957366943359</v>
      </c>
      <c r="F108">
        <v>430.91848754882813</v>
      </c>
      <c r="G108">
        <v>9103445</v>
      </c>
      <c r="H108">
        <v>3</v>
      </c>
      <c r="I108">
        <v>21125.6796875</v>
      </c>
      <c r="J108">
        <v>1</v>
      </c>
      <c r="K108">
        <v>5.6904410012066364E-3</v>
      </c>
      <c r="L108">
        <v>1.2022126913070679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835493184</v>
      </c>
      <c r="D109">
        <v>1938866.75</v>
      </c>
      <c r="E109">
        <v>56.131130218505859</v>
      </c>
      <c r="F109">
        <v>430.91848754882813</v>
      </c>
      <c r="G109">
        <v>9103428</v>
      </c>
      <c r="H109">
        <v>3</v>
      </c>
      <c r="I109">
        <v>21125.638671875</v>
      </c>
      <c r="J109">
        <v>1</v>
      </c>
      <c r="K109">
        <v>5.8836699463427067E-3</v>
      </c>
      <c r="L109">
        <v>1.2430359125137329</v>
      </c>
    </row>
    <row r="110" spans="1:12" x14ac:dyDescent="0.25">
      <c r="A110">
        <v>1101.5</v>
      </c>
      <c r="B110" s="1">
        <f>DATE(2021,9,7) + TIME(12,0,0)</f>
        <v>44446.5</v>
      </c>
      <c r="C110">
        <v>835613888</v>
      </c>
      <c r="D110">
        <v>1939146.875</v>
      </c>
      <c r="E110">
        <v>56.143978118896484</v>
      </c>
      <c r="F110">
        <v>430.91842651367188</v>
      </c>
      <c r="G110">
        <v>12071013</v>
      </c>
      <c r="H110">
        <v>4</v>
      </c>
      <c r="I110">
        <v>28012.29296875</v>
      </c>
      <c r="J110">
        <v>1</v>
      </c>
      <c r="K110">
        <v>4.5854412019252777E-3</v>
      </c>
      <c r="L110">
        <v>1.2845461368560791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889812224</v>
      </c>
      <c r="D111">
        <v>2064920.875</v>
      </c>
      <c r="E111">
        <v>63.087909698486328</v>
      </c>
      <c r="F111">
        <v>430.91848754882813</v>
      </c>
      <c r="G111">
        <v>12070841</v>
      </c>
      <c r="H111">
        <v>4</v>
      </c>
      <c r="I111">
        <v>28011.890625</v>
      </c>
      <c r="J111">
        <v>1</v>
      </c>
      <c r="K111">
        <v>6.0228393413126469E-3</v>
      </c>
      <c r="L111">
        <v>1.6872127056121826</v>
      </c>
    </row>
    <row r="112" spans="1:12" x14ac:dyDescent="0.25">
      <c r="A112">
        <v>1106</v>
      </c>
      <c r="B112" s="1">
        <f>DATE(2021,9,12) + TIME(0,0,0)</f>
        <v>44451</v>
      </c>
      <c r="C112">
        <v>889934144</v>
      </c>
      <c r="D112">
        <v>2065203.875</v>
      </c>
      <c r="E112">
        <v>63.104774475097656</v>
      </c>
      <c r="F112">
        <v>430.91848754882813</v>
      </c>
      <c r="G112">
        <v>12194951</v>
      </c>
      <c r="H112">
        <v>4</v>
      </c>
      <c r="I112">
        <v>28299.90234375</v>
      </c>
      <c r="J112">
        <v>1</v>
      </c>
      <c r="K112">
        <v>5.9594572521746159E-3</v>
      </c>
      <c r="L112">
        <v>1.6866210699081421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938591552</v>
      </c>
      <c r="D113">
        <v>2178119.5</v>
      </c>
      <c r="E113">
        <v>71.001640319824219</v>
      </c>
      <c r="F113">
        <v>430.91854858398438</v>
      </c>
      <c r="G113">
        <v>12194746</v>
      </c>
      <c r="H113">
        <v>4</v>
      </c>
      <c r="I113">
        <v>28299.421875</v>
      </c>
      <c r="J113">
        <v>1</v>
      </c>
      <c r="K113">
        <v>7.6597309671342373E-3</v>
      </c>
      <c r="L113">
        <v>2.1678256988525391</v>
      </c>
    </row>
    <row r="114" spans="1:12" x14ac:dyDescent="0.25">
      <c r="A114">
        <v>1110</v>
      </c>
      <c r="B114" s="1">
        <f>DATE(2021,9,16) + TIME(0,0,0)</f>
        <v>44455</v>
      </c>
      <c r="C114">
        <v>938712320</v>
      </c>
      <c r="D114">
        <v>2178399.75</v>
      </c>
      <c r="E114">
        <v>71.023155212402344</v>
      </c>
      <c r="F114">
        <v>430.9185791015625</v>
      </c>
      <c r="G114">
        <v>12081289</v>
      </c>
      <c r="H114">
        <v>4</v>
      </c>
      <c r="I114">
        <v>28036.130859375</v>
      </c>
      <c r="J114">
        <v>1</v>
      </c>
      <c r="K114">
        <v>7.6733813621103764E-3</v>
      </c>
      <c r="L114">
        <v>2.1514842510223389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962753920</v>
      </c>
      <c r="D115">
        <v>2234191.25</v>
      </c>
      <c r="E115">
        <v>75.695693969726563</v>
      </c>
      <c r="F115">
        <v>430.91860961914063</v>
      </c>
      <c r="G115">
        <v>12081157</v>
      </c>
      <c r="H115">
        <v>4</v>
      </c>
      <c r="I115">
        <v>28035.8203125</v>
      </c>
      <c r="J115">
        <v>1</v>
      </c>
      <c r="K115">
        <v>8.776404894888401E-3</v>
      </c>
      <c r="L115">
        <v>2.4607532024383545</v>
      </c>
    </row>
    <row r="116" spans="1:12" x14ac:dyDescent="0.25">
      <c r="A116">
        <v>1112</v>
      </c>
      <c r="B116" s="1">
        <f>DATE(2021,9,18) + TIME(0,0,0)</f>
        <v>44457</v>
      </c>
      <c r="C116">
        <v>962874176</v>
      </c>
      <c r="D116">
        <v>2234470.25</v>
      </c>
      <c r="E116">
        <v>75.720108032226563</v>
      </c>
      <c r="F116">
        <v>430.91860961914063</v>
      </c>
      <c r="G116">
        <v>12026254</v>
      </c>
      <c r="H116">
        <v>4</v>
      </c>
      <c r="I116">
        <v>27908.412109375</v>
      </c>
      <c r="J116">
        <v>1</v>
      </c>
      <c r="K116">
        <v>8.748459629714489E-3</v>
      </c>
      <c r="L116">
        <v>2.4417698383331299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1022883776</v>
      </c>
      <c r="D117">
        <v>2373730</v>
      </c>
      <c r="E117">
        <v>91.223281860351563</v>
      </c>
      <c r="F117">
        <v>430.91873168945313</v>
      </c>
      <c r="G117">
        <v>12025834</v>
      </c>
      <c r="H117">
        <v>4</v>
      </c>
      <c r="I117">
        <v>27907.427734375</v>
      </c>
      <c r="J117">
        <v>1</v>
      </c>
      <c r="K117">
        <v>1.2277481146156788E-2</v>
      </c>
      <c r="L117">
        <v>3.4267499446868896</v>
      </c>
    </row>
    <row r="118" spans="1:12" x14ac:dyDescent="0.25">
      <c r="A118">
        <v>1117</v>
      </c>
      <c r="B118" s="1">
        <f>DATE(2021,9,23) + TIME(0,0,0)</f>
        <v>44462</v>
      </c>
      <c r="C118">
        <v>1023004544</v>
      </c>
      <c r="D118">
        <v>2374010.25</v>
      </c>
      <c r="E118">
        <v>91.257881164550781</v>
      </c>
      <c r="F118">
        <v>430.91873168945313</v>
      </c>
      <c r="G118">
        <v>12073884</v>
      </c>
      <c r="H118">
        <v>4</v>
      </c>
      <c r="I118">
        <v>28018.93359375</v>
      </c>
      <c r="J118">
        <v>1</v>
      </c>
      <c r="K118">
        <v>1.2346047908067703E-2</v>
      </c>
      <c r="L118">
        <v>3.459658145904541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1071177664</v>
      </c>
      <c r="D119">
        <v>2485801.75</v>
      </c>
      <c r="E119">
        <v>108.96045684814453</v>
      </c>
      <c r="F119">
        <v>430.91888427734375</v>
      </c>
      <c r="G119">
        <v>12073250</v>
      </c>
      <c r="H119">
        <v>4</v>
      </c>
      <c r="I119">
        <v>28017.453125</v>
      </c>
      <c r="J119">
        <v>1</v>
      </c>
      <c r="K119">
        <v>1.7632080242037773E-2</v>
      </c>
      <c r="L119">
        <v>4.9409313201904297</v>
      </c>
    </row>
    <row r="120" spans="1:12" x14ac:dyDescent="0.25">
      <c r="A120">
        <v>1121</v>
      </c>
      <c r="B120" s="1">
        <f>DATE(2021,9,27) + TIME(0,0,0)</f>
        <v>44466</v>
      </c>
      <c r="C120">
        <v>1071298240</v>
      </c>
      <c r="D120">
        <v>2486081.75</v>
      </c>
      <c r="E120">
        <v>109.00971984863281</v>
      </c>
      <c r="F120">
        <v>430.91888427734375</v>
      </c>
      <c r="G120">
        <v>12058967</v>
      </c>
      <c r="H120">
        <v>4</v>
      </c>
      <c r="I120">
        <v>27984.306640625</v>
      </c>
      <c r="J120">
        <v>1</v>
      </c>
      <c r="K120">
        <v>1.7599964514374733E-2</v>
      </c>
      <c r="L120">
        <v>4.9260950088500977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1143526912</v>
      </c>
      <c r="D121">
        <v>2653697</v>
      </c>
      <c r="E121">
        <v>149.12016296386719</v>
      </c>
      <c r="F121">
        <v>430.91912841796875</v>
      </c>
      <c r="G121">
        <v>12057908</v>
      </c>
      <c r="H121">
        <v>4</v>
      </c>
      <c r="I121">
        <v>27981.8359375</v>
      </c>
      <c r="J121">
        <v>1</v>
      </c>
      <c r="K121">
        <v>2.643149346113205E-2</v>
      </c>
      <c r="L121">
        <v>7.397972583770752</v>
      </c>
    </row>
    <row r="122" spans="1:12" x14ac:dyDescent="0.25">
      <c r="A122">
        <v>1127</v>
      </c>
      <c r="B122" s="1">
        <f>DATE(2021,10,3) + TIME(0,0,0)</f>
        <v>44472</v>
      </c>
      <c r="C122">
        <v>1143647488</v>
      </c>
      <c r="D122">
        <v>2653976.75</v>
      </c>
      <c r="E122">
        <v>149.18128967285156</v>
      </c>
      <c r="F122">
        <v>430.9189453125</v>
      </c>
      <c r="G122">
        <v>12055539</v>
      </c>
      <c r="H122">
        <v>5</v>
      </c>
      <c r="I122">
        <v>27976.3515625</v>
      </c>
      <c r="J122">
        <v>1</v>
      </c>
      <c r="K122">
        <v>2.1847616881132126E-2</v>
      </c>
      <c r="L122">
        <v>6.1135015487670898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1276128768</v>
      </c>
      <c r="D123">
        <v>2961415.5</v>
      </c>
      <c r="E123">
        <v>237.69125366210938</v>
      </c>
      <c r="F123">
        <v>430.91943359375</v>
      </c>
      <c r="G123">
        <v>12054054</v>
      </c>
      <c r="H123">
        <v>5</v>
      </c>
      <c r="I123">
        <v>27972.87109375</v>
      </c>
      <c r="J123">
        <v>1</v>
      </c>
      <c r="K123">
        <v>3.4280955791473389E-2</v>
      </c>
      <c r="L123">
        <v>9.592656135559082</v>
      </c>
    </row>
    <row r="124" spans="1:12" x14ac:dyDescent="0.25">
      <c r="A124">
        <v>1138</v>
      </c>
      <c r="B124" s="1">
        <f>DATE(2021,10,14) + TIME(0,0,0)</f>
        <v>44483</v>
      </c>
      <c r="C124">
        <v>1276249600</v>
      </c>
      <c r="D124">
        <v>2961696.25</v>
      </c>
      <c r="E124">
        <v>237.69871520996094</v>
      </c>
      <c r="F124">
        <v>430.91827392578125</v>
      </c>
      <c r="G124">
        <v>12089392</v>
      </c>
      <c r="H124">
        <v>4</v>
      </c>
      <c r="I124">
        <v>28054.955078125</v>
      </c>
      <c r="J124">
        <v>1</v>
      </c>
      <c r="K124">
        <v>2.6596321258693933E-3</v>
      </c>
      <c r="L124">
        <v>0.74617838859558105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1300307456</v>
      </c>
      <c r="D125">
        <v>3017525.25</v>
      </c>
      <c r="E125">
        <v>239.32621765136719</v>
      </c>
      <c r="F125">
        <v>430.91827392578125</v>
      </c>
      <c r="G125">
        <v>12089350</v>
      </c>
      <c r="H125">
        <v>4</v>
      </c>
      <c r="I125">
        <v>28054.857421875</v>
      </c>
      <c r="J125">
        <v>1</v>
      </c>
      <c r="K125">
        <v>3.0049716588109732E-3</v>
      </c>
      <c r="L125">
        <v>0.84306585788726807</v>
      </c>
    </row>
    <row r="126" spans="1:12" x14ac:dyDescent="0.25">
      <c r="A126">
        <v>1140</v>
      </c>
      <c r="B126" s="1">
        <f>DATE(2021,10,16) + TIME(0,0,0)</f>
        <v>44485</v>
      </c>
      <c r="C126">
        <v>1300426880</v>
      </c>
      <c r="D126">
        <v>3017802.5</v>
      </c>
      <c r="E126">
        <v>239.33465576171875</v>
      </c>
      <c r="F126">
        <v>430.91827392578125</v>
      </c>
      <c r="G126">
        <v>11940323</v>
      </c>
      <c r="H126">
        <v>4</v>
      </c>
      <c r="I126">
        <v>27709.01953125</v>
      </c>
      <c r="J126">
        <v>1</v>
      </c>
      <c r="K126">
        <v>3.0426520388573408E-3</v>
      </c>
      <c r="L126">
        <v>0.84311467409133911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1312247808</v>
      </c>
      <c r="D127">
        <v>3045234.5</v>
      </c>
      <c r="E127">
        <v>240.18081665039063</v>
      </c>
      <c r="F127">
        <v>430.91827392578125</v>
      </c>
      <c r="G127">
        <v>11940316</v>
      </c>
      <c r="H127">
        <v>4</v>
      </c>
      <c r="I127">
        <v>27709.00390625</v>
      </c>
      <c r="J127">
        <v>1</v>
      </c>
      <c r="K127">
        <v>3.1019945163279772E-3</v>
      </c>
      <c r="L127">
        <v>0.85955840349197388</v>
      </c>
    </row>
    <row r="128" spans="1:12" x14ac:dyDescent="0.25">
      <c r="A128">
        <v>1141</v>
      </c>
      <c r="B128" s="1">
        <f>DATE(2021,10,17) + TIME(0,0,0)</f>
        <v>44486</v>
      </c>
      <c r="C128">
        <v>1312368640</v>
      </c>
      <c r="D128">
        <v>3045515</v>
      </c>
      <c r="E128">
        <v>240.28501892089844</v>
      </c>
      <c r="F128">
        <v>430.91973876953125</v>
      </c>
      <c r="G128">
        <v>12089697</v>
      </c>
      <c r="H128">
        <v>5</v>
      </c>
      <c r="I128">
        <v>28055.564453125</v>
      </c>
      <c r="J128">
        <v>1</v>
      </c>
      <c r="K128">
        <v>3.7126507610082626E-2</v>
      </c>
      <c r="L128">
        <v>10.419919013977051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1360604928</v>
      </c>
      <c r="D129">
        <v>3157452.75</v>
      </c>
      <c r="E129">
        <v>285.66168212890625</v>
      </c>
      <c r="F129">
        <v>430.91986083984375</v>
      </c>
      <c r="G129">
        <v>12088868</v>
      </c>
      <c r="H129">
        <v>5</v>
      </c>
      <c r="I129">
        <v>28053.6328125</v>
      </c>
      <c r="J129">
        <v>1</v>
      </c>
      <c r="K129">
        <v>4.4006884098052979E-2</v>
      </c>
      <c r="L129">
        <v>12.350964546203613</v>
      </c>
    </row>
    <row r="130" spans="1:12" x14ac:dyDescent="0.25">
      <c r="A130">
        <v>1145</v>
      </c>
      <c r="B130" s="1">
        <f>DATE(2021,10,21) + TIME(0,0,0)</f>
        <v>44490</v>
      </c>
      <c r="C130">
        <v>1360726528</v>
      </c>
      <c r="D130">
        <v>3157735</v>
      </c>
      <c r="E130">
        <v>285.80770874023438</v>
      </c>
      <c r="F130">
        <v>430.92025756835938</v>
      </c>
      <c r="G130">
        <v>12163310</v>
      </c>
      <c r="H130">
        <v>4</v>
      </c>
      <c r="I130">
        <v>28226.359375</v>
      </c>
      <c r="J130">
        <v>1</v>
      </c>
      <c r="K130">
        <v>5.171256884932518E-2</v>
      </c>
      <c r="L130">
        <v>14.604127883911133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1372768000</v>
      </c>
      <c r="D131">
        <v>3185678.5</v>
      </c>
      <c r="E131">
        <v>300.93267822265625</v>
      </c>
      <c r="F131">
        <v>430.92031860351563</v>
      </c>
      <c r="G131">
        <v>12162875</v>
      </c>
      <c r="H131">
        <v>4</v>
      </c>
      <c r="I131">
        <v>28225.34375</v>
      </c>
      <c r="J131">
        <v>1</v>
      </c>
      <c r="K131">
        <v>5.5305551737546921E-2</v>
      </c>
      <c r="L131">
        <v>15.618821144104004</v>
      </c>
    </row>
    <row r="132" spans="1:12" x14ac:dyDescent="0.25">
      <c r="A132">
        <v>1146</v>
      </c>
      <c r="B132" s="1">
        <f>DATE(2021,10,22) + TIME(0,0,0)</f>
        <v>44491</v>
      </c>
      <c r="C132">
        <v>1372888576</v>
      </c>
      <c r="D132">
        <v>3185958.25</v>
      </c>
      <c r="E132">
        <v>301.0609130859375</v>
      </c>
      <c r="F132">
        <v>430.91986083984375</v>
      </c>
      <c r="G132">
        <v>12054361</v>
      </c>
      <c r="H132">
        <v>5</v>
      </c>
      <c r="I132">
        <v>27973.5546875</v>
      </c>
      <c r="J132">
        <v>1</v>
      </c>
      <c r="K132">
        <v>4.5818716287612915E-2</v>
      </c>
      <c r="L132">
        <v>12.822999000549316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1396876032</v>
      </c>
      <c r="D133">
        <v>3241624</v>
      </c>
      <c r="E133">
        <v>328.14251708984375</v>
      </c>
      <c r="F133">
        <v>430.92001342773438</v>
      </c>
      <c r="G133">
        <v>12053876</v>
      </c>
      <c r="H133">
        <v>5</v>
      </c>
      <c r="I133">
        <v>27972.419921875</v>
      </c>
      <c r="J133">
        <v>1</v>
      </c>
      <c r="K133">
        <v>4.9875196069478989E-2</v>
      </c>
      <c r="L133">
        <v>13.958261489868164</v>
      </c>
    </row>
    <row r="134" spans="1:12" x14ac:dyDescent="0.25">
      <c r="A134">
        <v>1148</v>
      </c>
      <c r="B134" s="1">
        <f>DATE(2021,10,24) + TIME(0,0,0)</f>
        <v>44493</v>
      </c>
      <c r="C134">
        <v>1396997248</v>
      </c>
      <c r="D134">
        <v>3241905.25</v>
      </c>
      <c r="E134">
        <v>328.26821899414063</v>
      </c>
      <c r="F134">
        <v>430.91976928710938</v>
      </c>
      <c r="G134">
        <v>12116247</v>
      </c>
      <c r="H134">
        <v>6</v>
      </c>
      <c r="I134">
        <v>28117.17578125</v>
      </c>
      <c r="J134">
        <v>1</v>
      </c>
      <c r="K134">
        <v>4.4686619192361832E-2</v>
      </c>
      <c r="L134">
        <v>12.570232391357422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1469569408</v>
      </c>
      <c r="D135">
        <v>3410317.5</v>
      </c>
      <c r="E135">
        <v>413.1846923828125</v>
      </c>
      <c r="F135">
        <v>430.92019653320313</v>
      </c>
      <c r="G135">
        <v>12115029</v>
      </c>
      <c r="H135">
        <v>6</v>
      </c>
      <c r="I135">
        <v>28114.3203125</v>
      </c>
      <c r="J135">
        <v>1</v>
      </c>
      <c r="K135">
        <v>5.4838858544826508E-2</v>
      </c>
      <c r="L135">
        <v>15.426032066345215</v>
      </c>
    </row>
    <row r="136" spans="1:12" x14ac:dyDescent="0.25">
      <c r="A136">
        <v>1154</v>
      </c>
      <c r="B136" s="1">
        <f>DATE(2021,10,30) + TIME(0,0,0)</f>
        <v>44499</v>
      </c>
      <c r="C136">
        <v>1469689216</v>
      </c>
      <c r="D136">
        <v>3410595.5</v>
      </c>
      <c r="E136">
        <v>413.36154174804688</v>
      </c>
      <c r="F136">
        <v>430.920654296875</v>
      </c>
      <c r="G136">
        <v>11982179</v>
      </c>
      <c r="H136">
        <v>5</v>
      </c>
      <c r="I136">
        <v>27806</v>
      </c>
      <c r="J136">
        <v>1</v>
      </c>
      <c r="K136">
        <v>6.3552707433700562E-2</v>
      </c>
      <c r="L136">
        <v>17.682703018188477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1505514240</v>
      </c>
      <c r="D137">
        <v>3493731.5</v>
      </c>
      <c r="E137">
        <v>470.36749267578125</v>
      </c>
      <c r="F137">
        <v>430.92092895507813</v>
      </c>
      <c r="G137">
        <v>11981241</v>
      </c>
      <c r="H137">
        <v>5</v>
      </c>
      <c r="I137">
        <v>27803.8046875</v>
      </c>
      <c r="J137">
        <v>1</v>
      </c>
      <c r="K137">
        <v>7.1442738175392151E-2</v>
      </c>
      <c r="L137">
        <v>19.878000259399414</v>
      </c>
    </row>
    <row r="138" spans="1:12" x14ac:dyDescent="0.25">
      <c r="A138">
        <v>1157</v>
      </c>
      <c r="B138" s="1">
        <f>DATE(2021,11,2) + TIME(0,0,0)</f>
        <v>44502</v>
      </c>
      <c r="C138">
        <v>1505634944</v>
      </c>
      <c r="D138">
        <v>3494011.75</v>
      </c>
      <c r="E138">
        <v>470.53863525390625</v>
      </c>
      <c r="F138">
        <v>430.92037963867188</v>
      </c>
      <c r="G138">
        <v>12076683</v>
      </c>
      <c r="H138">
        <v>6</v>
      </c>
      <c r="I138">
        <v>28025.322265625</v>
      </c>
      <c r="J138">
        <v>1</v>
      </c>
      <c r="K138">
        <v>6.1027612537145615E-2</v>
      </c>
      <c r="L138">
        <v>17.113628387451172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1626267904</v>
      </c>
      <c r="D139">
        <v>3773954</v>
      </c>
      <c r="E139">
        <v>672.19476318359375</v>
      </c>
      <c r="F139">
        <v>430.92132568359375</v>
      </c>
      <c r="G139">
        <v>12074357</v>
      </c>
      <c r="H139">
        <v>6</v>
      </c>
      <c r="I139">
        <v>28019.86328125</v>
      </c>
      <c r="J139">
        <v>1</v>
      </c>
      <c r="K139">
        <v>8.0490559339523315E-2</v>
      </c>
      <c r="L139">
        <v>22.571512222290039</v>
      </c>
    </row>
    <row r="140" spans="1:12" x14ac:dyDescent="0.25">
      <c r="A140">
        <v>1167</v>
      </c>
      <c r="B140" s="1">
        <f>DATE(2021,11,12) + TIME(0,0,0)</f>
        <v>44512</v>
      </c>
      <c r="C140">
        <v>1626385664</v>
      </c>
      <c r="D140">
        <v>3774227</v>
      </c>
      <c r="E140">
        <v>672.45452880859375</v>
      </c>
      <c r="F140">
        <v>430.922119140625</v>
      </c>
      <c r="G140">
        <v>11768177</v>
      </c>
      <c r="H140">
        <v>5</v>
      </c>
      <c r="I140">
        <v>27309.2890625</v>
      </c>
      <c r="J140">
        <v>1</v>
      </c>
      <c r="K140">
        <v>9.5026224851608276E-2</v>
      </c>
      <c r="L140">
        <v>25.975669860839844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1630975104</v>
      </c>
      <c r="D141">
        <v>3784877.5</v>
      </c>
      <c r="E141">
        <v>682.71539306640625</v>
      </c>
      <c r="F141">
        <v>430.92218017578125</v>
      </c>
      <c r="G141">
        <v>11767973</v>
      </c>
      <c r="H141">
        <v>5</v>
      </c>
      <c r="I141">
        <v>27308.814453125</v>
      </c>
      <c r="J141">
        <v>1</v>
      </c>
      <c r="K141">
        <v>9.6765205264091492E-2</v>
      </c>
      <c r="L141">
        <v>26.451025009155273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1631095168</v>
      </c>
      <c r="D142">
        <v>3785156</v>
      </c>
      <c r="E142">
        <v>682.94891357421875</v>
      </c>
      <c r="F142">
        <v>430.92147827148438</v>
      </c>
      <c r="G142">
        <v>11999640</v>
      </c>
      <c r="H142">
        <v>6</v>
      </c>
      <c r="I142">
        <v>27846.466796875</v>
      </c>
      <c r="J142">
        <v>1</v>
      </c>
      <c r="K142">
        <v>8.3785220980644226E-2</v>
      </c>
      <c r="L142">
        <v>23.350790023803711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1650174080</v>
      </c>
      <c r="D143">
        <v>3829430.75</v>
      </c>
      <c r="E143">
        <v>721.206298828125</v>
      </c>
      <c r="F143">
        <v>430.92166137695313</v>
      </c>
      <c r="G143">
        <v>11999170</v>
      </c>
      <c r="H143">
        <v>6</v>
      </c>
      <c r="I143">
        <v>27845.36328125</v>
      </c>
      <c r="J143">
        <v>1</v>
      </c>
      <c r="K143">
        <v>8.7744452059268951E-2</v>
      </c>
      <c r="L143">
        <v>24.454219818115234</v>
      </c>
    </row>
    <row r="144" spans="1:12" x14ac:dyDescent="0.25">
      <c r="A144">
        <v>1169</v>
      </c>
      <c r="B144" s="1">
        <f>DATE(2021,11,14) + TIME(0,0,0)</f>
        <v>44514</v>
      </c>
      <c r="C144">
        <v>1650294144</v>
      </c>
      <c r="D144">
        <v>3829709.25</v>
      </c>
      <c r="E144">
        <v>721.448486328125</v>
      </c>
      <c r="F144">
        <v>430.92160034179688</v>
      </c>
      <c r="G144">
        <v>12004750</v>
      </c>
      <c r="H144">
        <v>6</v>
      </c>
      <c r="I144">
        <v>27858.31640625</v>
      </c>
      <c r="J144">
        <v>1</v>
      </c>
      <c r="K144">
        <v>8.6853645741939545E-2</v>
      </c>
      <c r="L144">
        <v>24.216997146606445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1710193920</v>
      </c>
      <c r="D145">
        <v>3968713</v>
      </c>
      <c r="E145">
        <v>851.6568603515625</v>
      </c>
      <c r="F145">
        <v>430.9222412109375</v>
      </c>
      <c r="G145">
        <v>12003253</v>
      </c>
      <c r="H145">
        <v>6</v>
      </c>
      <c r="I145">
        <v>27854.798828125</v>
      </c>
      <c r="J145">
        <v>1</v>
      </c>
      <c r="K145">
        <v>9.9464982748031616E-2</v>
      </c>
      <c r="L145">
        <v>27.733356475830078</v>
      </c>
    </row>
    <row r="146" spans="1:12" x14ac:dyDescent="0.25">
      <c r="A146">
        <v>1174</v>
      </c>
      <c r="B146" s="1">
        <f>DATE(2021,11,19) + TIME(0,0,0)</f>
        <v>44519</v>
      </c>
      <c r="C146">
        <v>1710313728</v>
      </c>
      <c r="D146">
        <v>3968991</v>
      </c>
      <c r="E146">
        <v>851.97296142578125</v>
      </c>
      <c r="F146">
        <v>430.923095703125</v>
      </c>
      <c r="G146">
        <v>11986971</v>
      </c>
      <c r="H146">
        <v>5</v>
      </c>
      <c r="I146">
        <v>27816.9609375</v>
      </c>
      <c r="J146">
        <v>1</v>
      </c>
      <c r="K146">
        <v>0.11350914835929871</v>
      </c>
      <c r="L146">
        <v>31.610675811767578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1746152320</v>
      </c>
      <c r="D147">
        <v>4052158.25</v>
      </c>
      <c r="E147">
        <v>952.14239501953125</v>
      </c>
      <c r="F147">
        <v>430.923583984375</v>
      </c>
      <c r="G147">
        <v>11985637</v>
      </c>
      <c r="H147">
        <v>5</v>
      </c>
      <c r="I147">
        <v>27813.833984375</v>
      </c>
      <c r="J147">
        <v>1</v>
      </c>
      <c r="K147">
        <v>0.12473785132169724</v>
      </c>
      <c r="L147">
        <v>34.737709045410156</v>
      </c>
    </row>
    <row r="148" spans="1:12" x14ac:dyDescent="0.25">
      <c r="A148">
        <v>1177</v>
      </c>
      <c r="B148" s="1">
        <f>DATE(2021,11,22) + TIME(0,0,0)</f>
        <v>44522</v>
      </c>
      <c r="C148">
        <v>1746272000</v>
      </c>
      <c r="D148">
        <v>4052435.75</v>
      </c>
      <c r="E148">
        <v>952.4427490234375</v>
      </c>
      <c r="F148">
        <v>430.92254638671875</v>
      </c>
      <c r="G148">
        <v>11961262</v>
      </c>
      <c r="H148">
        <v>6</v>
      </c>
      <c r="I148">
        <v>27757.3359375</v>
      </c>
      <c r="J148">
        <v>1</v>
      </c>
      <c r="K148">
        <v>0.10809620469808578</v>
      </c>
      <c r="L148">
        <v>30.03709602355957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1793994880</v>
      </c>
      <c r="D149">
        <v>4163181.5</v>
      </c>
      <c r="E149">
        <v>1078.384765625</v>
      </c>
      <c r="F149">
        <v>430.92324829101563</v>
      </c>
      <c r="G149">
        <v>11960174</v>
      </c>
      <c r="H149">
        <v>6</v>
      </c>
      <c r="I149">
        <v>27754.765625</v>
      </c>
      <c r="J149">
        <v>1</v>
      </c>
      <c r="K149">
        <v>0.11734465509653091</v>
      </c>
      <c r="L149">
        <v>32.606998443603516</v>
      </c>
    </row>
    <row r="150" spans="1:12" x14ac:dyDescent="0.25">
      <c r="A150">
        <v>1181</v>
      </c>
      <c r="B150" s="1">
        <f>DATE(2021,11,26) + TIME(0,0,0)</f>
        <v>44526</v>
      </c>
      <c r="C150">
        <v>1794115328</v>
      </c>
      <c r="D150">
        <v>4163461</v>
      </c>
      <c r="E150">
        <v>1078.7161865234375</v>
      </c>
      <c r="F150">
        <v>430.92333984375</v>
      </c>
      <c r="G150">
        <v>12046025</v>
      </c>
      <c r="H150">
        <v>6</v>
      </c>
      <c r="I150">
        <v>27953.984375</v>
      </c>
      <c r="J150">
        <v>1</v>
      </c>
      <c r="K150">
        <v>0.11842545866966248</v>
      </c>
      <c r="L150">
        <v>33.143886566162109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1842176000</v>
      </c>
      <c r="D151">
        <v>4274990.5</v>
      </c>
      <c r="E151">
        <v>1217.8475341796875</v>
      </c>
      <c r="F151">
        <v>430.92404174804688</v>
      </c>
      <c r="G151">
        <v>12044846</v>
      </c>
      <c r="H151">
        <v>6</v>
      </c>
      <c r="I151">
        <v>27951.203125</v>
      </c>
      <c r="J151">
        <v>1</v>
      </c>
      <c r="K151">
        <v>0.12836448848247528</v>
      </c>
      <c r="L151">
        <v>35.925533294677734</v>
      </c>
    </row>
    <row r="152" spans="1:12" x14ac:dyDescent="0.25">
      <c r="A152">
        <v>1185</v>
      </c>
      <c r="B152" s="1">
        <f>DATE(2021,11,30) + TIME(0,0,0)</f>
        <v>44530</v>
      </c>
      <c r="C152">
        <v>1842296192</v>
      </c>
      <c r="D152">
        <v>4275269.5</v>
      </c>
      <c r="E152">
        <v>1218.2109375</v>
      </c>
      <c r="F152">
        <v>430.92416381835938</v>
      </c>
      <c r="G152">
        <v>12017529</v>
      </c>
      <c r="H152">
        <v>6</v>
      </c>
      <c r="I152">
        <v>27887.806640625</v>
      </c>
      <c r="J152">
        <v>1</v>
      </c>
      <c r="K152">
        <v>0.13012473285198212</v>
      </c>
      <c r="L152">
        <v>36.336215972900391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1866210176</v>
      </c>
      <c r="D153">
        <v>4330764</v>
      </c>
      <c r="E153">
        <v>1292.693115234375</v>
      </c>
      <c r="F153">
        <v>430.92453002929688</v>
      </c>
      <c r="G153">
        <v>12016843</v>
      </c>
      <c r="H153">
        <v>6</v>
      </c>
      <c r="I153">
        <v>27886.1875</v>
      </c>
      <c r="J153">
        <v>1</v>
      </c>
      <c r="K153">
        <v>0.13591982424259186</v>
      </c>
      <c r="L153">
        <v>37.954444885253906</v>
      </c>
    </row>
    <row r="154" spans="1:12" x14ac:dyDescent="0.25">
      <c r="A154">
        <v>1187</v>
      </c>
      <c r="B154" s="1">
        <f>DATE(2021,12,2) + TIME(0,0,0)</f>
        <v>44532</v>
      </c>
      <c r="C154">
        <v>1866331392</v>
      </c>
      <c r="D154">
        <v>4331045.5</v>
      </c>
      <c r="E154">
        <v>1293.0692138671875</v>
      </c>
      <c r="F154">
        <v>430.92440795898438</v>
      </c>
      <c r="G154">
        <v>12125993</v>
      </c>
      <c r="H154">
        <v>6</v>
      </c>
      <c r="I154">
        <v>28139.490234375</v>
      </c>
      <c r="J154">
        <v>1</v>
      </c>
      <c r="K154">
        <v>0.13344432413578033</v>
      </c>
      <c r="L154">
        <v>37.600727081298828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1875910784</v>
      </c>
      <c r="D155">
        <v>4353275</v>
      </c>
      <c r="E155">
        <v>1323.146240234375</v>
      </c>
      <c r="F155">
        <v>430.924560546875</v>
      </c>
      <c r="G155">
        <v>12125701</v>
      </c>
      <c r="H155">
        <v>6</v>
      </c>
      <c r="I155">
        <v>28138.802734375</v>
      </c>
      <c r="J155">
        <v>1</v>
      </c>
      <c r="K155">
        <v>0.1358853280544281</v>
      </c>
      <c r="L155">
        <v>38.288532257080078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1876032256</v>
      </c>
      <c r="D156">
        <v>4353557</v>
      </c>
      <c r="E156">
        <v>1323.521240234375</v>
      </c>
      <c r="F156">
        <v>430.92434692382813</v>
      </c>
      <c r="G156">
        <v>12151754</v>
      </c>
      <c r="H156">
        <v>6</v>
      </c>
      <c r="I156">
        <v>28199.275390625</v>
      </c>
      <c r="J156">
        <v>1</v>
      </c>
      <c r="K156">
        <v>0.1328071802854538</v>
      </c>
      <c r="L156">
        <v>37.500465393066406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1902643584</v>
      </c>
      <c r="D157">
        <v>4415311</v>
      </c>
      <c r="E157">
        <v>1408.266357421875</v>
      </c>
      <c r="F157">
        <v>430.9248046875</v>
      </c>
      <c r="G157">
        <v>12151004</v>
      </c>
      <c r="H157">
        <v>6</v>
      </c>
      <c r="I157">
        <v>28197.50390625</v>
      </c>
      <c r="J157">
        <v>1</v>
      </c>
      <c r="K157">
        <v>0.13907539844512939</v>
      </c>
      <c r="L157">
        <v>39.270408630371094</v>
      </c>
    </row>
    <row r="158" spans="1:12" x14ac:dyDescent="0.25">
      <c r="A158">
        <v>1190</v>
      </c>
      <c r="B158" s="1">
        <f>DATE(2021,12,5) + TIME(0,0,0)</f>
        <v>44535</v>
      </c>
      <c r="C158">
        <v>1902765568</v>
      </c>
      <c r="D158">
        <v>4415594</v>
      </c>
      <c r="E158">
        <v>1408.6534423828125</v>
      </c>
      <c r="F158">
        <v>430.92462158203125</v>
      </c>
      <c r="G158">
        <v>12202024</v>
      </c>
      <c r="H158">
        <v>6</v>
      </c>
      <c r="I158">
        <v>28315.912109375</v>
      </c>
      <c r="J158">
        <v>1</v>
      </c>
      <c r="K158">
        <v>0.13652186095714569</v>
      </c>
      <c r="L158">
        <v>38.710258483886719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1914845440</v>
      </c>
      <c r="D159">
        <v>4443626.5</v>
      </c>
      <c r="E159">
        <v>1447.3857421875</v>
      </c>
      <c r="F159">
        <v>430.92483520507813</v>
      </c>
      <c r="G159">
        <v>12201701</v>
      </c>
      <c r="H159">
        <v>6</v>
      </c>
      <c r="I159">
        <v>28315.1484375</v>
      </c>
      <c r="J159">
        <v>1</v>
      </c>
      <c r="K159">
        <v>0.13921000063419342</v>
      </c>
      <c r="L159">
        <v>39.472469329833984</v>
      </c>
    </row>
    <row r="160" spans="1:12" x14ac:dyDescent="0.25">
      <c r="A160">
        <v>1191</v>
      </c>
      <c r="B160" s="1">
        <f>DATE(2021,12,6) + TIME(0,0,0)</f>
        <v>44536</v>
      </c>
      <c r="C160">
        <v>1914966400</v>
      </c>
      <c r="D160">
        <v>4443907</v>
      </c>
      <c r="E160">
        <v>1447.9395751953125</v>
      </c>
      <c r="F160">
        <v>430.92901611328125</v>
      </c>
      <c r="G160">
        <v>12096141</v>
      </c>
      <c r="H160">
        <v>4</v>
      </c>
      <c r="I160">
        <v>28069.916015625</v>
      </c>
      <c r="J160">
        <v>1</v>
      </c>
      <c r="K160">
        <v>0.19691365957260132</v>
      </c>
      <c r="L160">
        <v>55.382553100585938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1922102784</v>
      </c>
      <c r="D161">
        <v>4460467.5</v>
      </c>
      <c r="E161">
        <v>1481.216064453125</v>
      </c>
      <c r="F161">
        <v>430.9290771484375</v>
      </c>
      <c r="G161">
        <v>12095483</v>
      </c>
      <c r="H161">
        <v>4</v>
      </c>
      <c r="I161">
        <v>28068.384765625</v>
      </c>
      <c r="J161">
        <v>1</v>
      </c>
      <c r="K161">
        <v>0.20235636830329895</v>
      </c>
      <c r="L161">
        <v>56.913330078125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1922222976</v>
      </c>
      <c r="D162">
        <v>4460746.5</v>
      </c>
      <c r="E162">
        <v>1481.684814453125</v>
      </c>
      <c r="F162">
        <v>430.92657470703125</v>
      </c>
      <c r="G162">
        <v>12022909</v>
      </c>
      <c r="H162">
        <v>5</v>
      </c>
      <c r="I162">
        <v>27900.134765625</v>
      </c>
      <c r="J162">
        <v>1</v>
      </c>
      <c r="K162">
        <v>0.16770042479038239</v>
      </c>
      <c r="L162">
        <v>46.867240905761719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1926912000</v>
      </c>
      <c r="D163">
        <v>4471627.5</v>
      </c>
      <c r="E163">
        <v>1500.0267333984375</v>
      </c>
      <c r="F163">
        <v>430.92666625976563</v>
      </c>
      <c r="G163">
        <v>12022797</v>
      </c>
      <c r="H163">
        <v>5</v>
      </c>
      <c r="I163">
        <v>27899.8671875</v>
      </c>
      <c r="J163">
        <v>1</v>
      </c>
      <c r="K163">
        <v>0.16865706443786621</v>
      </c>
      <c r="L163">
        <v>47.134593963623047</v>
      </c>
    </row>
    <row r="164" spans="1:12" x14ac:dyDescent="0.25">
      <c r="A164">
        <v>1192</v>
      </c>
      <c r="B164" s="1">
        <f>DATE(2021,12,7) + TIME(0,0,0)</f>
        <v>44537</v>
      </c>
      <c r="C164">
        <v>1927032704</v>
      </c>
      <c r="D164">
        <v>4471908</v>
      </c>
      <c r="E164">
        <v>1500.447509765625</v>
      </c>
      <c r="F164">
        <v>430.92532348632813</v>
      </c>
      <c r="G164">
        <v>12073920</v>
      </c>
      <c r="H164">
        <v>6</v>
      </c>
      <c r="I164">
        <v>28018.58984375</v>
      </c>
      <c r="J164">
        <v>1</v>
      </c>
      <c r="K164">
        <v>0.1499493420124054</v>
      </c>
      <c r="L164">
        <v>42.076786041259766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2071769984</v>
      </c>
      <c r="D165">
        <v>4807782</v>
      </c>
      <c r="E165">
        <v>2073.54638671875</v>
      </c>
      <c r="F165">
        <v>430.92849731445313</v>
      </c>
      <c r="G165">
        <v>12069531</v>
      </c>
      <c r="H165">
        <v>6</v>
      </c>
      <c r="I165">
        <v>28008.19921875</v>
      </c>
      <c r="J165">
        <v>1</v>
      </c>
      <c r="K165">
        <v>0.18697507679462433</v>
      </c>
      <c r="L165">
        <v>52.466453552246094</v>
      </c>
    </row>
    <row r="166" spans="1:12" x14ac:dyDescent="0.25">
      <c r="A166">
        <v>1204</v>
      </c>
      <c r="B166" s="1">
        <f>DATE(2021,12,19) + TIME(0,0,0)</f>
        <v>44549</v>
      </c>
      <c r="C166">
        <v>2071882112</v>
      </c>
      <c r="D166">
        <v>4808042</v>
      </c>
      <c r="E166">
        <v>2074.2412109375</v>
      </c>
      <c r="F166">
        <v>430.9346923828125</v>
      </c>
      <c r="G166">
        <v>11205103</v>
      </c>
      <c r="H166">
        <v>4</v>
      </c>
      <c r="I166">
        <v>26001.859375</v>
      </c>
      <c r="J166">
        <v>1</v>
      </c>
      <c r="K166">
        <v>0.26646679639816284</v>
      </c>
      <c r="L166">
        <v>69.471435546875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2105380096</v>
      </c>
      <c r="D167">
        <v>4885775.5</v>
      </c>
      <c r="E167">
        <v>2294.215576171875</v>
      </c>
      <c r="F167">
        <v>430.9359130859375</v>
      </c>
      <c r="G167">
        <v>11202320</v>
      </c>
      <c r="H167">
        <v>4</v>
      </c>
      <c r="I167">
        <v>25995.328125</v>
      </c>
      <c r="J167">
        <v>1</v>
      </c>
      <c r="K167">
        <v>0.2915097177028656</v>
      </c>
      <c r="L167">
        <v>76.000457763671875</v>
      </c>
    </row>
    <row r="168" spans="1:12" x14ac:dyDescent="0.25">
      <c r="A168">
        <v>1207</v>
      </c>
      <c r="B168" s="1">
        <f>DATE(2021,12,22) + TIME(0,0,0)</f>
        <v>44552</v>
      </c>
      <c r="C168">
        <v>2105500672</v>
      </c>
      <c r="D168">
        <v>4886055.5</v>
      </c>
      <c r="E168">
        <v>2294.79052734375</v>
      </c>
      <c r="F168">
        <v>430.92898559570313</v>
      </c>
      <c r="G168">
        <v>12056193</v>
      </c>
      <c r="H168">
        <v>6</v>
      </c>
      <c r="I168">
        <v>27977.21484375</v>
      </c>
      <c r="J168">
        <v>1</v>
      </c>
      <c r="K168">
        <v>0.20503820478916168</v>
      </c>
      <c r="L168">
        <v>57.481838226318359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2129491968</v>
      </c>
      <c r="D169">
        <v>4941728.5</v>
      </c>
      <c r="E169">
        <v>2410.480224609375</v>
      </c>
      <c r="F169">
        <v>430.9300537109375</v>
      </c>
      <c r="G169">
        <v>12055636</v>
      </c>
      <c r="H169">
        <v>6</v>
      </c>
      <c r="I169">
        <v>27975.853515625</v>
      </c>
      <c r="J169">
        <v>1</v>
      </c>
      <c r="K169">
        <v>0.20989401638507843</v>
      </c>
      <c r="L169">
        <v>58.843151092529297</v>
      </c>
    </row>
    <row r="170" spans="1:12" x14ac:dyDescent="0.25">
      <c r="A170">
        <v>1209</v>
      </c>
      <c r="B170" s="1">
        <f>DATE(2021,12,24) + TIME(0,0,0)</f>
        <v>44554</v>
      </c>
      <c r="C170">
        <v>2129612928</v>
      </c>
      <c r="D170">
        <v>4942009.5</v>
      </c>
      <c r="E170">
        <v>2411.088623046875</v>
      </c>
      <c r="F170">
        <v>430.93063354492188</v>
      </c>
      <c r="G170">
        <v>12102517</v>
      </c>
      <c r="H170">
        <v>6</v>
      </c>
      <c r="I170">
        <v>28084.60546875</v>
      </c>
      <c r="J170">
        <v>1</v>
      </c>
      <c r="K170">
        <v>0.21610777080059052</v>
      </c>
      <c r="L170">
        <v>60.824459075927734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2141594112</v>
      </c>
      <c r="D171">
        <v>4969812.5</v>
      </c>
      <c r="E171">
        <v>2472.0986328125</v>
      </c>
      <c r="F171">
        <v>430.93099975585938</v>
      </c>
      <c r="G171">
        <v>12102053</v>
      </c>
      <c r="H171">
        <v>6</v>
      </c>
      <c r="I171">
        <v>28083.505859375</v>
      </c>
      <c r="J171">
        <v>1</v>
      </c>
      <c r="K171">
        <v>0.22001531720161438</v>
      </c>
      <c r="L171">
        <v>61.92425537109375</v>
      </c>
    </row>
    <row r="172" spans="1:12" x14ac:dyDescent="0.25">
      <c r="A172">
        <v>1210</v>
      </c>
      <c r="B172" s="1">
        <f>DATE(2021,12,25) + TIME(0,0,0)</f>
        <v>44555</v>
      </c>
      <c r="C172">
        <v>2141716480</v>
      </c>
      <c r="D172">
        <v>4970096.5</v>
      </c>
      <c r="E172">
        <v>2472.744873046875</v>
      </c>
      <c r="F172">
        <v>430.93179321289063</v>
      </c>
      <c r="G172">
        <v>12241051</v>
      </c>
      <c r="H172">
        <v>5</v>
      </c>
      <c r="I172">
        <v>28406.005859375</v>
      </c>
      <c r="J172">
        <v>1</v>
      </c>
      <c r="K172">
        <v>0.22699117660522461</v>
      </c>
      <c r="L172">
        <v>64.625823974609375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2153834752</v>
      </c>
      <c r="D173">
        <v>4998217.5</v>
      </c>
      <c r="E173">
        <v>2537.537841796875</v>
      </c>
      <c r="F173">
        <v>430.93215942382813</v>
      </c>
      <c r="G173">
        <v>12240471</v>
      </c>
      <c r="H173">
        <v>5</v>
      </c>
      <c r="I173">
        <v>28404.63671875</v>
      </c>
      <c r="J173">
        <v>1</v>
      </c>
      <c r="K173">
        <v>0.23179970681667328</v>
      </c>
      <c r="L173">
        <v>65.994842529296875</v>
      </c>
    </row>
    <row r="174" spans="1:12" x14ac:dyDescent="0.25">
      <c r="A174">
        <v>1211</v>
      </c>
      <c r="B174" s="1">
        <f>DATE(2021,12,26) + TIME(0,0,0)</f>
        <v>44556</v>
      </c>
      <c r="C174">
        <v>2153955584</v>
      </c>
      <c r="D174">
        <v>4998498</v>
      </c>
      <c r="E174">
        <v>2538.20947265625</v>
      </c>
      <c r="F174">
        <v>430.93270874023438</v>
      </c>
      <c r="G174">
        <v>12087383</v>
      </c>
      <c r="H174">
        <v>5</v>
      </c>
      <c r="I174">
        <v>28049.3515625</v>
      </c>
      <c r="J174">
        <v>1</v>
      </c>
      <c r="K174">
        <v>0.23893997073173523</v>
      </c>
      <c r="L174">
        <v>67.181632995605469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2214263552</v>
      </c>
      <c r="D175">
        <v>5138444.5</v>
      </c>
      <c r="E175">
        <v>2893.15185546875</v>
      </c>
      <c r="F175">
        <v>430.93490600585938</v>
      </c>
      <c r="G175">
        <v>12084579</v>
      </c>
      <c r="H175">
        <v>5</v>
      </c>
      <c r="I175">
        <v>28042.701171875</v>
      </c>
      <c r="J175">
        <v>1</v>
      </c>
      <c r="K175">
        <v>0.26258638501167297</v>
      </c>
      <c r="L175">
        <v>73.830184936523438</v>
      </c>
    </row>
    <row r="176" spans="1:12" x14ac:dyDescent="0.25">
      <c r="A176">
        <v>1216</v>
      </c>
      <c r="B176" s="1">
        <f>DATE(2021,12,31) + TIME(0,0,0)</f>
        <v>44561</v>
      </c>
      <c r="C176">
        <v>2214384640</v>
      </c>
      <c r="D176">
        <v>5138726</v>
      </c>
      <c r="E176">
        <v>2893.927734375</v>
      </c>
      <c r="F176">
        <v>430.9361572265625</v>
      </c>
      <c r="G176">
        <v>12121049</v>
      </c>
      <c r="H176">
        <v>5</v>
      </c>
      <c r="I176">
        <v>28127.25</v>
      </c>
      <c r="J176">
        <v>1</v>
      </c>
      <c r="K176">
        <v>0.27508318424224854</v>
      </c>
      <c r="L176">
        <v>77.586761474609375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2250622976</v>
      </c>
      <c r="D177">
        <v>5222817.5</v>
      </c>
      <c r="E177">
        <v>3134.65673828125</v>
      </c>
      <c r="F177">
        <v>430.93771362304688</v>
      </c>
      <c r="G177">
        <v>12118985</v>
      </c>
      <c r="H177">
        <v>5</v>
      </c>
      <c r="I177">
        <v>28122.359375</v>
      </c>
      <c r="J177">
        <v>1</v>
      </c>
      <c r="K177">
        <v>0.29242151975631714</v>
      </c>
      <c r="L177">
        <v>82.477012634277344</v>
      </c>
    </row>
    <row r="178" spans="1:12" x14ac:dyDescent="0.25">
      <c r="A178">
        <v>1219</v>
      </c>
      <c r="B178" s="1">
        <f>DATE(2022,1,3) + TIME(0,0,0)</f>
        <v>44564</v>
      </c>
      <c r="C178">
        <v>2250746624</v>
      </c>
      <c r="D178">
        <v>5223104.5</v>
      </c>
      <c r="E178">
        <v>3135.47265625</v>
      </c>
      <c r="F178">
        <v>430.93701171875</v>
      </c>
      <c r="G178">
        <v>12367592</v>
      </c>
      <c r="H178">
        <v>5</v>
      </c>
      <c r="I178">
        <v>28699.302734375</v>
      </c>
      <c r="J178">
        <v>1</v>
      </c>
      <c r="K178">
        <v>0.28348571062088013</v>
      </c>
      <c r="L178">
        <v>81.5897216796875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2258043392</v>
      </c>
      <c r="D179">
        <v>5240037</v>
      </c>
      <c r="E179">
        <v>3183.93701171875</v>
      </c>
      <c r="F179">
        <v>430.93734741210938</v>
      </c>
      <c r="G179">
        <v>12367243</v>
      </c>
      <c r="H179">
        <v>5</v>
      </c>
      <c r="I179">
        <v>28698.470703125</v>
      </c>
      <c r="J179">
        <v>1</v>
      </c>
      <c r="K179">
        <v>0.28637894988059998</v>
      </c>
      <c r="L179">
        <v>82.422416687011719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2258165760</v>
      </c>
      <c r="D180">
        <v>5240321</v>
      </c>
      <c r="E180">
        <v>3184.779541015625</v>
      </c>
      <c r="F180">
        <v>430.93820190429688</v>
      </c>
      <c r="G180">
        <v>12248853</v>
      </c>
      <c r="H180">
        <v>5</v>
      </c>
      <c r="I180">
        <v>28423.6875</v>
      </c>
      <c r="J180">
        <v>1</v>
      </c>
      <c r="K180">
        <v>0.29552695155143738</v>
      </c>
      <c r="L180">
        <v>84.248634338378906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2287438080</v>
      </c>
      <c r="D181">
        <v>5308247.5</v>
      </c>
      <c r="E181">
        <v>3392.310302734375</v>
      </c>
      <c r="F181">
        <v>430.93960571289063</v>
      </c>
      <c r="G181">
        <v>12247311</v>
      </c>
      <c r="H181">
        <v>5</v>
      </c>
      <c r="I181">
        <v>28420.015625</v>
      </c>
      <c r="J181">
        <v>1</v>
      </c>
      <c r="K181">
        <v>0.30840262770652771</v>
      </c>
      <c r="L181">
        <v>87.919219970703125</v>
      </c>
    </row>
    <row r="182" spans="1:12" x14ac:dyDescent="0.25">
      <c r="A182">
        <v>1222</v>
      </c>
      <c r="B182" s="1">
        <f>DATE(2022,1,6) + TIME(0,0,0)</f>
        <v>44567</v>
      </c>
      <c r="C182">
        <v>2287558912</v>
      </c>
      <c r="D182">
        <v>5308528.5</v>
      </c>
      <c r="E182">
        <v>3393.05712890625</v>
      </c>
      <c r="F182">
        <v>430.93496704101563</v>
      </c>
      <c r="G182">
        <v>12099875</v>
      </c>
      <c r="H182">
        <v>6</v>
      </c>
      <c r="I182">
        <v>28078.19140625</v>
      </c>
      <c r="J182">
        <v>1</v>
      </c>
      <c r="K182">
        <v>0.26527658104896545</v>
      </c>
      <c r="L182">
        <v>74.6829833984375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2360030464</v>
      </c>
      <c r="D183">
        <v>5476700.5</v>
      </c>
      <c r="E183">
        <v>3856.821044921875</v>
      </c>
      <c r="F183">
        <v>430.9384765625</v>
      </c>
      <c r="G183">
        <v>12097932</v>
      </c>
      <c r="H183">
        <v>6</v>
      </c>
      <c r="I183">
        <v>28073.455078125</v>
      </c>
      <c r="J183">
        <v>1</v>
      </c>
      <c r="K183">
        <v>0.28209695219993591</v>
      </c>
      <c r="L183">
        <v>79.418403625488281</v>
      </c>
    </row>
    <row r="184" spans="1:12" x14ac:dyDescent="0.25">
      <c r="A184">
        <v>1228</v>
      </c>
      <c r="B184" s="1">
        <f>DATE(2022,1,12) + TIME(0,0,0)</f>
        <v>44573</v>
      </c>
      <c r="C184">
        <v>2360150016</v>
      </c>
      <c r="D184">
        <v>5476977.5</v>
      </c>
      <c r="E184">
        <v>3857.72314453125</v>
      </c>
      <c r="F184">
        <v>430.94314575195313</v>
      </c>
      <c r="G184">
        <v>11942735</v>
      </c>
      <c r="H184">
        <v>5</v>
      </c>
      <c r="I184">
        <v>27713.017578125</v>
      </c>
      <c r="J184">
        <v>1</v>
      </c>
      <c r="K184">
        <v>0.32445904612541199</v>
      </c>
      <c r="L184">
        <v>90.210090637207031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2369584384</v>
      </c>
      <c r="D185">
        <v>5498870</v>
      </c>
      <c r="E185">
        <v>3929.851806640625</v>
      </c>
      <c r="F185">
        <v>430.9434814453125</v>
      </c>
      <c r="G185">
        <v>11942049</v>
      </c>
      <c r="H185">
        <v>5</v>
      </c>
      <c r="I185">
        <v>27711.404296875</v>
      </c>
      <c r="J185">
        <v>1</v>
      </c>
      <c r="K185">
        <v>0.33026450872421265</v>
      </c>
      <c r="L185">
        <v>91.824195861816406</v>
      </c>
    </row>
    <row r="186" spans="1:12" x14ac:dyDescent="0.25">
      <c r="A186">
        <v>1228.8</v>
      </c>
      <c r="B186" s="1">
        <f>DATE(2022,1,12) + TIME(19,12,0)</f>
        <v>44573.8</v>
      </c>
      <c r="C186">
        <v>2369705472</v>
      </c>
      <c r="D186">
        <v>5499151.5</v>
      </c>
      <c r="E186">
        <v>3930.66796875</v>
      </c>
      <c r="F186">
        <v>430.93899536132813</v>
      </c>
      <c r="G186">
        <v>12125693</v>
      </c>
      <c r="H186">
        <v>6</v>
      </c>
      <c r="I186">
        <v>28137.841796875</v>
      </c>
      <c r="J186">
        <v>1</v>
      </c>
      <c r="K186">
        <v>0.28921228647232056</v>
      </c>
      <c r="L186">
        <v>81.614128112792969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2396259840</v>
      </c>
      <c r="D187">
        <v>5560771</v>
      </c>
      <c r="E187">
        <v>4111.6796875</v>
      </c>
      <c r="F187">
        <v>430.9404296875</v>
      </c>
      <c r="G187">
        <v>12124957</v>
      </c>
      <c r="H187">
        <v>6</v>
      </c>
      <c r="I187">
        <v>28136.0390625</v>
      </c>
      <c r="J187">
        <v>1</v>
      </c>
      <c r="K187">
        <v>0.29559332132339478</v>
      </c>
      <c r="L187">
        <v>83.414825439453125</v>
      </c>
    </row>
    <row r="188" spans="1:12" x14ac:dyDescent="0.25">
      <c r="A188">
        <v>1231</v>
      </c>
      <c r="B188" s="1">
        <f>DATE(2022,1,15) + TIME(0,0,0)</f>
        <v>44576</v>
      </c>
      <c r="C188">
        <v>2396381184</v>
      </c>
      <c r="D188">
        <v>5561052.5</v>
      </c>
      <c r="E188">
        <v>4112.49853515625</v>
      </c>
      <c r="F188">
        <v>430.93978881835938</v>
      </c>
      <c r="G188">
        <v>12125488</v>
      </c>
      <c r="H188">
        <v>6</v>
      </c>
      <c r="I188">
        <v>28137.3125</v>
      </c>
      <c r="J188">
        <v>1</v>
      </c>
      <c r="K188">
        <v>0.29022735357284546</v>
      </c>
      <c r="L188">
        <v>81.899879455566406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2444758016</v>
      </c>
      <c r="D189">
        <v>5673311</v>
      </c>
      <c r="E189">
        <v>4448.5478515625</v>
      </c>
      <c r="F189">
        <v>430.94223022460938</v>
      </c>
      <c r="G189">
        <v>12123924</v>
      </c>
      <c r="H189">
        <v>6</v>
      </c>
      <c r="I189">
        <v>28133.525390625</v>
      </c>
      <c r="J189">
        <v>1</v>
      </c>
      <c r="K189">
        <v>0.30364614725112915</v>
      </c>
      <c r="L189">
        <v>85.686546325683594</v>
      </c>
    </row>
    <row r="190" spans="1:12" x14ac:dyDescent="0.25">
      <c r="A190">
        <v>1235</v>
      </c>
      <c r="B190" s="1">
        <f>DATE(2022,1,19) + TIME(0,0,0)</f>
        <v>44580</v>
      </c>
      <c r="C190">
        <v>2444879360</v>
      </c>
      <c r="D190">
        <v>5673592.5</v>
      </c>
      <c r="E190">
        <v>4449.43798828125</v>
      </c>
      <c r="F190">
        <v>430.94369506835938</v>
      </c>
      <c r="G190">
        <v>12128803</v>
      </c>
      <c r="H190">
        <v>6</v>
      </c>
      <c r="I190">
        <v>28144.75</v>
      </c>
      <c r="J190">
        <v>1</v>
      </c>
      <c r="K190">
        <v>0.31530243158340454</v>
      </c>
      <c r="L190">
        <v>89.021774291992188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2469014528</v>
      </c>
      <c r="D191">
        <v>5729597.5</v>
      </c>
      <c r="E191">
        <v>4629.38330078125</v>
      </c>
      <c r="F191">
        <v>430.94491577148438</v>
      </c>
      <c r="G191">
        <v>12127780</v>
      </c>
      <c r="H191">
        <v>6</v>
      </c>
      <c r="I191">
        <v>28142.296875</v>
      </c>
      <c r="J191">
        <v>1</v>
      </c>
      <c r="K191">
        <v>0.32399004697799683</v>
      </c>
      <c r="L191">
        <v>91.474609375</v>
      </c>
    </row>
    <row r="192" spans="1:12" x14ac:dyDescent="0.25">
      <c r="A192">
        <v>1237</v>
      </c>
      <c r="B192" s="1">
        <f>DATE(2022,1,21) + TIME(0,0,0)</f>
        <v>44582</v>
      </c>
      <c r="C192">
        <v>2469134336</v>
      </c>
      <c r="D192">
        <v>5729876</v>
      </c>
      <c r="E192">
        <v>4629.40673828125</v>
      </c>
      <c r="F192">
        <v>430.91836547851563</v>
      </c>
      <c r="G192">
        <v>11996407</v>
      </c>
      <c r="H192">
        <v>5</v>
      </c>
      <c r="I192">
        <v>27839.1640625</v>
      </c>
      <c r="J192">
        <v>1</v>
      </c>
      <c r="K192">
        <v>8.4572248160839081E-3</v>
      </c>
      <c r="L192">
        <v>2.3546197414398193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2505003264</v>
      </c>
      <c r="D193">
        <v>5813114</v>
      </c>
      <c r="E193">
        <v>4637.505859375</v>
      </c>
      <c r="F193">
        <v>430.91839599609375</v>
      </c>
      <c r="G193">
        <v>11996155</v>
      </c>
      <c r="H193">
        <v>5</v>
      </c>
      <c r="I193">
        <v>27838.578125</v>
      </c>
      <c r="J193">
        <v>1</v>
      </c>
      <c r="K193">
        <v>1.0562281124293804E-2</v>
      </c>
      <c r="L193">
        <v>2.940699577331543</v>
      </c>
    </row>
    <row r="194" spans="1:12" x14ac:dyDescent="0.25">
      <c r="A194">
        <v>1240</v>
      </c>
      <c r="B194" s="1">
        <f>DATE(2022,1,24) + TIME(0,0,0)</f>
        <v>44585</v>
      </c>
      <c r="C194">
        <v>2505125120</v>
      </c>
      <c r="D194">
        <v>5813396.5</v>
      </c>
      <c r="E194">
        <v>4638.42919921875</v>
      </c>
      <c r="F194">
        <v>430.94979858398438</v>
      </c>
      <c r="G194">
        <v>12176133</v>
      </c>
      <c r="H194">
        <v>6</v>
      </c>
      <c r="I194">
        <v>28254.177734375</v>
      </c>
      <c r="J194">
        <v>1</v>
      </c>
      <c r="K194">
        <v>0.32562196254730225</v>
      </c>
      <c r="L194">
        <v>92.3023681640625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2614567936</v>
      </c>
      <c r="D195">
        <v>6067354</v>
      </c>
      <c r="E195">
        <v>5515.9833984375</v>
      </c>
      <c r="F195">
        <v>430.9527587890625</v>
      </c>
      <c r="G195">
        <v>12171819</v>
      </c>
      <c r="H195">
        <v>6</v>
      </c>
      <c r="I195">
        <v>28243.9765625</v>
      </c>
      <c r="J195">
        <v>1</v>
      </c>
      <c r="K195">
        <v>0.36158254742622375</v>
      </c>
      <c r="L195">
        <v>102.49589538574219</v>
      </c>
    </row>
    <row r="196" spans="1:12" x14ac:dyDescent="0.25">
      <c r="A196">
        <v>1249</v>
      </c>
      <c r="B196" s="1">
        <f>DATE(2022,2,2) + TIME(0,0,0)</f>
        <v>44594</v>
      </c>
      <c r="C196">
        <v>2614689024</v>
      </c>
      <c r="D196">
        <v>6067634.5</v>
      </c>
      <c r="E196">
        <v>5516.990234375</v>
      </c>
      <c r="F196">
        <v>430.9520263671875</v>
      </c>
      <c r="G196">
        <v>12102810</v>
      </c>
      <c r="H196">
        <v>6</v>
      </c>
      <c r="I196">
        <v>28083.890625</v>
      </c>
      <c r="J196">
        <v>1</v>
      </c>
      <c r="K196">
        <v>0.35732719302177429</v>
      </c>
      <c r="L196">
        <v>100.71125030517578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2880669184</v>
      </c>
      <c r="D197">
        <v>6684808.5</v>
      </c>
      <c r="E197">
        <v>8122.33837890625</v>
      </c>
      <c r="F197">
        <v>430.97137451171875</v>
      </c>
      <c r="G197">
        <v>12091983</v>
      </c>
      <c r="H197">
        <v>6</v>
      </c>
      <c r="I197">
        <v>28057.5078125</v>
      </c>
      <c r="J197">
        <v>1</v>
      </c>
      <c r="K197">
        <v>0.45091718435287476</v>
      </c>
      <c r="L197">
        <v>127.08919525146484</v>
      </c>
    </row>
    <row r="198" spans="1:12" x14ac:dyDescent="0.25">
      <c r="A198">
        <v>1271</v>
      </c>
      <c r="B198" s="1">
        <f>DATE(2022,2,24) + TIME(0,0,0)</f>
        <v>44616</v>
      </c>
      <c r="C198">
        <v>2880789504</v>
      </c>
      <c r="D198">
        <v>6685087.5</v>
      </c>
      <c r="E198">
        <v>8122.4697265625</v>
      </c>
      <c r="F198">
        <v>430.91860961914063</v>
      </c>
      <c r="G198">
        <v>12021937</v>
      </c>
      <c r="H198">
        <v>5</v>
      </c>
      <c r="I198">
        <v>27898.392578125</v>
      </c>
      <c r="J198">
        <v>1</v>
      </c>
      <c r="K198">
        <v>4.7059688717126846E-2</v>
      </c>
      <c r="L198">
        <v>13.135078430175781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2916732928</v>
      </c>
      <c r="D199">
        <v>6768498.5</v>
      </c>
      <c r="E199">
        <v>8166.88330078125</v>
      </c>
      <c r="F199">
        <v>430.918701171875</v>
      </c>
      <c r="G199">
        <v>12020749</v>
      </c>
      <c r="H199">
        <v>5</v>
      </c>
      <c r="I199">
        <v>27895.630859375</v>
      </c>
      <c r="J199">
        <v>1</v>
      </c>
      <c r="K199">
        <v>5.6952834129333496E-2</v>
      </c>
      <c r="L199">
        <v>15.896406173706055</v>
      </c>
    </row>
    <row r="200" spans="1:12" x14ac:dyDescent="0.25">
      <c r="A200">
        <v>1274</v>
      </c>
      <c r="B200" s="1">
        <f>DATE(2022,2,27) + TIME(0,0,0)</f>
        <v>44619</v>
      </c>
      <c r="C200">
        <v>2916852992</v>
      </c>
      <c r="D200">
        <v>6768777</v>
      </c>
      <c r="E200">
        <v>8168.20166015625</v>
      </c>
      <c r="F200">
        <v>430.98492431640625</v>
      </c>
      <c r="G200">
        <v>12005371</v>
      </c>
      <c r="H200">
        <v>6</v>
      </c>
      <c r="I200">
        <v>27855.6640625</v>
      </c>
      <c r="J200">
        <v>1</v>
      </c>
      <c r="K200">
        <v>0.47111740708351135</v>
      </c>
      <c r="L200">
        <v>131.85406494140625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2940741888</v>
      </c>
      <c r="D201">
        <v>6824206.5</v>
      </c>
      <c r="E201">
        <v>8433.904296875</v>
      </c>
      <c r="F201">
        <v>430.98178100585938</v>
      </c>
      <c r="G201">
        <v>12003993</v>
      </c>
      <c r="H201">
        <v>6</v>
      </c>
      <c r="I201">
        <v>27852.669921875</v>
      </c>
      <c r="J201">
        <v>1</v>
      </c>
      <c r="K201">
        <v>0.48178568482398987</v>
      </c>
      <c r="L201">
        <v>134.83981323242188</v>
      </c>
    </row>
    <row r="202" spans="1:12" x14ac:dyDescent="0.25">
      <c r="A202">
        <v>1276</v>
      </c>
      <c r="B202" s="1">
        <f>DATE(2022,3,1) + TIME(0,0,0)</f>
        <v>44621</v>
      </c>
      <c r="C202">
        <v>2940863232</v>
      </c>
      <c r="D202">
        <v>6824488.5</v>
      </c>
      <c r="E202">
        <v>8435.232421875</v>
      </c>
      <c r="F202">
        <v>430.97967529296875</v>
      </c>
      <c r="G202">
        <v>12139144</v>
      </c>
      <c r="H202">
        <v>6</v>
      </c>
      <c r="I202">
        <v>28166.396484375</v>
      </c>
      <c r="J202">
        <v>1</v>
      </c>
      <c r="K202">
        <v>0.46950775384902954</v>
      </c>
      <c r="L202">
        <v>132.86723327636719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3001425408</v>
      </c>
      <c r="D203">
        <v>6965009.5</v>
      </c>
      <c r="E203">
        <v>9127.513671875</v>
      </c>
      <c r="F203">
        <v>430.98516845703125</v>
      </c>
      <c r="G203">
        <v>12135153</v>
      </c>
      <c r="H203">
        <v>6</v>
      </c>
      <c r="I203">
        <v>28156.775390625</v>
      </c>
      <c r="J203">
        <v>1</v>
      </c>
      <c r="K203">
        <v>0.50348508358001709</v>
      </c>
      <c r="L203">
        <v>142.4825439453125</v>
      </c>
    </row>
    <row r="204" spans="1:12" x14ac:dyDescent="0.25">
      <c r="A204">
        <v>1281</v>
      </c>
      <c r="B204" s="1">
        <f>DATE(2022,3,6) + TIME(0,0,0)</f>
        <v>44626</v>
      </c>
      <c r="C204">
        <v>3001548288</v>
      </c>
      <c r="D204">
        <v>6965294.5</v>
      </c>
      <c r="E204">
        <v>9128.9423828125</v>
      </c>
      <c r="F204">
        <v>430.9842529296875</v>
      </c>
      <c r="G204">
        <v>12278161</v>
      </c>
      <c r="H204">
        <v>6</v>
      </c>
      <c r="I204">
        <v>28488.654296875</v>
      </c>
      <c r="J204">
        <v>1</v>
      </c>
      <c r="K204">
        <v>0.49870967864990234</v>
      </c>
      <c r="L204">
        <v>142.78776550292969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3050529536</v>
      </c>
      <c r="D205">
        <v>7078943</v>
      </c>
      <c r="E205">
        <v>9719.5126953125</v>
      </c>
      <c r="F205">
        <v>430.99029541015625</v>
      </c>
      <c r="G205">
        <v>12274786</v>
      </c>
      <c r="H205">
        <v>6</v>
      </c>
      <c r="I205">
        <v>28480.421875</v>
      </c>
      <c r="J205">
        <v>1</v>
      </c>
      <c r="K205">
        <v>0.52745175361633301</v>
      </c>
      <c r="L205">
        <v>151.01702880859375</v>
      </c>
    </row>
    <row r="206" spans="1:12" x14ac:dyDescent="0.25">
      <c r="A206">
        <v>1285</v>
      </c>
      <c r="B206" s="1">
        <f>DATE(2022,3,10) + TIME(0,0,0)</f>
        <v>44630</v>
      </c>
      <c r="C206">
        <v>3050651904</v>
      </c>
      <c r="D206">
        <v>7079227</v>
      </c>
      <c r="E206">
        <v>9721.013671875</v>
      </c>
      <c r="F206">
        <v>430.99032592773438</v>
      </c>
      <c r="G206">
        <v>12225122</v>
      </c>
      <c r="H206">
        <v>6</v>
      </c>
      <c r="I206">
        <v>28365.189453125</v>
      </c>
      <c r="J206">
        <v>1</v>
      </c>
      <c r="K206">
        <v>0.52632606029510498</v>
      </c>
      <c r="L206">
        <v>150.08331298828125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3087200256</v>
      </c>
      <c r="D207">
        <v>7164027.5</v>
      </c>
      <c r="E207">
        <v>10181.0390625</v>
      </c>
      <c r="F207">
        <v>430.9954833984375</v>
      </c>
      <c r="G207">
        <v>12222785</v>
      </c>
      <c r="H207">
        <v>6</v>
      </c>
      <c r="I207">
        <v>28359.427734375</v>
      </c>
      <c r="J207">
        <v>1</v>
      </c>
      <c r="K207">
        <v>0.54653036594390869</v>
      </c>
      <c r="L207">
        <v>155.84461975097656</v>
      </c>
    </row>
    <row r="208" spans="1:12" x14ac:dyDescent="0.25">
      <c r="A208">
        <v>1288</v>
      </c>
      <c r="B208" s="1">
        <f>DATE(2022,3,13) + TIME(0,0,0)</f>
        <v>44633</v>
      </c>
      <c r="C208">
        <v>3087320576</v>
      </c>
      <c r="D208">
        <v>7164306</v>
      </c>
      <c r="E208">
        <v>10182.826171875</v>
      </c>
      <c r="F208">
        <v>431.01394653320313</v>
      </c>
      <c r="G208">
        <v>12015769</v>
      </c>
      <c r="H208">
        <v>5</v>
      </c>
      <c r="I208">
        <v>27877.912109375</v>
      </c>
      <c r="J208">
        <v>1</v>
      </c>
      <c r="K208">
        <v>0.63725870847702026</v>
      </c>
      <c r="L208">
        <v>178.79380798339844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3111226368</v>
      </c>
      <c r="D209">
        <v>7219770</v>
      </c>
      <c r="E209">
        <v>10551.7509765625</v>
      </c>
      <c r="F209">
        <v>431.01739501953125</v>
      </c>
      <c r="G209">
        <v>12012092</v>
      </c>
      <c r="H209">
        <v>5</v>
      </c>
      <c r="I209">
        <v>27869.158203125</v>
      </c>
      <c r="J209">
        <v>1</v>
      </c>
      <c r="K209">
        <v>0.66845840215682983</v>
      </c>
      <c r="L209">
        <v>187.54740905761719</v>
      </c>
    </row>
    <row r="210" spans="1:12" x14ac:dyDescent="0.25">
      <c r="A210">
        <v>1290</v>
      </c>
      <c r="B210" s="1">
        <f>DATE(2022,3,15) + TIME(0,0,0)</f>
        <v>44635</v>
      </c>
      <c r="C210">
        <v>3111348992</v>
      </c>
      <c r="D210">
        <v>7220055</v>
      </c>
      <c r="E210">
        <v>10553.353515625</v>
      </c>
      <c r="F210">
        <v>430.99359130859375</v>
      </c>
      <c r="G210">
        <v>12270609</v>
      </c>
      <c r="H210">
        <v>6</v>
      </c>
      <c r="I210">
        <v>28470.513671875</v>
      </c>
      <c r="J210">
        <v>1</v>
      </c>
      <c r="K210">
        <v>0.55988317728042603</v>
      </c>
      <c r="L210">
        <v>160.29911804199219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3123497216</v>
      </c>
      <c r="D211">
        <v>7248241</v>
      </c>
      <c r="E211">
        <v>10711.4853515625</v>
      </c>
      <c r="F211">
        <v>430.99649047851563</v>
      </c>
      <c r="G211">
        <v>12270787</v>
      </c>
      <c r="H211">
        <v>6</v>
      </c>
      <c r="I211">
        <v>28470.736328125</v>
      </c>
      <c r="J211">
        <v>1</v>
      </c>
      <c r="K211">
        <v>0.55910241603851318</v>
      </c>
      <c r="L211">
        <v>160.0755615234375</v>
      </c>
    </row>
    <row r="212" spans="1:12" x14ac:dyDescent="0.25">
      <c r="A212">
        <v>1291</v>
      </c>
      <c r="B212" s="1">
        <f>DATE(2022,3,16) + TIME(0,0,0)</f>
        <v>44636</v>
      </c>
      <c r="C212">
        <v>3123618304</v>
      </c>
      <c r="D212">
        <v>7248522</v>
      </c>
      <c r="E212">
        <v>10713.1025390625</v>
      </c>
      <c r="F212">
        <v>430.99972534179688</v>
      </c>
      <c r="G212">
        <v>12100336</v>
      </c>
      <c r="H212">
        <v>6</v>
      </c>
      <c r="I212">
        <v>28075.04296875</v>
      </c>
      <c r="J212">
        <v>1</v>
      </c>
      <c r="K212">
        <v>0.57293891906738281</v>
      </c>
      <c r="L212">
        <v>161.77975463867188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3183988224</v>
      </c>
      <c r="D213">
        <v>7388589.5</v>
      </c>
      <c r="E213">
        <v>11547.451171875</v>
      </c>
      <c r="F213">
        <v>431.01046752929688</v>
      </c>
      <c r="G213">
        <v>12096314</v>
      </c>
      <c r="H213">
        <v>6</v>
      </c>
      <c r="I213">
        <v>28065.01171875</v>
      </c>
      <c r="J213">
        <v>1</v>
      </c>
      <c r="K213">
        <v>0.60846179723739624</v>
      </c>
      <c r="L213">
        <v>171.81027221679688</v>
      </c>
    </row>
    <row r="214" spans="1:12" x14ac:dyDescent="0.25">
      <c r="A214">
        <v>1296</v>
      </c>
      <c r="B214" s="1">
        <f>DATE(2022,3,21) + TIME(0,0,0)</f>
        <v>44641</v>
      </c>
      <c r="C214">
        <v>3184110080</v>
      </c>
      <c r="D214">
        <v>7388872.5</v>
      </c>
      <c r="E214">
        <v>11549.1962890625</v>
      </c>
      <c r="F214">
        <v>431.01263427734375</v>
      </c>
      <c r="G214">
        <v>12194845</v>
      </c>
      <c r="H214">
        <v>6</v>
      </c>
      <c r="I214">
        <v>28293.474609375</v>
      </c>
      <c r="J214">
        <v>1</v>
      </c>
      <c r="K214">
        <v>0.61301583051681519</v>
      </c>
      <c r="L214">
        <v>174.51325988769531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3293699584</v>
      </c>
      <c r="D215">
        <v>7643125.5</v>
      </c>
      <c r="E215">
        <v>13223.1142578125</v>
      </c>
      <c r="F215">
        <v>431.03369140625</v>
      </c>
      <c r="G215">
        <v>12186829</v>
      </c>
      <c r="H215">
        <v>6</v>
      </c>
      <c r="I215">
        <v>28273.494140625</v>
      </c>
      <c r="J215">
        <v>1</v>
      </c>
      <c r="K215">
        <v>0.68318867683410645</v>
      </c>
      <c r="L215">
        <v>194.49005126953125</v>
      </c>
    </row>
    <row r="216" spans="1:12" x14ac:dyDescent="0.25">
      <c r="A216">
        <v>1305</v>
      </c>
      <c r="B216" s="1">
        <f>DATE(2022,3,30) + TIME(0,0,0)</f>
        <v>44650</v>
      </c>
      <c r="C216">
        <v>3293822464</v>
      </c>
      <c r="D216">
        <v>7643411</v>
      </c>
      <c r="E216">
        <v>13225.0986328125</v>
      </c>
      <c r="F216">
        <v>431.03564453125</v>
      </c>
      <c r="G216">
        <v>12304094</v>
      </c>
      <c r="H216">
        <v>6</v>
      </c>
      <c r="I216">
        <v>28545.421875</v>
      </c>
      <c r="J216">
        <v>1</v>
      </c>
      <c r="K216">
        <v>0.69047665596008301</v>
      </c>
      <c r="L216">
        <v>198.46986389160156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3299851264</v>
      </c>
      <c r="D217">
        <v>7657397.5</v>
      </c>
      <c r="E217">
        <v>13322.8955078125</v>
      </c>
      <c r="F217">
        <v>431.03689575195313</v>
      </c>
      <c r="G217">
        <v>12303371</v>
      </c>
      <c r="H217">
        <v>6</v>
      </c>
      <c r="I217">
        <v>28543.662109375</v>
      </c>
      <c r="J217">
        <v>1</v>
      </c>
      <c r="K217">
        <v>0.69660133123397827</v>
      </c>
      <c r="L217">
        <v>200.23033142089844</v>
      </c>
    </row>
    <row r="218" spans="1:12" x14ac:dyDescent="0.25">
      <c r="A218">
        <v>1305.5</v>
      </c>
      <c r="B218" s="1">
        <f>DATE(2022,3,30) + TIME(12,0,0)</f>
        <v>44650.5</v>
      </c>
      <c r="C218">
        <v>3299972352</v>
      </c>
      <c r="D218">
        <v>7657678.5</v>
      </c>
      <c r="E218">
        <v>13324.8447265625</v>
      </c>
      <c r="F218">
        <v>431.03448486328125</v>
      </c>
      <c r="G218">
        <v>12093131</v>
      </c>
      <c r="H218">
        <v>6</v>
      </c>
      <c r="I218">
        <v>28056.064453125</v>
      </c>
      <c r="J218">
        <v>1</v>
      </c>
      <c r="K218">
        <v>0.69013488292694092</v>
      </c>
      <c r="L218">
        <v>194.97024536132813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3366348032</v>
      </c>
      <c r="D219">
        <v>7811666.5</v>
      </c>
      <c r="E219">
        <v>14434.779296875</v>
      </c>
      <c r="F219">
        <v>431.0499267578125</v>
      </c>
      <c r="G219">
        <v>12088398</v>
      </c>
      <c r="H219">
        <v>6</v>
      </c>
      <c r="I219">
        <v>28044.078125</v>
      </c>
      <c r="J219">
        <v>1</v>
      </c>
      <c r="K219">
        <v>0.73255419731140137</v>
      </c>
      <c r="L219">
        <v>206.95411682128906</v>
      </c>
    </row>
    <row r="220" spans="1:12" x14ac:dyDescent="0.25">
      <c r="A220">
        <v>1311</v>
      </c>
      <c r="B220" s="1">
        <f>DATE(2022,4,5) + TIME(0,0,0)</f>
        <v>44656</v>
      </c>
      <c r="C220">
        <v>3366348032</v>
      </c>
      <c r="D220">
        <v>7811666.5</v>
      </c>
      <c r="E220">
        <v>14434.779296875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3366348032</v>
      </c>
      <c r="D221">
        <v>7811666.5</v>
      </c>
      <c r="E221">
        <v>14434.779296875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1313</v>
      </c>
      <c r="B222" s="1">
        <f>DATE(2022,4,7) + TIME(0,0,0)</f>
        <v>44658</v>
      </c>
      <c r="C222">
        <v>3366469376</v>
      </c>
      <c r="D222">
        <v>7811948</v>
      </c>
      <c r="E222">
        <v>14436.7275390625</v>
      </c>
      <c r="F222">
        <v>431.06781005859375</v>
      </c>
      <c r="G222">
        <v>12137953</v>
      </c>
      <c r="H222">
        <v>6</v>
      </c>
      <c r="I222">
        <v>28157.875</v>
      </c>
      <c r="J222">
        <v>1</v>
      </c>
      <c r="K222">
        <v>0.68707996606826782</v>
      </c>
      <c r="L222">
        <v>194.80558776855469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3463386880</v>
      </c>
      <c r="D223">
        <v>8036780</v>
      </c>
      <c r="E223">
        <v>16142.8134765625</v>
      </c>
      <c r="F223">
        <v>431.075439453125</v>
      </c>
      <c r="G223">
        <v>12126323</v>
      </c>
      <c r="H223">
        <v>6</v>
      </c>
      <c r="I223">
        <v>28130.396484375</v>
      </c>
      <c r="J223">
        <v>1</v>
      </c>
      <c r="K223">
        <v>0.78389871120452881</v>
      </c>
      <c r="L223">
        <v>222.25608825683594</v>
      </c>
    </row>
    <row r="224" spans="1:12" x14ac:dyDescent="0.25">
      <c r="A224">
        <v>1321</v>
      </c>
      <c r="B224" s="1">
        <f>DATE(2022,4,15) + TIME(0,0,0)</f>
        <v>44666</v>
      </c>
      <c r="C224">
        <v>3463510784</v>
      </c>
      <c r="D224">
        <v>8037066.5</v>
      </c>
      <c r="E224">
        <v>16145.4521484375</v>
      </c>
      <c r="F224">
        <v>431.11795043945313</v>
      </c>
      <c r="G224">
        <v>12370115</v>
      </c>
      <c r="H224">
        <v>5</v>
      </c>
      <c r="I224">
        <v>28693.109375</v>
      </c>
      <c r="J224">
        <v>1</v>
      </c>
      <c r="K224">
        <v>0.911460280418396</v>
      </c>
      <c r="L224">
        <v>263.93194580078125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3488118528</v>
      </c>
      <c r="D225">
        <v>8094145.5</v>
      </c>
      <c r="E225">
        <v>16691.091796875</v>
      </c>
      <c r="F225">
        <v>431.12289428710938</v>
      </c>
      <c r="G225">
        <v>12364114</v>
      </c>
      <c r="H225">
        <v>5</v>
      </c>
      <c r="I225">
        <v>28678.861328125</v>
      </c>
      <c r="J225">
        <v>1</v>
      </c>
      <c r="K225">
        <v>0.96064585447311401</v>
      </c>
      <c r="L225">
        <v>278.174560546875</v>
      </c>
    </row>
    <row r="226" spans="1:12" x14ac:dyDescent="0.25">
      <c r="A226">
        <v>1323</v>
      </c>
      <c r="B226" s="1">
        <f>DATE(2022,4,17) + TIME(0,0,0)</f>
        <v>44668</v>
      </c>
      <c r="C226">
        <v>3488238592</v>
      </c>
      <c r="D226">
        <v>8094424</v>
      </c>
      <c r="E226">
        <v>16693.390625</v>
      </c>
      <c r="F226">
        <v>431.0709228515625</v>
      </c>
      <c r="G226">
        <v>12012997</v>
      </c>
      <c r="H226">
        <v>6</v>
      </c>
      <c r="I226">
        <v>27867.796875</v>
      </c>
      <c r="J226">
        <v>1</v>
      </c>
      <c r="K226">
        <v>0.81798142194747925</v>
      </c>
      <c r="L226">
        <v>229.83340454101563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3500133120</v>
      </c>
      <c r="D227">
        <v>8122016.5</v>
      </c>
      <c r="E227">
        <v>16917.640625</v>
      </c>
      <c r="F227">
        <v>431.0772705078125</v>
      </c>
      <c r="G227">
        <v>12014533</v>
      </c>
      <c r="H227">
        <v>6</v>
      </c>
      <c r="I227">
        <v>27870.951171875</v>
      </c>
      <c r="J227">
        <v>1</v>
      </c>
      <c r="K227">
        <v>0.80674552917480469</v>
      </c>
      <c r="L227">
        <v>226.67634582519531</v>
      </c>
    </row>
    <row r="228" spans="1:12" x14ac:dyDescent="0.25">
      <c r="A228">
        <v>1324</v>
      </c>
      <c r="B228" s="1">
        <f>DATE(2022,4,18) + TIME(0,0,0)</f>
        <v>44669</v>
      </c>
      <c r="C228">
        <v>3500254976</v>
      </c>
      <c r="D228">
        <v>8122299.5</v>
      </c>
      <c r="E228">
        <v>16919.955078125</v>
      </c>
      <c r="F228">
        <v>431.08197021484375</v>
      </c>
      <c r="G228">
        <v>12187863</v>
      </c>
      <c r="H228">
        <v>6</v>
      </c>
      <c r="I228">
        <v>28272.728515625</v>
      </c>
      <c r="J228">
        <v>1</v>
      </c>
      <c r="K228">
        <v>0.81260931491851807</v>
      </c>
      <c r="L228">
        <v>231.62905883789063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3536691200</v>
      </c>
      <c r="D229">
        <v>8206820</v>
      </c>
      <c r="E229">
        <v>17627.15234375</v>
      </c>
      <c r="F229">
        <v>431.09359741210938</v>
      </c>
      <c r="G229">
        <v>12185299</v>
      </c>
      <c r="H229">
        <v>6</v>
      </c>
      <c r="I229">
        <v>28266.015625</v>
      </c>
      <c r="J229">
        <v>1</v>
      </c>
      <c r="K229">
        <v>0.83616048097610474</v>
      </c>
      <c r="L229">
        <v>238.34217834472656</v>
      </c>
    </row>
    <row r="230" spans="1:12" x14ac:dyDescent="0.25">
      <c r="A230">
        <v>1327</v>
      </c>
      <c r="B230" s="1">
        <f>DATE(2022,4,21) + TIME(0,0,0)</f>
        <v>44672</v>
      </c>
      <c r="C230">
        <v>3536813056</v>
      </c>
      <c r="D230">
        <v>8207103.5</v>
      </c>
      <c r="E230">
        <v>17629.564453125</v>
      </c>
      <c r="F230">
        <v>431.09747314453125</v>
      </c>
      <c r="G230">
        <v>12203205</v>
      </c>
      <c r="H230">
        <v>6</v>
      </c>
      <c r="I230">
        <v>28307.298828125</v>
      </c>
      <c r="J230">
        <v>1</v>
      </c>
      <c r="K230">
        <v>0.84458285570144653</v>
      </c>
      <c r="L230">
        <v>241.11500549316406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3670846720</v>
      </c>
      <c r="D231">
        <v>8517993</v>
      </c>
      <c r="E231">
        <v>20486.9453125</v>
      </c>
      <c r="F231">
        <v>431.14013671875</v>
      </c>
      <c r="G231">
        <v>12193676</v>
      </c>
      <c r="H231">
        <v>6</v>
      </c>
      <c r="I231">
        <v>28282.39453125</v>
      </c>
      <c r="J231">
        <v>1</v>
      </c>
      <c r="K231">
        <v>0.93180131912231445</v>
      </c>
      <c r="L231">
        <v>266.01446533203125</v>
      </c>
    </row>
    <row r="232" spans="1:12" x14ac:dyDescent="0.25">
      <c r="A232">
        <v>1338</v>
      </c>
      <c r="B232" s="1">
        <f>DATE(2022,5,2) + TIME(0,0,0)</f>
        <v>44683</v>
      </c>
      <c r="C232">
        <v>3670969856</v>
      </c>
      <c r="D232">
        <v>8518278</v>
      </c>
      <c r="E232">
        <v>20489.099609375</v>
      </c>
      <c r="F232">
        <v>431.17501831054688</v>
      </c>
      <c r="G232">
        <v>12301588</v>
      </c>
      <c r="H232">
        <v>5</v>
      </c>
      <c r="I232">
        <v>28530.380859375</v>
      </c>
      <c r="J232">
        <v>1</v>
      </c>
      <c r="K232">
        <v>0.74946558475494385</v>
      </c>
      <c r="L232">
        <v>215.44004821777344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3676997120</v>
      </c>
      <c r="D233">
        <v>8532257</v>
      </c>
      <c r="E233">
        <v>20595.576171875</v>
      </c>
      <c r="F233">
        <v>431.1763916015625</v>
      </c>
      <c r="G233">
        <v>12300557</v>
      </c>
      <c r="H233">
        <v>5</v>
      </c>
      <c r="I233">
        <v>28527.900390625</v>
      </c>
      <c r="J233">
        <v>1</v>
      </c>
      <c r="K233">
        <v>0.75810718536376953</v>
      </c>
      <c r="L233">
        <v>217.92416381835938</v>
      </c>
    </row>
    <row r="234" spans="1:12" x14ac:dyDescent="0.25">
      <c r="A234">
        <v>1338.5</v>
      </c>
      <c r="B234" s="1">
        <f>DATE(2022,5,2) + TIME(12,0,0)</f>
        <v>44683.5</v>
      </c>
      <c r="C234">
        <v>3677118720</v>
      </c>
      <c r="D234">
        <v>8532539</v>
      </c>
      <c r="E234">
        <v>20598.126953125</v>
      </c>
      <c r="F234">
        <v>431.13973999023438</v>
      </c>
      <c r="G234">
        <v>12151878</v>
      </c>
      <c r="H234">
        <v>6</v>
      </c>
      <c r="I234">
        <v>28185.474609375</v>
      </c>
      <c r="J234">
        <v>1</v>
      </c>
      <c r="K234">
        <v>0.89691305160522461</v>
      </c>
      <c r="L234">
        <v>255.08709716796875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3913676544</v>
      </c>
      <c r="D235">
        <v>9081132</v>
      </c>
      <c r="E235">
        <v>26311.171875</v>
      </c>
      <c r="F235">
        <v>431.24517822265625</v>
      </c>
      <c r="G235">
        <v>12132192</v>
      </c>
      <c r="H235">
        <v>6</v>
      </c>
      <c r="I235">
        <v>28132.93359375</v>
      </c>
      <c r="J235">
        <v>1</v>
      </c>
      <c r="K235">
        <v>1.0816152095794678</v>
      </c>
      <c r="L235">
        <v>307.61734008789063</v>
      </c>
    </row>
    <row r="236" spans="1:12" x14ac:dyDescent="0.25">
      <c r="A236">
        <v>1358</v>
      </c>
      <c r="B236" s="1">
        <f>DATE(2022,5,22) + TIME(0,0,0)</f>
        <v>44703</v>
      </c>
      <c r="C236">
        <v>3913797888</v>
      </c>
      <c r="D236">
        <v>9081413</v>
      </c>
      <c r="E236">
        <v>26313.67578125</v>
      </c>
      <c r="F236">
        <v>431.32247924804688</v>
      </c>
      <c r="G236">
        <v>12121101</v>
      </c>
      <c r="H236">
        <v>5</v>
      </c>
      <c r="I236">
        <v>28102.177734375</v>
      </c>
      <c r="J236">
        <v>1</v>
      </c>
      <c r="K236">
        <v>0.88306421041488647</v>
      </c>
      <c r="L236">
        <v>250.3712158203125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3925796352</v>
      </c>
      <c r="D237">
        <v>9109231</v>
      </c>
      <c r="E237">
        <v>26565.240234375</v>
      </c>
      <c r="F237">
        <v>431.33645629882813</v>
      </c>
      <c r="G237">
        <v>12119271</v>
      </c>
      <c r="H237">
        <v>5</v>
      </c>
      <c r="I237">
        <v>28097.025390625</v>
      </c>
      <c r="J237">
        <v>1</v>
      </c>
      <c r="K237">
        <v>0.90086811780929565</v>
      </c>
      <c r="L237">
        <v>255.41812133789063</v>
      </c>
    </row>
    <row r="238" spans="1:12" x14ac:dyDescent="0.25">
      <c r="A238">
        <v>1359</v>
      </c>
      <c r="B238" s="1">
        <f>DATE(2022,5,23) + TIME(0,0,0)</f>
        <v>44704</v>
      </c>
      <c r="C238">
        <v>3925916672</v>
      </c>
      <c r="D238">
        <v>9109510</v>
      </c>
      <c r="E238">
        <v>26568.193359375</v>
      </c>
      <c r="F238">
        <v>431.24258422851563</v>
      </c>
      <c r="G238">
        <v>12050861</v>
      </c>
      <c r="H238">
        <v>6</v>
      </c>
      <c r="I238">
        <v>27944.5078125</v>
      </c>
      <c r="J238">
        <v>1</v>
      </c>
      <c r="K238">
        <v>1.0463492870330811</v>
      </c>
      <c r="L238">
        <v>295.48898315429688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3937841152</v>
      </c>
      <c r="D239">
        <v>9137161</v>
      </c>
      <c r="E239">
        <v>26874.734375</v>
      </c>
      <c r="F239">
        <v>431.24945068359375</v>
      </c>
      <c r="G239">
        <v>12044157</v>
      </c>
      <c r="H239">
        <v>6</v>
      </c>
      <c r="I239">
        <v>27928.515625</v>
      </c>
      <c r="J239">
        <v>1</v>
      </c>
      <c r="K239">
        <v>1.1031742095947266</v>
      </c>
      <c r="L239">
        <v>311.53695678710938</v>
      </c>
    </row>
    <row r="240" spans="1:12" x14ac:dyDescent="0.25">
      <c r="A240">
        <v>1360</v>
      </c>
      <c r="B240" s="1">
        <f>DATE(2022,5,24) + TIME(0,0,0)</f>
        <v>44705</v>
      </c>
      <c r="C240">
        <v>3937962752</v>
      </c>
      <c r="D240">
        <v>9137443</v>
      </c>
      <c r="E240">
        <v>26877.896484375</v>
      </c>
      <c r="F240">
        <v>431.315673828125</v>
      </c>
      <c r="G240">
        <v>12145965</v>
      </c>
      <c r="H240">
        <v>5</v>
      </c>
      <c r="I240">
        <v>28160.26953125</v>
      </c>
      <c r="J240">
        <v>1</v>
      </c>
      <c r="K240">
        <v>1.1101815700531006</v>
      </c>
      <c r="L240">
        <v>316.13983154296875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3998545408</v>
      </c>
      <c r="D241">
        <v>9277896</v>
      </c>
      <c r="E241">
        <v>28522.1953125</v>
      </c>
      <c r="F241">
        <v>431.3590087890625</v>
      </c>
      <c r="G241">
        <v>12138335</v>
      </c>
      <c r="H241">
        <v>5</v>
      </c>
      <c r="I241">
        <v>28139.751953125</v>
      </c>
      <c r="J241">
        <v>1</v>
      </c>
      <c r="K241">
        <v>1.1822209358215332</v>
      </c>
      <c r="L241">
        <v>336.65402221679688</v>
      </c>
    </row>
    <row r="242" spans="1:12" x14ac:dyDescent="0.25">
      <c r="A242">
        <v>1365</v>
      </c>
      <c r="B242" s="1">
        <f>DATE(2022,5,29) + TIME(0,0,0)</f>
        <v>44710</v>
      </c>
      <c r="C242">
        <v>3998667776</v>
      </c>
      <c r="D242">
        <v>9278179</v>
      </c>
      <c r="E242">
        <v>28525.5390625</v>
      </c>
      <c r="F242">
        <v>431.29556274414063</v>
      </c>
      <c r="G242">
        <v>12224923</v>
      </c>
      <c r="H242">
        <v>6</v>
      </c>
      <c r="I242">
        <v>28344.654296875</v>
      </c>
      <c r="J242">
        <v>1</v>
      </c>
      <c r="K242">
        <v>1.1657556295394897</v>
      </c>
      <c r="L242">
        <v>334.32684326171875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4120786432</v>
      </c>
      <c r="D243">
        <v>9561288</v>
      </c>
      <c r="E243">
        <v>31919.568359375</v>
      </c>
      <c r="F243">
        <v>431.38546752929688</v>
      </c>
      <c r="G243">
        <v>12221419</v>
      </c>
      <c r="H243">
        <v>6</v>
      </c>
      <c r="I243">
        <v>28330.625</v>
      </c>
      <c r="J243">
        <v>1</v>
      </c>
      <c r="K243">
        <v>1.2146356105804443</v>
      </c>
      <c r="L243">
        <v>348.344970703125</v>
      </c>
    </row>
    <row r="244" spans="1:12" x14ac:dyDescent="0.25">
      <c r="A244">
        <v>1375</v>
      </c>
      <c r="B244" s="1">
        <f>DATE(2022,6,8) + TIME(0,0,0)</f>
        <v>44720</v>
      </c>
      <c r="C244">
        <v>4120908800</v>
      </c>
      <c r="D244">
        <v>9561572</v>
      </c>
      <c r="E244">
        <v>31923.0546875</v>
      </c>
      <c r="F244">
        <v>431.39254760742188</v>
      </c>
      <c r="G244">
        <v>12255358</v>
      </c>
      <c r="H244">
        <v>6</v>
      </c>
      <c r="I244">
        <v>28408.830078125</v>
      </c>
      <c r="J244">
        <v>1</v>
      </c>
      <c r="K244">
        <v>1.2126208543777466</v>
      </c>
      <c r="L244">
        <v>348.72003173828125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4133041408</v>
      </c>
      <c r="D245">
        <v>9589696</v>
      </c>
      <c r="E245">
        <v>32269.294921875</v>
      </c>
      <c r="F245">
        <v>431.4014892578125</v>
      </c>
      <c r="G245">
        <v>12254748</v>
      </c>
      <c r="H245">
        <v>6</v>
      </c>
      <c r="I245">
        <v>28406.828125</v>
      </c>
      <c r="J245">
        <v>1</v>
      </c>
      <c r="K245">
        <v>1.219576358795166</v>
      </c>
      <c r="L245">
        <v>350.72027587890625</v>
      </c>
    </row>
    <row r="246" spans="1:12" x14ac:dyDescent="0.25">
      <c r="A246">
        <v>1376</v>
      </c>
      <c r="B246" s="1">
        <f>DATE(2022,6,9) + TIME(0,0,0)</f>
        <v>44721</v>
      </c>
      <c r="C246">
        <v>4133162496</v>
      </c>
      <c r="D246">
        <v>9589977</v>
      </c>
      <c r="E246">
        <v>32272.75390625</v>
      </c>
      <c r="F246">
        <v>431.38739013671875</v>
      </c>
      <c r="G246">
        <v>12099351</v>
      </c>
      <c r="H246">
        <v>6</v>
      </c>
      <c r="I246">
        <v>28047.53125</v>
      </c>
      <c r="J246">
        <v>1</v>
      </c>
      <c r="K246">
        <v>1.2184116840362549</v>
      </c>
      <c r="L246">
        <v>345.94949340820313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4157238784</v>
      </c>
      <c r="D247">
        <v>9645787</v>
      </c>
      <c r="E247">
        <v>32965.91015625</v>
      </c>
      <c r="F247">
        <v>431.40768432617188</v>
      </c>
      <c r="G247">
        <v>12098122</v>
      </c>
      <c r="H247">
        <v>6</v>
      </c>
      <c r="I247">
        <v>28043.361328125</v>
      </c>
      <c r="J247">
        <v>1</v>
      </c>
      <c r="K247">
        <v>1.2330870628356934</v>
      </c>
      <c r="L247">
        <v>350.11630249023438</v>
      </c>
    </row>
    <row r="248" spans="1:12" x14ac:dyDescent="0.25">
      <c r="A248">
        <v>1378</v>
      </c>
      <c r="B248" s="1">
        <f>DATE(2022,6,11) + TIME(0,0,0)</f>
        <v>44723</v>
      </c>
      <c r="C248">
        <v>4157361664</v>
      </c>
      <c r="D248">
        <v>9646072</v>
      </c>
      <c r="E248">
        <v>32969.4765625</v>
      </c>
      <c r="F248">
        <v>431.41659545898438</v>
      </c>
      <c r="G248">
        <v>12300829</v>
      </c>
      <c r="H248">
        <v>6</v>
      </c>
      <c r="I248">
        <v>28512.6484375</v>
      </c>
      <c r="J248">
        <v>1</v>
      </c>
      <c r="K248">
        <v>1.2344192266464233</v>
      </c>
      <c r="L248">
        <v>356.36465454101563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4231024640</v>
      </c>
      <c r="D249">
        <v>9816805</v>
      </c>
      <c r="E249">
        <v>35161.02734375</v>
      </c>
      <c r="F249">
        <v>431.47000122070313</v>
      </c>
      <c r="G249">
        <v>12295836</v>
      </c>
      <c r="H249">
        <v>6</v>
      </c>
      <c r="I249">
        <v>28497.54296875</v>
      </c>
      <c r="J249">
        <v>1</v>
      </c>
      <c r="K249">
        <v>1.2866955995559692</v>
      </c>
      <c r="L249">
        <v>371.4561767578125</v>
      </c>
    </row>
    <row r="250" spans="1:12" x14ac:dyDescent="0.25">
      <c r="A250">
        <v>1384</v>
      </c>
      <c r="B250" s="1">
        <f>DATE(2022,6,17) + TIME(0,0,0)</f>
        <v>44729</v>
      </c>
      <c r="C250">
        <v>4231145984</v>
      </c>
      <c r="D250">
        <v>9817086</v>
      </c>
      <c r="E250">
        <v>35164.70703125</v>
      </c>
      <c r="F250">
        <v>431.46978759765625</v>
      </c>
      <c r="G250">
        <v>12121263</v>
      </c>
      <c r="H250">
        <v>6</v>
      </c>
      <c r="I250">
        <v>28092.958984375</v>
      </c>
      <c r="J250">
        <v>1</v>
      </c>
      <c r="K250">
        <v>1.2930697202682495</v>
      </c>
      <c r="L250">
        <v>368.02032470703125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4279503872</v>
      </c>
      <c r="D251">
        <v>9929158</v>
      </c>
      <c r="E251">
        <v>36652.78125</v>
      </c>
      <c r="F251">
        <v>431.50820922851563</v>
      </c>
      <c r="G251">
        <v>12118826</v>
      </c>
      <c r="H251">
        <v>6</v>
      </c>
      <c r="I251">
        <v>28084.810546875</v>
      </c>
      <c r="J251">
        <v>1</v>
      </c>
      <c r="K251">
        <v>1.3216680288314819</v>
      </c>
      <c r="L251">
        <v>376.15951538085938</v>
      </c>
    </row>
    <row r="252" spans="1:12" x14ac:dyDescent="0.25">
      <c r="A252">
        <v>1388</v>
      </c>
      <c r="B252" s="1">
        <f>DATE(2022,6,21) + TIME(0,0,0)</f>
        <v>44733</v>
      </c>
      <c r="C252">
        <v>4279625472</v>
      </c>
      <c r="D252">
        <v>9929439</v>
      </c>
      <c r="E252">
        <v>36657.109375</v>
      </c>
      <c r="F252">
        <v>431.64102172851563</v>
      </c>
      <c r="G252">
        <v>12157145</v>
      </c>
      <c r="H252">
        <v>5</v>
      </c>
      <c r="I252">
        <v>28164.943359375</v>
      </c>
      <c r="J252">
        <v>1</v>
      </c>
      <c r="K252">
        <v>1.5133572816848755</v>
      </c>
      <c r="L252">
        <v>432.78579711914063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4328117248</v>
      </c>
      <c r="D253">
        <v>10041731</v>
      </c>
      <c r="E253">
        <v>38462.62890625</v>
      </c>
      <c r="F253">
        <v>431.99713134765625</v>
      </c>
      <c r="G253">
        <v>12154080</v>
      </c>
      <c r="H253">
        <v>5</v>
      </c>
      <c r="I253">
        <v>28134.6328125</v>
      </c>
      <c r="J253">
        <v>1</v>
      </c>
      <c r="K253">
        <v>1.6079745292663574</v>
      </c>
      <c r="L253">
        <v>459.79104614257813</v>
      </c>
    </row>
    <row r="254" spans="1:12" x14ac:dyDescent="0.25">
      <c r="A254">
        <v>1392</v>
      </c>
      <c r="B254" s="1">
        <f>DATE(2022,6,25) + TIME(0,0,0)</f>
        <v>44737</v>
      </c>
      <c r="C254">
        <v>4328238592</v>
      </c>
      <c r="D254">
        <v>10042013</v>
      </c>
      <c r="E254">
        <v>38466.6484375</v>
      </c>
      <c r="F254">
        <v>431.71456909179688</v>
      </c>
      <c r="G254">
        <v>12172018</v>
      </c>
      <c r="H254">
        <v>6</v>
      </c>
      <c r="I254">
        <v>28194.595703125</v>
      </c>
      <c r="J254">
        <v>1</v>
      </c>
      <c r="K254">
        <v>1.4057965278625488</v>
      </c>
      <c r="L254">
        <v>402.01010131835938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4413310976</v>
      </c>
      <c r="D255">
        <v>10239124</v>
      </c>
      <c r="E255">
        <v>41260.2734375</v>
      </c>
      <c r="F255">
        <v>431.63095092773438</v>
      </c>
      <c r="G255">
        <v>12169730</v>
      </c>
      <c r="H255">
        <v>6</v>
      </c>
      <c r="I255">
        <v>28194.755859375</v>
      </c>
      <c r="J255">
        <v>1</v>
      </c>
      <c r="K255">
        <v>1.4123258590698242</v>
      </c>
      <c r="L255">
        <v>403.90628051757813</v>
      </c>
    </row>
    <row r="256" spans="1:12" x14ac:dyDescent="0.25">
      <c r="A256">
        <v>1399</v>
      </c>
      <c r="B256" s="1">
        <f>DATE(2022,7,2) + TIME(0,0,0)</f>
        <v>44744</v>
      </c>
      <c r="C256">
        <v>4413432832</v>
      </c>
      <c r="D256">
        <v>10239407</v>
      </c>
      <c r="E256">
        <v>41264.3203125</v>
      </c>
      <c r="F256">
        <v>431.63162231445313</v>
      </c>
      <c r="G256">
        <v>12201059</v>
      </c>
      <c r="H256">
        <v>6</v>
      </c>
      <c r="I256">
        <v>28267.296875</v>
      </c>
      <c r="J256">
        <v>1</v>
      </c>
      <c r="K256">
        <v>1.411628246307373</v>
      </c>
      <c r="L256">
        <v>404.74261474609375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4437711872</v>
      </c>
      <c r="D257">
        <v>10295654</v>
      </c>
      <c r="E257">
        <v>42074.4375</v>
      </c>
      <c r="F257">
        <v>431.662109375</v>
      </c>
      <c r="G257">
        <v>12200087</v>
      </c>
      <c r="H257">
        <v>6</v>
      </c>
      <c r="I257">
        <v>28263.048828125</v>
      </c>
      <c r="J257">
        <v>1</v>
      </c>
      <c r="K257">
        <v>1.4264235496520996</v>
      </c>
      <c r="L257">
        <v>408.984619140625</v>
      </c>
    </row>
    <row r="258" spans="1:12" x14ac:dyDescent="0.25">
      <c r="A258">
        <v>1401</v>
      </c>
      <c r="B258" s="1">
        <f>DATE(2022,7,4) + TIME(0,0,0)</f>
        <v>44746</v>
      </c>
      <c r="C258">
        <v>4437833216</v>
      </c>
      <c r="D258">
        <v>10295935</v>
      </c>
      <c r="E258">
        <v>42079.0703125</v>
      </c>
      <c r="F258">
        <v>431.81686401367188</v>
      </c>
      <c r="G258">
        <v>12119409</v>
      </c>
      <c r="H258">
        <v>5</v>
      </c>
      <c r="I258">
        <v>28066.0859375</v>
      </c>
      <c r="J258">
        <v>1</v>
      </c>
      <c r="K258">
        <v>1.6237815618515015</v>
      </c>
      <c r="L258">
        <v>463.254150390625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4443770368</v>
      </c>
      <c r="D259">
        <v>10309683</v>
      </c>
      <c r="E259">
        <v>42310.0546875</v>
      </c>
      <c r="F259">
        <v>431.91046142578125</v>
      </c>
      <c r="G259">
        <v>12117114</v>
      </c>
      <c r="H259">
        <v>5</v>
      </c>
      <c r="I259">
        <v>28054.689453125</v>
      </c>
      <c r="J259">
        <v>1</v>
      </c>
      <c r="K259">
        <v>1.6603233814239502</v>
      </c>
      <c r="L259">
        <v>473.66290283203125</v>
      </c>
    </row>
    <row r="260" spans="1:12" x14ac:dyDescent="0.25">
      <c r="A260">
        <v>1401.5</v>
      </c>
      <c r="B260" s="1">
        <f>DATE(2022,7,4) + TIME(12,0,0)</f>
        <v>44746.5</v>
      </c>
      <c r="C260">
        <v>4443893248</v>
      </c>
      <c r="D260">
        <v>10309967</v>
      </c>
      <c r="E260">
        <v>42314.265625</v>
      </c>
      <c r="F260">
        <v>431.73687744140625</v>
      </c>
      <c r="G260">
        <v>12256865</v>
      </c>
      <c r="H260">
        <v>6</v>
      </c>
      <c r="I260">
        <v>28389.6640625</v>
      </c>
      <c r="J260">
        <v>1</v>
      </c>
      <c r="K260">
        <v>1.4611377716064453</v>
      </c>
      <c r="L260">
        <v>420.96298217773438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4449899520</v>
      </c>
      <c r="D261">
        <v>10323881</v>
      </c>
      <c r="E261">
        <v>42517.91796875</v>
      </c>
      <c r="F261">
        <v>431.68759155273438</v>
      </c>
      <c r="G261">
        <v>12258339</v>
      </c>
      <c r="H261">
        <v>6</v>
      </c>
      <c r="I261">
        <v>28396.3203125</v>
      </c>
      <c r="J261">
        <v>1</v>
      </c>
      <c r="K261">
        <v>1.4401767253875732</v>
      </c>
      <c r="L261">
        <v>414.93295288085938</v>
      </c>
    </row>
    <row r="262" spans="1:12" x14ac:dyDescent="0.25">
      <c r="A262">
        <v>1402</v>
      </c>
      <c r="B262" s="1">
        <f>DATE(2022,7,5) + TIME(0,0,0)</f>
        <v>44747</v>
      </c>
      <c r="C262">
        <v>4450018816</v>
      </c>
      <c r="D262">
        <v>10324158</v>
      </c>
      <c r="E262">
        <v>42519.9375</v>
      </c>
      <c r="F262">
        <v>430.92062377929688</v>
      </c>
      <c r="G262">
        <v>11954734</v>
      </c>
      <c r="H262">
        <v>5</v>
      </c>
      <c r="I262">
        <v>27742.3125</v>
      </c>
      <c r="J262">
        <v>1</v>
      </c>
      <c r="K262">
        <v>0.72206640243530273</v>
      </c>
      <c r="L262">
        <v>201.77485656738281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4473807872</v>
      </c>
      <c r="D263">
        <v>10379349</v>
      </c>
      <c r="E263">
        <v>42935.2421875</v>
      </c>
      <c r="F263">
        <v>431.08477783203125</v>
      </c>
      <c r="G263">
        <v>11954516</v>
      </c>
      <c r="H263">
        <v>5</v>
      </c>
      <c r="I263">
        <v>27731.2421875</v>
      </c>
      <c r="J263">
        <v>1</v>
      </c>
      <c r="K263">
        <v>0.75550466775894165</v>
      </c>
      <c r="L263">
        <v>211.10574340820313</v>
      </c>
    </row>
    <row r="264" spans="1:12" x14ac:dyDescent="0.25">
      <c r="A264">
        <v>1404</v>
      </c>
      <c r="B264" s="1">
        <f>DATE(2022,7,7) + TIME(0,0,0)</f>
        <v>44749</v>
      </c>
      <c r="C264">
        <v>4473929728</v>
      </c>
      <c r="D264">
        <v>10379631</v>
      </c>
      <c r="E264">
        <v>42939.359375</v>
      </c>
      <c r="F264">
        <v>431.91751098632813</v>
      </c>
      <c r="G264">
        <v>12160039</v>
      </c>
      <c r="H264">
        <v>6</v>
      </c>
      <c r="I264">
        <v>28153.615234375</v>
      </c>
      <c r="J264">
        <v>1</v>
      </c>
      <c r="K264">
        <v>1.4410927295684814</v>
      </c>
      <c r="L264">
        <v>411.6519775390625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4546719232</v>
      </c>
      <c r="D265">
        <v>10548217</v>
      </c>
      <c r="E265">
        <v>45466.17578125</v>
      </c>
      <c r="F265">
        <v>431.78311157226563</v>
      </c>
      <c r="G265">
        <v>12149425</v>
      </c>
      <c r="H265">
        <v>6</v>
      </c>
      <c r="I265">
        <v>28137.796875</v>
      </c>
      <c r="J265">
        <v>1</v>
      </c>
      <c r="K265">
        <v>1.5003639459609985</v>
      </c>
      <c r="L265">
        <v>428.59988403320313</v>
      </c>
    </row>
    <row r="266" spans="1:12" x14ac:dyDescent="0.25">
      <c r="A266">
        <v>1410</v>
      </c>
      <c r="B266" s="1">
        <f>DATE(2022,7,13) + TIME(0,0,0)</f>
        <v>44755</v>
      </c>
      <c r="C266">
        <v>4546841088</v>
      </c>
      <c r="D266">
        <v>10548499</v>
      </c>
      <c r="E266">
        <v>45470.51171875</v>
      </c>
      <c r="F266">
        <v>431.78912353515625</v>
      </c>
      <c r="G266">
        <v>12170808</v>
      </c>
      <c r="H266">
        <v>6</v>
      </c>
      <c r="I266">
        <v>28186.92578125</v>
      </c>
      <c r="J266">
        <v>1</v>
      </c>
      <c r="K266">
        <v>1.5150703191757202</v>
      </c>
      <c r="L266">
        <v>433.62142944335938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4571057664</v>
      </c>
      <c r="D267">
        <v>10604582</v>
      </c>
      <c r="E267">
        <v>46342.3046875</v>
      </c>
      <c r="F267">
        <v>431.81353759765625</v>
      </c>
      <c r="G267">
        <v>12168650</v>
      </c>
      <c r="H267">
        <v>6</v>
      </c>
      <c r="I267">
        <v>28180.3359375</v>
      </c>
      <c r="J267">
        <v>1</v>
      </c>
      <c r="K267">
        <v>1.5380614995956421</v>
      </c>
      <c r="L267">
        <v>440.20147705078125</v>
      </c>
    </row>
    <row r="268" spans="1:12" x14ac:dyDescent="0.25">
      <c r="A268">
        <v>1412</v>
      </c>
      <c r="B268" s="1">
        <f>DATE(2022,7,15) + TIME(0,0,0)</f>
        <v>44757</v>
      </c>
      <c r="C268">
        <v>4571180032</v>
      </c>
      <c r="D268">
        <v>10604864</v>
      </c>
      <c r="E268">
        <v>46346.6484375</v>
      </c>
      <c r="F268">
        <v>431.81546020507813</v>
      </c>
      <c r="G268">
        <v>12197566</v>
      </c>
      <c r="H268">
        <v>6</v>
      </c>
      <c r="I268">
        <v>28247.173828125</v>
      </c>
      <c r="J268">
        <v>1</v>
      </c>
      <c r="K268">
        <v>1.5146071910858154</v>
      </c>
      <c r="L268">
        <v>434.41339111328125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4632038912</v>
      </c>
      <c r="D269">
        <v>10745787</v>
      </c>
      <c r="E269">
        <v>48544.70703125</v>
      </c>
      <c r="F269">
        <v>431.88995361328125</v>
      </c>
      <c r="G269">
        <v>12195237</v>
      </c>
      <c r="H269">
        <v>6</v>
      </c>
      <c r="I269">
        <v>28236.908203125</v>
      </c>
      <c r="J269">
        <v>1</v>
      </c>
      <c r="K269">
        <v>1.550239086151123</v>
      </c>
      <c r="L269">
        <v>444.6324462890625</v>
      </c>
    </row>
    <row r="270" spans="1:12" x14ac:dyDescent="0.25">
      <c r="A270">
        <v>1417</v>
      </c>
      <c r="B270" s="1">
        <f>DATE(2022,7,20) + TIME(0,0,0)</f>
        <v>44762</v>
      </c>
      <c r="C270">
        <v>4632160768</v>
      </c>
      <c r="D270">
        <v>10746069</v>
      </c>
      <c r="E270">
        <v>48548.11328125</v>
      </c>
      <c r="F270">
        <v>432.06671142578125</v>
      </c>
      <c r="G270">
        <v>12192116</v>
      </c>
      <c r="H270">
        <v>5</v>
      </c>
      <c r="I270">
        <v>28218.1328125</v>
      </c>
      <c r="J270">
        <v>1</v>
      </c>
      <c r="K270">
        <v>1.1925243139266968</v>
      </c>
      <c r="L270">
        <v>340.5694580078125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4668626432</v>
      </c>
      <c r="D271">
        <v>10830405</v>
      </c>
      <c r="E271">
        <v>49593.578125</v>
      </c>
      <c r="F271">
        <v>432.54400634765625</v>
      </c>
      <c r="G271">
        <v>12198072</v>
      </c>
      <c r="H271">
        <v>5</v>
      </c>
      <c r="I271">
        <v>28200.763671875</v>
      </c>
      <c r="J271">
        <v>1</v>
      </c>
      <c r="K271">
        <v>1.2376649379730225</v>
      </c>
      <c r="L271">
        <v>353.40496826171875</v>
      </c>
    </row>
    <row r="272" spans="1:12" x14ac:dyDescent="0.25">
      <c r="A272">
        <v>1420</v>
      </c>
      <c r="B272" s="1">
        <f>DATE(2022,7,23) + TIME(0,0,0)</f>
        <v>44765</v>
      </c>
      <c r="C272">
        <v>4668748288</v>
      </c>
      <c r="D272">
        <v>10830687</v>
      </c>
      <c r="E272">
        <v>49597.8125</v>
      </c>
      <c r="F272">
        <v>432.14328002929688</v>
      </c>
      <c r="G272">
        <v>12173044</v>
      </c>
      <c r="H272">
        <v>6</v>
      </c>
      <c r="I272">
        <v>28169</v>
      </c>
      <c r="J272">
        <v>1</v>
      </c>
      <c r="K272">
        <v>1.4805189371109009</v>
      </c>
      <c r="L272">
        <v>423.31463623046875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4778018816</v>
      </c>
      <c r="D273">
        <v>11083622</v>
      </c>
      <c r="E273">
        <v>53732.35546875</v>
      </c>
      <c r="F273">
        <v>432.0819091796875</v>
      </c>
      <c r="G273">
        <v>12152619</v>
      </c>
      <c r="H273">
        <v>6</v>
      </c>
      <c r="I273">
        <v>28125.73046875</v>
      </c>
      <c r="J273">
        <v>1</v>
      </c>
      <c r="K273">
        <v>1.641510009765625</v>
      </c>
      <c r="L273">
        <v>469.39178466796875</v>
      </c>
    </row>
    <row r="274" spans="1:12" x14ac:dyDescent="0.25">
      <c r="A274">
        <v>1429</v>
      </c>
      <c r="B274" s="1">
        <f>DATE(2022,8,1) + TIME(0,0,0)</f>
        <v>44774</v>
      </c>
      <c r="C274">
        <v>4778139648</v>
      </c>
      <c r="D274">
        <v>11083904</v>
      </c>
      <c r="E274">
        <v>53734.93359375</v>
      </c>
      <c r="F274">
        <v>430.9149169921875</v>
      </c>
      <c r="G274">
        <v>12114429</v>
      </c>
      <c r="H274">
        <v>5</v>
      </c>
      <c r="I274">
        <v>28113.2734375</v>
      </c>
      <c r="J274">
        <v>1</v>
      </c>
      <c r="K274">
        <v>0.90943765640258789</v>
      </c>
      <c r="L274">
        <v>258.01922607421875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4787708928</v>
      </c>
      <c r="D275">
        <v>11106106</v>
      </c>
      <c r="E275">
        <v>53944.9453125</v>
      </c>
      <c r="F275">
        <v>431.05935668945313</v>
      </c>
      <c r="G275">
        <v>12113632</v>
      </c>
      <c r="H275">
        <v>5</v>
      </c>
      <c r="I275">
        <v>28102.00390625</v>
      </c>
      <c r="J275">
        <v>1</v>
      </c>
      <c r="K275">
        <v>0.94383972883224487</v>
      </c>
      <c r="L275">
        <v>267.76513671875</v>
      </c>
    </row>
    <row r="276" spans="1:12" x14ac:dyDescent="0.25">
      <c r="A276">
        <v>1429.8</v>
      </c>
      <c r="B276" s="1">
        <f>DATE(2022,8,1) + TIME(19,12,0)</f>
        <v>44774.8</v>
      </c>
      <c r="C276">
        <v>4787830784</v>
      </c>
      <c r="D276">
        <v>11106388</v>
      </c>
      <c r="E276">
        <v>53949.7890625</v>
      </c>
      <c r="F276">
        <v>432.40383911132813</v>
      </c>
      <c r="G276">
        <v>12185994</v>
      </c>
      <c r="H276">
        <v>6</v>
      </c>
      <c r="I276">
        <v>28181.9765625</v>
      </c>
      <c r="J276">
        <v>1</v>
      </c>
      <c r="K276">
        <v>1.6894998550415039</v>
      </c>
      <c r="L276">
        <v>484.31698608398438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4790146048</v>
      </c>
      <c r="D277">
        <v>11111743</v>
      </c>
      <c r="E277">
        <v>54041.45703125</v>
      </c>
      <c r="F277">
        <v>432.30007934570313</v>
      </c>
      <c r="G277">
        <v>12184240</v>
      </c>
      <c r="H277">
        <v>6</v>
      </c>
      <c r="I277">
        <v>28184.68359375</v>
      </c>
      <c r="J277">
        <v>1</v>
      </c>
      <c r="K277">
        <v>1.6826821565628052</v>
      </c>
      <c r="L277">
        <v>482.37548828125</v>
      </c>
    </row>
    <row r="278" spans="1:12" x14ac:dyDescent="0.25">
      <c r="A278">
        <v>1430</v>
      </c>
      <c r="B278" s="1">
        <f>DATE(2022,8,2) + TIME(0,0,0)</f>
        <v>44775</v>
      </c>
      <c r="C278">
        <v>4790268416</v>
      </c>
      <c r="D278">
        <v>11112027</v>
      </c>
      <c r="E278">
        <v>54046.1953125</v>
      </c>
      <c r="F278">
        <v>432.1839599609375</v>
      </c>
      <c r="G278">
        <v>12267436</v>
      </c>
      <c r="H278">
        <v>6</v>
      </c>
      <c r="I278">
        <v>28384.755859375</v>
      </c>
      <c r="J278">
        <v>1</v>
      </c>
      <c r="K278">
        <v>1.6413910388946533</v>
      </c>
      <c r="L278">
        <v>473.67977905273438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4826938880</v>
      </c>
      <c r="D279">
        <v>11196879</v>
      </c>
      <c r="E279">
        <v>55480.6796875</v>
      </c>
      <c r="F279">
        <v>432.1781005859375</v>
      </c>
      <c r="G279">
        <v>12263411</v>
      </c>
      <c r="H279">
        <v>6</v>
      </c>
      <c r="I279">
        <v>28375.828125</v>
      </c>
      <c r="J279">
        <v>1</v>
      </c>
      <c r="K279">
        <v>1.6722806692123413</v>
      </c>
      <c r="L279">
        <v>482.59381103515625</v>
      </c>
    </row>
    <row r="280" spans="1:12" x14ac:dyDescent="0.25">
      <c r="A280">
        <v>1433</v>
      </c>
      <c r="B280" s="1">
        <f>DATE(2022,8,5) + TIME(0,0,0)</f>
        <v>44778</v>
      </c>
      <c r="C280">
        <v>4827059712</v>
      </c>
      <c r="D280">
        <v>11197159</v>
      </c>
      <c r="E280">
        <v>55485.453125</v>
      </c>
      <c r="F280">
        <v>432.16998291015625</v>
      </c>
      <c r="G280">
        <v>12072702</v>
      </c>
      <c r="H280">
        <v>6</v>
      </c>
      <c r="I280">
        <v>27935.078125</v>
      </c>
      <c r="J280">
        <v>1</v>
      </c>
      <c r="K280">
        <v>1.6793171167373657</v>
      </c>
      <c r="L280">
        <v>477.131103515625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4899367424</v>
      </c>
      <c r="D281">
        <v>11364444</v>
      </c>
      <c r="E281">
        <v>58388.46875</v>
      </c>
      <c r="F281">
        <v>432.29522705078125</v>
      </c>
      <c r="G281">
        <v>12070197</v>
      </c>
      <c r="H281">
        <v>6</v>
      </c>
      <c r="I281">
        <v>27921.189453125</v>
      </c>
      <c r="J281">
        <v>1</v>
      </c>
      <c r="K281">
        <v>1.7279070615768433</v>
      </c>
      <c r="L281">
        <v>490.93511962890625</v>
      </c>
    </row>
    <row r="282" spans="1:12" x14ac:dyDescent="0.25">
      <c r="A282">
        <v>1439</v>
      </c>
      <c r="B282" s="1">
        <f>DATE(2022,8,11) + TIME(0,0,0)</f>
        <v>44784</v>
      </c>
      <c r="C282">
        <v>4899488768</v>
      </c>
      <c r="D282">
        <v>11364726</v>
      </c>
      <c r="E282">
        <v>58393.45703125</v>
      </c>
      <c r="F282">
        <v>432.32977294921875</v>
      </c>
      <c r="G282">
        <v>12158546</v>
      </c>
      <c r="H282">
        <v>6</v>
      </c>
      <c r="I282">
        <v>28123.314453125</v>
      </c>
      <c r="J282">
        <v>1</v>
      </c>
      <c r="K282">
        <v>1.7428421974182129</v>
      </c>
      <c r="L282">
        <v>498.8389892578125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4911524352</v>
      </c>
      <c r="D283">
        <v>11392564</v>
      </c>
      <c r="E283">
        <v>58891.08203125</v>
      </c>
      <c r="F283">
        <v>432.34713745117188</v>
      </c>
      <c r="G283">
        <v>12156819</v>
      </c>
      <c r="H283">
        <v>6</v>
      </c>
      <c r="I283">
        <v>28118.19140625</v>
      </c>
      <c r="J283">
        <v>1</v>
      </c>
      <c r="K283">
        <v>1.7607029676437378</v>
      </c>
      <c r="L283">
        <v>503.950927734375</v>
      </c>
    </row>
    <row r="284" spans="1:12" x14ac:dyDescent="0.25">
      <c r="A284">
        <v>1440</v>
      </c>
      <c r="B284" s="1">
        <f>DATE(2022,8,12) + TIME(0,0,0)</f>
        <v>44785</v>
      </c>
      <c r="C284">
        <v>4911646208</v>
      </c>
      <c r="D284">
        <v>11392845</v>
      </c>
      <c r="E284">
        <v>58896.8984375</v>
      </c>
      <c r="F284">
        <v>432.6959228515625</v>
      </c>
      <c r="G284">
        <v>12165472</v>
      </c>
      <c r="H284">
        <v>5</v>
      </c>
      <c r="I284">
        <v>28115.5234375</v>
      </c>
      <c r="J284">
        <v>1</v>
      </c>
      <c r="K284">
        <v>2.0260078907012939</v>
      </c>
      <c r="L284">
        <v>581.4019775390625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4984463360</v>
      </c>
      <c r="D285">
        <v>11561043</v>
      </c>
      <c r="E285">
        <v>62581.82421875</v>
      </c>
      <c r="F285">
        <v>432.89657592773438</v>
      </c>
      <c r="G285">
        <v>12150352</v>
      </c>
      <c r="H285">
        <v>5</v>
      </c>
      <c r="I285">
        <v>28067.560546875</v>
      </c>
      <c r="J285">
        <v>1</v>
      </c>
      <c r="K285">
        <v>2.1868958473205566</v>
      </c>
      <c r="L285">
        <v>627.53179931640625</v>
      </c>
    </row>
    <row r="286" spans="1:12" x14ac:dyDescent="0.25">
      <c r="A286">
        <v>1446</v>
      </c>
      <c r="B286" s="1">
        <f>DATE(2022,8,18) + TIME(0,0,0)</f>
        <v>44791</v>
      </c>
      <c r="C286">
        <v>4984585216</v>
      </c>
      <c r="D286">
        <v>11561324</v>
      </c>
      <c r="E286">
        <v>62587.21484375</v>
      </c>
      <c r="F286">
        <v>432.41897583007813</v>
      </c>
      <c r="G286">
        <v>12159608</v>
      </c>
      <c r="H286">
        <v>6</v>
      </c>
      <c r="I286">
        <v>28119.96875</v>
      </c>
      <c r="J286">
        <v>1</v>
      </c>
      <c r="K286">
        <v>1.8805105686187744</v>
      </c>
      <c r="L286">
        <v>538.9337158203125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5215651840</v>
      </c>
      <c r="D287">
        <v>12095270</v>
      </c>
      <c r="E287">
        <v>72893.9609375</v>
      </c>
      <c r="F287">
        <v>433.10873413085938</v>
      </c>
      <c r="G287">
        <v>12171289</v>
      </c>
      <c r="H287">
        <v>6</v>
      </c>
      <c r="I287">
        <v>28102.15625</v>
      </c>
      <c r="J287">
        <v>1</v>
      </c>
      <c r="K287">
        <v>1.9458754062652588</v>
      </c>
      <c r="L287">
        <v>557.684814453125</v>
      </c>
    </row>
    <row r="288" spans="1:12" x14ac:dyDescent="0.25">
      <c r="A288">
        <v>1465</v>
      </c>
      <c r="B288" s="1">
        <f>DATE(2022,9,6) + TIME(0,0,0)</f>
        <v>44810</v>
      </c>
      <c r="C288">
        <v>5215775232</v>
      </c>
      <c r="D288">
        <v>12095554</v>
      </c>
      <c r="E288">
        <v>72898.3828125</v>
      </c>
      <c r="F288">
        <v>433.66973876953125</v>
      </c>
      <c r="G288">
        <v>12321160</v>
      </c>
      <c r="H288">
        <v>5</v>
      </c>
      <c r="I288">
        <v>28411.388671875</v>
      </c>
      <c r="J288">
        <v>1</v>
      </c>
      <c r="K288">
        <v>1.5320776700973511</v>
      </c>
      <c r="L288">
        <v>442.05718994140625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5240288256</v>
      </c>
      <c r="D289">
        <v>12152072</v>
      </c>
      <c r="E289">
        <v>73798.5078125</v>
      </c>
      <c r="F289">
        <v>433.77175903320313</v>
      </c>
      <c r="G289">
        <v>12318052</v>
      </c>
      <c r="H289">
        <v>5</v>
      </c>
      <c r="I289">
        <v>28397.54296875</v>
      </c>
      <c r="J289">
        <v>1</v>
      </c>
      <c r="K289">
        <v>1.5794904232025146</v>
      </c>
      <c r="L289">
        <v>455.73477172851563</v>
      </c>
    </row>
    <row r="290" spans="1:12" x14ac:dyDescent="0.25">
      <c r="A290">
        <v>1467</v>
      </c>
      <c r="B290" s="1">
        <f>DATE(2022,9,8) + TIME(0,0,0)</f>
        <v>44812</v>
      </c>
      <c r="C290">
        <v>5240408576</v>
      </c>
      <c r="D290">
        <v>12152350</v>
      </c>
      <c r="E290">
        <v>73804.7265625</v>
      </c>
      <c r="F290">
        <v>433.69454956054688</v>
      </c>
      <c r="G290">
        <v>12034641</v>
      </c>
      <c r="H290">
        <v>5</v>
      </c>
      <c r="I290">
        <v>27749.1171875</v>
      </c>
      <c r="J290">
        <v>1</v>
      </c>
      <c r="K290">
        <v>2.1928679943084717</v>
      </c>
      <c r="L290">
        <v>622.14434814453125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5247501312</v>
      </c>
      <c r="D291">
        <v>12168702</v>
      </c>
      <c r="E291">
        <v>74191.7421875</v>
      </c>
      <c r="F291">
        <v>433.76144409179688</v>
      </c>
      <c r="G291">
        <v>12019398</v>
      </c>
      <c r="H291">
        <v>5</v>
      </c>
      <c r="I291">
        <v>27709.6953125</v>
      </c>
      <c r="J291">
        <v>1</v>
      </c>
      <c r="K291">
        <v>2.331620454788208</v>
      </c>
      <c r="L291">
        <v>661.5087890625</v>
      </c>
    </row>
    <row r="292" spans="1:12" x14ac:dyDescent="0.25">
      <c r="A292">
        <v>1467.6</v>
      </c>
      <c r="B292" s="1">
        <f>DATE(2022,9,8) + TIME(14,24,0)</f>
        <v>44812.6</v>
      </c>
      <c r="C292">
        <v>5247622144</v>
      </c>
      <c r="D292">
        <v>12168981</v>
      </c>
      <c r="E292">
        <v>74197.453125</v>
      </c>
      <c r="F292">
        <v>433.22061157226563</v>
      </c>
      <c r="G292">
        <v>12108516</v>
      </c>
      <c r="H292">
        <v>6</v>
      </c>
      <c r="I292">
        <v>27949.998046875</v>
      </c>
      <c r="J292">
        <v>1</v>
      </c>
      <c r="K292">
        <v>2.0024735927581787</v>
      </c>
      <c r="L292">
        <v>571.1280517578125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5385649152</v>
      </c>
      <c r="D293">
        <v>12487266</v>
      </c>
      <c r="E293">
        <v>80766.609375</v>
      </c>
      <c r="F293">
        <v>433.90853881835938</v>
      </c>
      <c r="G293">
        <v>12120802</v>
      </c>
      <c r="H293">
        <v>6</v>
      </c>
      <c r="I293">
        <v>27934.001953125</v>
      </c>
      <c r="J293">
        <v>1</v>
      </c>
      <c r="K293">
        <v>2.0574791431427002</v>
      </c>
      <c r="L293">
        <v>586.80975341796875</v>
      </c>
    </row>
    <row r="294" spans="1:12" x14ac:dyDescent="0.25">
      <c r="A294">
        <v>1479</v>
      </c>
      <c r="B294" s="1">
        <f>DATE(2022,9,20) + TIME(0,0,0)</f>
        <v>44824</v>
      </c>
      <c r="C294">
        <v>5385769472</v>
      </c>
      <c r="D294">
        <v>12487543</v>
      </c>
      <c r="E294">
        <v>80771.890625</v>
      </c>
      <c r="F294">
        <v>434.5733642578125</v>
      </c>
      <c r="G294">
        <v>12035653</v>
      </c>
      <c r="H294">
        <v>5</v>
      </c>
      <c r="I294">
        <v>27695.330078125</v>
      </c>
      <c r="J294">
        <v>1</v>
      </c>
      <c r="K294">
        <v>1.8708031177520752</v>
      </c>
      <c r="L294">
        <v>528.00299072265625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5391665664</v>
      </c>
      <c r="D295">
        <v>12501110</v>
      </c>
      <c r="E295">
        <v>81034.1875</v>
      </c>
      <c r="F295">
        <v>434.57992553710938</v>
      </c>
      <c r="G295">
        <v>12031700</v>
      </c>
      <c r="H295">
        <v>5</v>
      </c>
      <c r="I295">
        <v>27685.81640625</v>
      </c>
      <c r="J295">
        <v>1</v>
      </c>
      <c r="K295">
        <v>1.9045712947845459</v>
      </c>
      <c r="L295">
        <v>537.5338134765625</v>
      </c>
    </row>
    <row r="296" spans="1:12" x14ac:dyDescent="0.25">
      <c r="A296">
        <v>1479.5</v>
      </c>
      <c r="B296" s="1">
        <f>DATE(2022,9,20) + TIME(12,0,0)</f>
        <v>44824.5</v>
      </c>
      <c r="C296">
        <v>5391787008</v>
      </c>
      <c r="D296">
        <v>12501389</v>
      </c>
      <c r="E296">
        <v>81040.1875</v>
      </c>
      <c r="F296">
        <v>433.93597412109375</v>
      </c>
      <c r="G296">
        <v>12126104</v>
      </c>
      <c r="H296">
        <v>6</v>
      </c>
      <c r="I296">
        <v>27944.455078125</v>
      </c>
      <c r="J296">
        <v>1</v>
      </c>
      <c r="K296">
        <v>2.1006505489349365</v>
      </c>
      <c r="L296">
        <v>599.61102294921875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5494793216</v>
      </c>
      <c r="D297">
        <v>12738579</v>
      </c>
      <c r="E297">
        <v>86186.703125</v>
      </c>
      <c r="F297">
        <v>434.44869995117188</v>
      </c>
      <c r="G297">
        <v>12134555</v>
      </c>
      <c r="H297">
        <v>6</v>
      </c>
      <c r="I297">
        <v>27930.927734375</v>
      </c>
      <c r="J297">
        <v>1</v>
      </c>
      <c r="K297">
        <v>2.1465060710906982</v>
      </c>
      <c r="L297">
        <v>612.6905517578125</v>
      </c>
    </row>
    <row r="298" spans="1:12" x14ac:dyDescent="0.25">
      <c r="A298">
        <v>1488</v>
      </c>
      <c r="B298" s="1">
        <f>DATE(2022,9,29) + TIME(0,0,0)</f>
        <v>44833</v>
      </c>
      <c r="C298">
        <v>5494915072</v>
      </c>
      <c r="D298">
        <v>12738859</v>
      </c>
      <c r="E298">
        <v>86193.609375</v>
      </c>
      <c r="F298">
        <v>435.26800537109375</v>
      </c>
      <c r="G298">
        <v>12199954</v>
      </c>
      <c r="H298">
        <v>5</v>
      </c>
      <c r="I298">
        <v>28028.603515625</v>
      </c>
      <c r="J298">
        <v>1</v>
      </c>
      <c r="K298">
        <v>2.4049885272979736</v>
      </c>
      <c r="L298">
        <v>690.69586181640625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5555979776</v>
      </c>
      <c r="D299">
        <v>12878555</v>
      </c>
      <c r="E299">
        <v>89800.8046875</v>
      </c>
      <c r="F299">
        <v>440.00396728515625</v>
      </c>
      <c r="G299">
        <v>12311422</v>
      </c>
      <c r="H299">
        <v>5</v>
      </c>
      <c r="I299">
        <v>27980.25</v>
      </c>
      <c r="J299">
        <v>1</v>
      </c>
      <c r="K299">
        <v>2.56191086769104</v>
      </c>
      <c r="L299">
        <v>735.67645263671875</v>
      </c>
    </row>
    <row r="300" spans="1:12" x14ac:dyDescent="0.25">
      <c r="A300">
        <v>1493</v>
      </c>
      <c r="B300" s="1">
        <f>DATE(2022,10,4) + TIME(0,0,0)</f>
        <v>44838</v>
      </c>
      <c r="C300">
        <v>5556102144</v>
      </c>
      <c r="D300">
        <v>12878834</v>
      </c>
      <c r="E300">
        <v>89807.3046875</v>
      </c>
      <c r="F300">
        <v>437.92745971679688</v>
      </c>
      <c r="G300">
        <v>12231331</v>
      </c>
      <c r="H300">
        <v>6</v>
      </c>
      <c r="I300">
        <v>27930.037109375</v>
      </c>
      <c r="J300">
        <v>1</v>
      </c>
      <c r="K300">
        <v>2.2740864753723145</v>
      </c>
      <c r="L300">
        <v>649.9332275390625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5799816704</v>
      </c>
      <c r="D301">
        <v>13437113</v>
      </c>
      <c r="E301">
        <v>102827.90625</v>
      </c>
      <c r="F301">
        <v>436.35885620117188</v>
      </c>
      <c r="G301">
        <v>12184009</v>
      </c>
      <c r="H301">
        <v>6</v>
      </c>
      <c r="I301">
        <v>27921.9921875</v>
      </c>
      <c r="J301">
        <v>1</v>
      </c>
      <c r="K301">
        <v>2.299072265625</v>
      </c>
      <c r="L301">
        <v>657.05291748046875</v>
      </c>
    </row>
    <row r="302" spans="1:12" x14ac:dyDescent="0.25">
      <c r="A302">
        <v>1513</v>
      </c>
      <c r="B302" s="1">
        <f>DATE(2022,10,24) + TIME(0,0,0)</f>
        <v>44858</v>
      </c>
      <c r="C302">
        <v>5799939072</v>
      </c>
      <c r="D302">
        <v>13437392</v>
      </c>
      <c r="E302">
        <v>102835.6796875</v>
      </c>
      <c r="F302">
        <v>438.07003784179688</v>
      </c>
      <c r="G302">
        <v>12210272</v>
      </c>
      <c r="H302">
        <v>5</v>
      </c>
      <c r="I302">
        <v>27872.87890625</v>
      </c>
      <c r="J302">
        <v>1</v>
      </c>
      <c r="K302">
        <v>2.7132604122161865</v>
      </c>
      <c r="L302">
        <v>777.35546875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5824259072</v>
      </c>
      <c r="D303">
        <v>13492816</v>
      </c>
      <c r="E303">
        <v>104424.671875</v>
      </c>
      <c r="F303">
        <v>438.99102783203125</v>
      </c>
      <c r="G303">
        <v>12224350</v>
      </c>
      <c r="H303">
        <v>5</v>
      </c>
      <c r="I303">
        <v>27846.466796875</v>
      </c>
      <c r="J303">
        <v>1</v>
      </c>
      <c r="K303">
        <v>2.801814079284668</v>
      </c>
      <c r="L303">
        <v>802.6962890625</v>
      </c>
    </row>
    <row r="304" spans="1:12" x14ac:dyDescent="0.25">
      <c r="A304">
        <v>1515</v>
      </c>
      <c r="B304" s="1">
        <f>DATE(2022,10,26) + TIME(0,0,0)</f>
        <v>44860</v>
      </c>
      <c r="C304">
        <v>5824381440</v>
      </c>
      <c r="D304">
        <v>13493096</v>
      </c>
      <c r="E304">
        <v>104431.5703125</v>
      </c>
      <c r="F304">
        <v>437.11770629882813</v>
      </c>
      <c r="G304">
        <v>12274032</v>
      </c>
      <c r="H304">
        <v>6</v>
      </c>
      <c r="I304">
        <v>28079.466796875</v>
      </c>
      <c r="J304">
        <v>1</v>
      </c>
      <c r="K304">
        <v>2.3972799777984619</v>
      </c>
      <c r="L304">
        <v>689.67694091796875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5861068288</v>
      </c>
      <c r="D305">
        <v>13577101</v>
      </c>
      <c r="E305">
        <v>106446.8125</v>
      </c>
      <c r="F305">
        <v>436.66058349609375</v>
      </c>
      <c r="G305">
        <v>12268748</v>
      </c>
      <c r="H305">
        <v>6</v>
      </c>
      <c r="I305">
        <v>28096.76171875</v>
      </c>
      <c r="J305">
        <v>1</v>
      </c>
      <c r="K305">
        <v>2.3374416828155518</v>
      </c>
      <c r="L305">
        <v>672.46392822265625</v>
      </c>
    </row>
    <row r="306" spans="1:12" x14ac:dyDescent="0.25">
      <c r="A306">
        <v>1518</v>
      </c>
      <c r="B306" s="1">
        <f>DATE(2022,10,29) + TIME(0,0,0)</f>
        <v>44863</v>
      </c>
      <c r="C306">
        <v>5861190656</v>
      </c>
      <c r="D306">
        <v>13577382</v>
      </c>
      <c r="E306">
        <v>106453.4921875</v>
      </c>
      <c r="F306">
        <v>436.56576538085938</v>
      </c>
      <c r="G306">
        <v>12245692</v>
      </c>
      <c r="H306">
        <v>6</v>
      </c>
      <c r="I306">
        <v>28050.048828125</v>
      </c>
      <c r="J306">
        <v>1</v>
      </c>
      <c r="K306">
        <v>2.325901985168457</v>
      </c>
      <c r="L306">
        <v>667.95257568359375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5897807360</v>
      </c>
      <c r="D307">
        <v>13661259</v>
      </c>
      <c r="E307">
        <v>108442.9296875</v>
      </c>
      <c r="F307">
        <v>436.56954956054688</v>
      </c>
      <c r="G307">
        <v>12247254</v>
      </c>
      <c r="H307">
        <v>6</v>
      </c>
      <c r="I307">
        <v>28053.38671875</v>
      </c>
      <c r="J307">
        <v>1</v>
      </c>
      <c r="K307">
        <v>2.313880443572998</v>
      </c>
      <c r="L307">
        <v>664.49749755859375</v>
      </c>
    </row>
    <row r="308" spans="1:12" x14ac:dyDescent="0.25">
      <c r="A308">
        <v>1521</v>
      </c>
      <c r="B308" s="1">
        <f>DATE(2022,11,1) + TIME(0,0,0)</f>
        <v>44866</v>
      </c>
      <c r="C308">
        <v>5897927680</v>
      </c>
      <c r="D308">
        <v>13661534</v>
      </c>
      <c r="E308">
        <v>108449.609375</v>
      </c>
      <c r="F308">
        <v>436.77056884765625</v>
      </c>
      <c r="G308">
        <v>12020494</v>
      </c>
      <c r="H308">
        <v>6</v>
      </c>
      <c r="I308">
        <v>27521.298828125</v>
      </c>
      <c r="J308">
        <v>1</v>
      </c>
      <c r="K308">
        <v>2.3689141273498535</v>
      </c>
      <c r="L308">
        <v>667.77496337890625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5907424256</v>
      </c>
      <c r="D309">
        <v>13683276</v>
      </c>
      <c r="E309">
        <v>108977.1171875</v>
      </c>
      <c r="F309">
        <v>436.82199096679688</v>
      </c>
      <c r="G309">
        <v>12021978</v>
      </c>
      <c r="H309">
        <v>6</v>
      </c>
      <c r="I309">
        <v>27521.45703125</v>
      </c>
      <c r="J309">
        <v>1</v>
      </c>
      <c r="K309">
        <v>2.3682370185852051</v>
      </c>
      <c r="L309">
        <v>667.583251953125</v>
      </c>
    </row>
    <row r="310" spans="1:12" x14ac:dyDescent="0.25">
      <c r="A310">
        <v>1521.8</v>
      </c>
      <c r="B310" s="1">
        <f>DATE(2022,11,1) + TIME(19,12,0)</f>
        <v>44866.8</v>
      </c>
      <c r="C310">
        <v>5907546624</v>
      </c>
      <c r="D310">
        <v>13683556</v>
      </c>
      <c r="E310">
        <v>108983.734375</v>
      </c>
      <c r="F310">
        <v>436.6163330078125</v>
      </c>
      <c r="G310">
        <v>12214832</v>
      </c>
      <c r="H310">
        <v>6</v>
      </c>
      <c r="I310">
        <v>27976.123046875</v>
      </c>
      <c r="J310">
        <v>1</v>
      </c>
      <c r="K310">
        <v>2.3093645572662354</v>
      </c>
      <c r="L310">
        <v>661.34356689453125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5922083328</v>
      </c>
      <c r="D311">
        <v>13716849</v>
      </c>
      <c r="E311">
        <v>109769.265625</v>
      </c>
      <c r="F311">
        <v>436.63955688476563</v>
      </c>
      <c r="G311">
        <v>12216238</v>
      </c>
      <c r="H311">
        <v>6</v>
      </c>
      <c r="I311">
        <v>27977.85546875</v>
      </c>
      <c r="J311">
        <v>1</v>
      </c>
      <c r="K311">
        <v>2.3031246662139893</v>
      </c>
      <c r="L311">
        <v>659.5552978515625</v>
      </c>
    </row>
    <row r="312" spans="1:12" x14ac:dyDescent="0.25">
      <c r="A312">
        <v>1523</v>
      </c>
      <c r="B312" s="1">
        <f>DATE(2022,11,3) + TIME(0,0,0)</f>
        <v>44868</v>
      </c>
      <c r="C312">
        <v>5922205696</v>
      </c>
      <c r="D312">
        <v>13717129</v>
      </c>
      <c r="E312">
        <v>109775.984375</v>
      </c>
      <c r="F312">
        <v>436.85012817382813</v>
      </c>
      <c r="G312">
        <v>12256959</v>
      </c>
      <c r="H312">
        <v>6</v>
      </c>
      <c r="I312">
        <v>28057.5859375</v>
      </c>
      <c r="J312">
        <v>1</v>
      </c>
      <c r="K312">
        <v>2.3395771980285645</v>
      </c>
      <c r="L312">
        <v>672.15447998046875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5958866432</v>
      </c>
      <c r="D313">
        <v>13801022</v>
      </c>
      <c r="E313">
        <v>111784.640625</v>
      </c>
      <c r="F313">
        <v>437.06103515625</v>
      </c>
      <c r="G313">
        <v>12263196</v>
      </c>
      <c r="H313">
        <v>6</v>
      </c>
      <c r="I313">
        <v>28058.314453125</v>
      </c>
      <c r="J313">
        <v>1</v>
      </c>
      <c r="K313">
        <v>2.3363361358642578</v>
      </c>
      <c r="L313">
        <v>671.218505859375</v>
      </c>
    </row>
    <row r="314" spans="1:12" x14ac:dyDescent="0.25">
      <c r="A314">
        <v>1526</v>
      </c>
      <c r="B314" s="1">
        <f>DATE(2022,11,6) + TIME(0,0,0)</f>
        <v>44871</v>
      </c>
      <c r="C314">
        <v>5958988800</v>
      </c>
      <c r="D314">
        <v>13801302</v>
      </c>
      <c r="E314">
        <v>111791.25</v>
      </c>
      <c r="F314">
        <v>436.80404663085938</v>
      </c>
      <c r="G314">
        <v>12245607</v>
      </c>
      <c r="H314">
        <v>6</v>
      </c>
      <c r="I314">
        <v>28034.5546875</v>
      </c>
      <c r="J314">
        <v>1</v>
      </c>
      <c r="K314">
        <v>2.3036925792694092</v>
      </c>
      <c r="L314">
        <v>661.0587158203125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5971112448</v>
      </c>
      <c r="D315">
        <v>13829058</v>
      </c>
      <c r="E315">
        <v>112444.609375</v>
      </c>
      <c r="F315">
        <v>436.79534912109375</v>
      </c>
      <c r="G315">
        <v>12246056</v>
      </c>
      <c r="H315">
        <v>6</v>
      </c>
      <c r="I315">
        <v>28036.140625</v>
      </c>
      <c r="J315">
        <v>1</v>
      </c>
      <c r="K315">
        <v>2.2980673313140869</v>
      </c>
      <c r="L315">
        <v>659.44390869140625</v>
      </c>
    </row>
    <row r="316" spans="1:12" x14ac:dyDescent="0.25">
      <c r="A316">
        <v>1527</v>
      </c>
      <c r="B316" s="1">
        <f>DATE(2022,11,7) + TIME(0,0,0)</f>
        <v>44872</v>
      </c>
      <c r="C316">
        <v>5971235328</v>
      </c>
      <c r="D316">
        <v>13829339</v>
      </c>
      <c r="E316">
        <v>112451.2109375</v>
      </c>
      <c r="F316">
        <v>436.78762817382813</v>
      </c>
      <c r="G316">
        <v>12285578</v>
      </c>
      <c r="H316">
        <v>6</v>
      </c>
      <c r="I316">
        <v>28127.12109375</v>
      </c>
      <c r="J316">
        <v>1</v>
      </c>
      <c r="K316">
        <v>2.2943594455718994</v>
      </c>
      <c r="L316">
        <v>660.49127197265625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6007978496</v>
      </c>
      <c r="D317">
        <v>13913444</v>
      </c>
      <c r="E317">
        <v>114420.6484375</v>
      </c>
      <c r="F317">
        <v>436.92703247070313</v>
      </c>
      <c r="G317">
        <v>12290593</v>
      </c>
      <c r="H317">
        <v>6</v>
      </c>
      <c r="I317">
        <v>28129.623046875</v>
      </c>
      <c r="J317">
        <v>1</v>
      </c>
      <c r="K317">
        <v>2.2850172519683838</v>
      </c>
      <c r="L317">
        <v>657.79754638671875</v>
      </c>
    </row>
    <row r="318" spans="1:12" x14ac:dyDescent="0.25">
      <c r="A318">
        <v>1530</v>
      </c>
      <c r="B318" s="1">
        <f>DATE(2022,11,10) + TIME(0,0,0)</f>
        <v>44875</v>
      </c>
      <c r="C318">
        <v>6008098304</v>
      </c>
      <c r="D318">
        <v>13913718</v>
      </c>
      <c r="E318">
        <v>114428.390625</v>
      </c>
      <c r="F318">
        <v>439.04061889648438</v>
      </c>
      <c r="G318">
        <v>12022885</v>
      </c>
      <c r="H318">
        <v>5</v>
      </c>
      <c r="I318">
        <v>27384.447265625</v>
      </c>
      <c r="J318">
        <v>1</v>
      </c>
      <c r="K318">
        <v>2.7499046325683594</v>
      </c>
      <c r="L318">
        <v>774.33984375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6020008960</v>
      </c>
      <c r="D319">
        <v>13940813</v>
      </c>
      <c r="E319">
        <v>115210.15625</v>
      </c>
      <c r="F319">
        <v>439.76303100585938</v>
      </c>
      <c r="G319">
        <v>12034270</v>
      </c>
      <c r="H319">
        <v>5</v>
      </c>
      <c r="I319">
        <v>27365.3515625</v>
      </c>
      <c r="J319">
        <v>1</v>
      </c>
      <c r="K319">
        <v>2.8144822120666504</v>
      </c>
      <c r="L319">
        <v>792.4976806640625</v>
      </c>
    </row>
    <row r="320" spans="1:12" x14ac:dyDescent="0.25">
      <c r="A320">
        <v>1531</v>
      </c>
      <c r="B320" s="1">
        <f>DATE(2022,11,11) + TIME(0,0,0)</f>
        <v>44876</v>
      </c>
      <c r="C320">
        <v>6020130304</v>
      </c>
      <c r="D320">
        <v>13941089</v>
      </c>
      <c r="E320">
        <v>115218.046875</v>
      </c>
      <c r="F320">
        <v>439.13607788085938</v>
      </c>
      <c r="G320">
        <v>12151484</v>
      </c>
      <c r="H320">
        <v>5</v>
      </c>
      <c r="I320">
        <v>27671.341796875</v>
      </c>
      <c r="J320">
        <v>1</v>
      </c>
      <c r="K320">
        <v>2.7731087207794189</v>
      </c>
      <c r="L320">
        <v>789.242919921875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6044311552</v>
      </c>
      <c r="D321">
        <v>13996143</v>
      </c>
      <c r="E321">
        <v>116801.1640625</v>
      </c>
      <c r="F321">
        <v>439.31259155273438</v>
      </c>
      <c r="G321">
        <v>12152515</v>
      </c>
      <c r="H321">
        <v>5</v>
      </c>
      <c r="I321">
        <v>27662.568359375</v>
      </c>
      <c r="J321">
        <v>1</v>
      </c>
      <c r="K321">
        <v>2.8032510280609131</v>
      </c>
      <c r="L321">
        <v>797.81597900390625</v>
      </c>
    </row>
    <row r="322" spans="1:12" x14ac:dyDescent="0.25">
      <c r="A322">
        <v>1533</v>
      </c>
      <c r="B322" s="1">
        <f>DATE(2022,11,13) + TIME(0,0,0)</f>
        <v>44878</v>
      </c>
      <c r="C322">
        <v>6044423680</v>
      </c>
      <c r="D322">
        <v>13996402</v>
      </c>
      <c r="E322">
        <v>116806.3046875</v>
      </c>
      <c r="F322">
        <v>431.9437255859375</v>
      </c>
      <c r="G322">
        <v>11222295</v>
      </c>
      <c r="H322">
        <v>4</v>
      </c>
      <c r="I322">
        <v>25980.919921875</v>
      </c>
      <c r="J322">
        <v>1</v>
      </c>
      <c r="K322">
        <v>1.9396607875823975</v>
      </c>
      <c r="L322">
        <v>513.90985107421875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6077990400</v>
      </c>
      <c r="D323">
        <v>14074046</v>
      </c>
      <c r="E323">
        <v>118379.84375</v>
      </c>
      <c r="F323">
        <v>432.23629760742188</v>
      </c>
      <c r="G323">
        <v>11223333</v>
      </c>
      <c r="H323">
        <v>4</v>
      </c>
      <c r="I323">
        <v>25965.736328125</v>
      </c>
      <c r="J323">
        <v>1</v>
      </c>
      <c r="K323">
        <v>1.9971622228622437</v>
      </c>
      <c r="L323">
        <v>529.145751953125</v>
      </c>
    </row>
    <row r="324" spans="1:12" x14ac:dyDescent="0.25">
      <c r="A324">
        <v>1536</v>
      </c>
      <c r="B324" s="1">
        <f>DATE(2022,11,16) + TIME(0,0,0)</f>
        <v>44881</v>
      </c>
      <c r="C324">
        <v>6078111744</v>
      </c>
      <c r="D324">
        <v>14074327</v>
      </c>
      <c r="E324">
        <v>118384.4296875</v>
      </c>
      <c r="F324">
        <v>431.86236572265625</v>
      </c>
      <c r="G324">
        <v>12110611</v>
      </c>
      <c r="H324">
        <v>5</v>
      </c>
      <c r="I324">
        <v>28042.755859375</v>
      </c>
      <c r="J324">
        <v>1</v>
      </c>
      <c r="K324">
        <v>1.610650897026062</v>
      </c>
      <c r="L324">
        <v>459.0648193359375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6090105344</v>
      </c>
      <c r="D325">
        <v>14102101</v>
      </c>
      <c r="E325">
        <v>118827.34375</v>
      </c>
      <c r="F325">
        <v>431.8626708984375</v>
      </c>
      <c r="G325">
        <v>12116405</v>
      </c>
      <c r="H325">
        <v>5</v>
      </c>
      <c r="I325">
        <v>28056.150390625</v>
      </c>
      <c r="J325">
        <v>1</v>
      </c>
      <c r="K325">
        <v>1.5646510124206543</v>
      </c>
      <c r="L325">
        <v>445.95855712890625</v>
      </c>
    </row>
    <row r="326" spans="1:12" x14ac:dyDescent="0.25">
      <c r="A326">
        <v>1537</v>
      </c>
      <c r="B326" s="1">
        <f>DATE(2022,11,17) + TIME(0,0,0)</f>
        <v>44882</v>
      </c>
      <c r="C326">
        <v>6090228224</v>
      </c>
      <c r="D326">
        <v>14102382</v>
      </c>
      <c r="E326">
        <v>118833.8359375</v>
      </c>
      <c r="F326">
        <v>436.51614379882813</v>
      </c>
      <c r="G326">
        <v>12263421</v>
      </c>
      <c r="H326">
        <v>6</v>
      </c>
      <c r="I326">
        <v>28093.85546875</v>
      </c>
      <c r="J326">
        <v>1</v>
      </c>
      <c r="K326">
        <v>2.2580156326293945</v>
      </c>
      <c r="L326">
        <v>649.0185546875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6151496192</v>
      </c>
      <c r="D327">
        <v>14242532</v>
      </c>
      <c r="E327">
        <v>122103.4375</v>
      </c>
      <c r="F327">
        <v>437.65997314453125</v>
      </c>
      <c r="G327">
        <v>12291598</v>
      </c>
      <c r="H327">
        <v>6</v>
      </c>
      <c r="I327">
        <v>28084.8125</v>
      </c>
      <c r="J327">
        <v>1</v>
      </c>
      <c r="K327">
        <v>2.2820122241973877</v>
      </c>
      <c r="L327">
        <v>655.86578369140625</v>
      </c>
    </row>
    <row r="328" spans="1:12" x14ac:dyDescent="0.25">
      <c r="A328">
        <v>1542</v>
      </c>
      <c r="B328" s="1">
        <f>DATE(2022,11,22) + TIME(0,0,0)</f>
        <v>44887</v>
      </c>
      <c r="C328">
        <v>6151618560</v>
      </c>
      <c r="D328">
        <v>14242811</v>
      </c>
      <c r="E328">
        <v>122111.046875</v>
      </c>
      <c r="F328">
        <v>439.28915405273438</v>
      </c>
      <c r="G328">
        <v>12234697</v>
      </c>
      <c r="H328">
        <v>5</v>
      </c>
      <c r="I328">
        <v>27851.123046875</v>
      </c>
      <c r="J328">
        <v>1</v>
      </c>
      <c r="K328">
        <v>2.6601150035858154</v>
      </c>
      <c r="L328">
        <v>761.11859130859375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6200504832</v>
      </c>
      <c r="D329">
        <v>14353842</v>
      </c>
      <c r="E329">
        <v>125236.6328125</v>
      </c>
      <c r="F329">
        <v>440.75283813476563</v>
      </c>
      <c r="G329">
        <v>12262709</v>
      </c>
      <c r="H329">
        <v>5</v>
      </c>
      <c r="I329">
        <v>27822.189453125</v>
      </c>
      <c r="J329">
        <v>1</v>
      </c>
      <c r="K329">
        <v>2.7548844814300537</v>
      </c>
      <c r="L329">
        <v>788.18267822265625</v>
      </c>
    </row>
    <row r="330" spans="1:12" x14ac:dyDescent="0.25">
      <c r="A330">
        <v>1546</v>
      </c>
      <c r="B330" s="1">
        <f>DATE(2022,11,26) + TIME(0,0,0)</f>
        <v>44891</v>
      </c>
      <c r="C330">
        <v>6200627712</v>
      </c>
      <c r="D330">
        <v>14354123</v>
      </c>
      <c r="E330">
        <v>125243.4140625</v>
      </c>
      <c r="F330">
        <v>438.442138671875</v>
      </c>
      <c r="G330">
        <v>12317229</v>
      </c>
      <c r="H330">
        <v>6</v>
      </c>
      <c r="I330">
        <v>28093.16796875</v>
      </c>
      <c r="J330">
        <v>1</v>
      </c>
      <c r="K330">
        <v>2.3567266464233398</v>
      </c>
      <c r="L330">
        <v>678.0592041015625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6262102528</v>
      </c>
      <c r="D331">
        <v>14494408</v>
      </c>
      <c r="E331">
        <v>128525.5</v>
      </c>
      <c r="F331">
        <v>438.30810546875</v>
      </c>
      <c r="G331">
        <v>12323949</v>
      </c>
      <c r="H331">
        <v>6</v>
      </c>
      <c r="I331">
        <v>28117.091796875</v>
      </c>
      <c r="J331">
        <v>1</v>
      </c>
      <c r="K331">
        <v>2.2725317478179932</v>
      </c>
      <c r="L331">
        <v>653.8282470703125</v>
      </c>
    </row>
    <row r="332" spans="1:12" x14ac:dyDescent="0.25">
      <c r="A332">
        <v>1551</v>
      </c>
      <c r="B332" s="1">
        <f>DATE(2022,12,1) + TIME(0,0,0)</f>
        <v>44896</v>
      </c>
      <c r="C332">
        <v>6262224896</v>
      </c>
      <c r="D332">
        <v>14494686</v>
      </c>
      <c r="E332">
        <v>128531.9921875</v>
      </c>
      <c r="F332">
        <v>438.55508422851563</v>
      </c>
      <c r="G332">
        <v>12208408</v>
      </c>
      <c r="H332">
        <v>6</v>
      </c>
      <c r="I332">
        <v>27837.80078125</v>
      </c>
      <c r="J332">
        <v>1</v>
      </c>
      <c r="K332">
        <v>2.2802653312683105</v>
      </c>
      <c r="L332">
        <v>649.58807373046875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6274314240</v>
      </c>
      <c r="D333">
        <v>14522249</v>
      </c>
      <c r="E333">
        <v>129172.078125</v>
      </c>
      <c r="F333">
        <v>438.67178344726563</v>
      </c>
      <c r="G333">
        <v>12213469</v>
      </c>
      <c r="H333">
        <v>6</v>
      </c>
      <c r="I333">
        <v>27841.9296875</v>
      </c>
      <c r="J333">
        <v>1</v>
      </c>
      <c r="K333">
        <v>2.2662684917449951</v>
      </c>
      <c r="L333">
        <v>645.60400390625</v>
      </c>
    </row>
    <row r="334" spans="1:12" x14ac:dyDescent="0.25">
      <c r="A334">
        <v>1552</v>
      </c>
      <c r="B334" s="1">
        <f>DATE(2022,12,2) + TIME(0,0,0)</f>
        <v>44897</v>
      </c>
      <c r="C334">
        <v>6274439680</v>
      </c>
      <c r="D334">
        <v>14522534</v>
      </c>
      <c r="E334">
        <v>129177.6171875</v>
      </c>
      <c r="F334">
        <v>440.30596923828125</v>
      </c>
      <c r="G334">
        <v>12542333</v>
      </c>
      <c r="H334">
        <v>5</v>
      </c>
      <c r="I334">
        <v>28485.4921875</v>
      </c>
      <c r="J334">
        <v>1</v>
      </c>
      <c r="K334">
        <v>1.9071273803710938</v>
      </c>
      <c r="L334">
        <v>553.81658935546875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6280606720</v>
      </c>
      <c r="D335">
        <v>14536487</v>
      </c>
      <c r="E335">
        <v>129452.421875</v>
      </c>
      <c r="F335">
        <v>442.38690185546875</v>
      </c>
      <c r="G335">
        <v>12595802</v>
      </c>
      <c r="H335">
        <v>5</v>
      </c>
      <c r="I335">
        <v>28472.365234375</v>
      </c>
      <c r="J335">
        <v>1</v>
      </c>
      <c r="K335">
        <v>1.9369370937347412</v>
      </c>
      <c r="L335">
        <v>562.3848876953125</v>
      </c>
    </row>
    <row r="336" spans="1:12" x14ac:dyDescent="0.25">
      <c r="A336">
        <v>1552.5</v>
      </c>
      <c r="B336" s="1">
        <f>DATE(2022,12,2) + TIME(12,0,0)</f>
        <v>44897.5</v>
      </c>
      <c r="C336">
        <v>6280728576</v>
      </c>
      <c r="D336">
        <v>14536764</v>
      </c>
      <c r="E336">
        <v>129458.5078125</v>
      </c>
      <c r="F336">
        <v>440.1361083984375</v>
      </c>
      <c r="G336">
        <v>12202200</v>
      </c>
      <c r="H336">
        <v>6</v>
      </c>
      <c r="I336">
        <v>27723.697265625</v>
      </c>
      <c r="J336">
        <v>1</v>
      </c>
      <c r="K336">
        <v>2.1502857208251953</v>
      </c>
      <c r="L336">
        <v>609.23907470703125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6298833408</v>
      </c>
      <c r="D337">
        <v>14578028</v>
      </c>
      <c r="E337">
        <v>130415.203125</v>
      </c>
      <c r="F337">
        <v>438.7176513671875</v>
      </c>
      <c r="G337">
        <v>12149028</v>
      </c>
      <c r="H337">
        <v>6</v>
      </c>
      <c r="I337">
        <v>27692.1328125</v>
      </c>
      <c r="J337">
        <v>1</v>
      </c>
      <c r="K337">
        <v>2.2738993167877197</v>
      </c>
      <c r="L337">
        <v>644.34295654296875</v>
      </c>
    </row>
    <row r="338" spans="1:12" x14ac:dyDescent="0.25">
      <c r="A338">
        <v>1554</v>
      </c>
      <c r="B338" s="1">
        <f>DATE(2022,12,4) + TIME(0,0,0)</f>
        <v>44899</v>
      </c>
      <c r="C338">
        <v>6298956288</v>
      </c>
      <c r="D338">
        <v>14578308</v>
      </c>
      <c r="E338">
        <v>130421.65625</v>
      </c>
      <c r="F338">
        <v>438.726806640625</v>
      </c>
      <c r="G338">
        <v>12261990</v>
      </c>
      <c r="H338">
        <v>6</v>
      </c>
      <c r="I338">
        <v>27949.033203125</v>
      </c>
      <c r="J338">
        <v>1</v>
      </c>
      <c r="K338">
        <v>2.2563674449920654</v>
      </c>
      <c r="L338">
        <v>645.1907958984375</v>
      </c>
    </row>
    <row r="339" spans="1:12" x14ac:dyDescent="0.25">
      <c r="A339">
        <v>1555</v>
      </c>
      <c r="B339" s="1">
        <f>DATE(2022,12,5) + TIME(0,0,0)</f>
        <v>44900</v>
      </c>
      <c r="C339">
        <v>6311219200</v>
      </c>
      <c r="D339">
        <v>14606256</v>
      </c>
      <c r="E339">
        <v>131067.5</v>
      </c>
      <c r="F339">
        <v>438.83526611328125</v>
      </c>
      <c r="G339">
        <v>12264735</v>
      </c>
      <c r="H339">
        <v>6</v>
      </c>
      <c r="I339">
        <v>27948.37890625</v>
      </c>
      <c r="J339">
        <v>1</v>
      </c>
      <c r="K339">
        <v>2.2592501640319824</v>
      </c>
      <c r="L339">
        <v>646.01898193359375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6323364864</v>
      </c>
      <c r="D340">
        <v>14633925</v>
      </c>
      <c r="E340">
        <v>131706.96875</v>
      </c>
      <c r="F340">
        <v>439.0252685546875</v>
      </c>
      <c r="G340">
        <v>12270152</v>
      </c>
      <c r="H340">
        <v>6</v>
      </c>
      <c r="I340">
        <v>27948.625</v>
      </c>
      <c r="J340">
        <v>1</v>
      </c>
      <c r="K340">
        <v>2.2586586475372314</v>
      </c>
      <c r="L340">
        <v>645.85162353515625</v>
      </c>
    </row>
    <row r="341" spans="1:12" x14ac:dyDescent="0.25">
      <c r="A341">
        <v>1556</v>
      </c>
      <c r="B341" s="1">
        <f>DATE(2022,12,6) + TIME(0,0,0)</f>
        <v>44901</v>
      </c>
      <c r="C341">
        <v>6323485696</v>
      </c>
      <c r="D341">
        <v>14634201</v>
      </c>
      <c r="E341">
        <v>131713.375</v>
      </c>
      <c r="F341">
        <v>438.9454345703125</v>
      </c>
      <c r="G341">
        <v>12089535</v>
      </c>
      <c r="H341">
        <v>6</v>
      </c>
      <c r="I341">
        <v>27542.228515625</v>
      </c>
      <c r="J341">
        <v>1</v>
      </c>
      <c r="K341">
        <v>2.2770051956176758</v>
      </c>
      <c r="L341">
        <v>641.7506103515625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6335470080</v>
      </c>
      <c r="D342">
        <v>14661468</v>
      </c>
      <c r="E342">
        <v>132347.75</v>
      </c>
      <c r="F342">
        <v>439.62142944335938</v>
      </c>
      <c r="G342">
        <v>12108322</v>
      </c>
      <c r="H342">
        <v>6</v>
      </c>
      <c r="I342">
        <v>27542.609375</v>
      </c>
      <c r="J342">
        <v>1</v>
      </c>
      <c r="K342">
        <v>2.2725551128387451</v>
      </c>
      <c r="L342">
        <v>640.4761962890625</v>
      </c>
    </row>
    <row r="343" spans="1:12" x14ac:dyDescent="0.25">
      <c r="A343">
        <v>1557</v>
      </c>
      <c r="B343" s="1">
        <f>DATE(2022,12,7) + TIME(0,0,0)</f>
        <v>44902</v>
      </c>
      <c r="C343">
        <v>6335592448</v>
      </c>
      <c r="D343">
        <v>14661745</v>
      </c>
      <c r="E343">
        <v>132355.28125</v>
      </c>
      <c r="F343">
        <v>441.95162963867188</v>
      </c>
      <c r="G343">
        <v>12247154</v>
      </c>
      <c r="H343">
        <v>5</v>
      </c>
      <c r="I343">
        <v>27711.5234375</v>
      </c>
      <c r="J343">
        <v>1</v>
      </c>
      <c r="K343">
        <v>2.6450619697570801</v>
      </c>
      <c r="L343">
        <v>752.9017333984375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6409062912</v>
      </c>
      <c r="D344">
        <v>14827588</v>
      </c>
      <c r="E344">
        <v>137011.046875</v>
      </c>
      <c r="F344">
        <v>443.116943359375</v>
      </c>
      <c r="G344">
        <v>12266987</v>
      </c>
      <c r="H344">
        <v>5</v>
      </c>
      <c r="I344">
        <v>27683.40625</v>
      </c>
      <c r="J344">
        <v>1</v>
      </c>
      <c r="K344">
        <v>2.7461118698120117</v>
      </c>
      <c r="L344">
        <v>781.6832275390625</v>
      </c>
    </row>
    <row r="345" spans="1:12" x14ac:dyDescent="0.25">
      <c r="A345">
        <v>1563</v>
      </c>
      <c r="B345" s="1">
        <f>DATE(2022,12,13) + TIME(0,0,0)</f>
        <v>44908</v>
      </c>
      <c r="C345">
        <v>6409185792</v>
      </c>
      <c r="D345">
        <v>14827866</v>
      </c>
      <c r="E345">
        <v>137017.71875</v>
      </c>
      <c r="F345">
        <v>440.55401611328125</v>
      </c>
      <c r="G345">
        <v>12278867</v>
      </c>
      <c r="H345">
        <v>6</v>
      </c>
      <c r="I345">
        <v>27871.423828125</v>
      </c>
      <c r="J345">
        <v>1</v>
      </c>
      <c r="K345">
        <v>2.3388385772705078</v>
      </c>
      <c r="L345">
        <v>667.47882080078125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6495163904</v>
      </c>
      <c r="D346">
        <v>15022831</v>
      </c>
      <c r="E346">
        <v>141525.078125</v>
      </c>
      <c r="F346">
        <v>441.35009765625</v>
      </c>
      <c r="G346">
        <v>12311274</v>
      </c>
      <c r="H346">
        <v>6</v>
      </c>
      <c r="I346">
        <v>27894.576171875</v>
      </c>
      <c r="J346">
        <v>1</v>
      </c>
      <c r="K346">
        <v>2.2485346794128418</v>
      </c>
      <c r="L346">
        <v>641.6468505859375</v>
      </c>
    </row>
    <row r="347" spans="1:12" x14ac:dyDescent="0.25">
      <c r="A347">
        <v>1570</v>
      </c>
      <c r="B347" s="1">
        <f>DATE(2022,12,20) + TIME(0,0,0)</f>
        <v>44915</v>
      </c>
      <c r="C347">
        <v>6495285760</v>
      </c>
      <c r="D347">
        <v>15023106</v>
      </c>
      <c r="E347">
        <v>141532.34375</v>
      </c>
      <c r="F347">
        <v>443.88693237304688</v>
      </c>
      <c r="G347">
        <v>12187728</v>
      </c>
      <c r="H347">
        <v>5</v>
      </c>
      <c r="I347">
        <v>27456.830078125</v>
      </c>
      <c r="J347">
        <v>1</v>
      </c>
      <c r="K347">
        <v>2.5763258934020996</v>
      </c>
      <c r="L347">
        <v>726.083740234375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6507377664</v>
      </c>
      <c r="D348">
        <v>15050268</v>
      </c>
      <c r="E348">
        <v>142266.984375</v>
      </c>
      <c r="F348">
        <v>445.36090087890625</v>
      </c>
      <c r="G348">
        <v>12217476</v>
      </c>
      <c r="H348">
        <v>5</v>
      </c>
      <c r="I348">
        <v>27432.751953125</v>
      </c>
      <c r="J348">
        <v>1</v>
      </c>
      <c r="K348">
        <v>2.6448180675506592</v>
      </c>
      <c r="L348">
        <v>745.257080078125</v>
      </c>
    </row>
    <row r="349" spans="1:12" x14ac:dyDescent="0.25">
      <c r="A349">
        <v>1571</v>
      </c>
      <c r="B349" s="1">
        <f>DATE(2022,12,21) + TIME(0,0,0)</f>
        <v>44916</v>
      </c>
      <c r="C349">
        <v>6507496960</v>
      </c>
      <c r="D349">
        <v>15050539</v>
      </c>
      <c r="E349">
        <v>142273.328125</v>
      </c>
      <c r="F349">
        <v>442.0650634765625</v>
      </c>
      <c r="G349">
        <v>11968263</v>
      </c>
      <c r="H349">
        <v>4</v>
      </c>
      <c r="I349">
        <v>27073.53125</v>
      </c>
      <c r="J349">
        <v>1</v>
      </c>
      <c r="K349">
        <v>2.2910196781158447</v>
      </c>
      <c r="L349">
        <v>634.80340576171875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6567567872</v>
      </c>
      <c r="D350">
        <v>15185432</v>
      </c>
      <c r="E350">
        <v>145598.71875</v>
      </c>
      <c r="F350">
        <v>446.77218627929688</v>
      </c>
      <c r="G350">
        <v>12069899</v>
      </c>
      <c r="H350">
        <v>4</v>
      </c>
      <c r="I350">
        <v>27015.78125</v>
      </c>
      <c r="J350">
        <v>1</v>
      </c>
      <c r="K350">
        <v>2.4498727321624756</v>
      </c>
      <c r="L350">
        <v>678.4739990234375</v>
      </c>
    </row>
    <row r="351" spans="1:12" x14ac:dyDescent="0.25">
      <c r="A351">
        <v>1576</v>
      </c>
      <c r="B351" s="1">
        <f>DATE(2022,12,26) + TIME(0,0,0)</f>
        <v>44921</v>
      </c>
      <c r="C351">
        <v>6567691264</v>
      </c>
      <c r="D351">
        <v>15185710</v>
      </c>
      <c r="E351">
        <v>145604.5625</v>
      </c>
      <c r="F351">
        <v>442.35165405273438</v>
      </c>
      <c r="G351">
        <v>12326302</v>
      </c>
      <c r="H351">
        <v>5</v>
      </c>
      <c r="I351">
        <v>27865.392578125</v>
      </c>
      <c r="J351">
        <v>1</v>
      </c>
      <c r="K351">
        <v>2.05879807472229</v>
      </c>
      <c r="L351">
        <v>585.7515869140625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6604463616</v>
      </c>
      <c r="D352">
        <v>15269071</v>
      </c>
      <c r="E352">
        <v>147324.921875</v>
      </c>
      <c r="F352">
        <v>441.07781982421875</v>
      </c>
      <c r="G352">
        <v>12298282</v>
      </c>
      <c r="H352">
        <v>5</v>
      </c>
      <c r="I352">
        <v>27882.33984375</v>
      </c>
      <c r="J352">
        <v>1</v>
      </c>
      <c r="K352">
        <v>2.0146689414978027</v>
      </c>
      <c r="L352">
        <v>573.28668212890625</v>
      </c>
    </row>
    <row r="353" spans="1:12" x14ac:dyDescent="0.25">
      <c r="A353">
        <v>1579</v>
      </c>
      <c r="B353" s="1">
        <f>DATE(2022,12,29) + TIME(0,0,0)</f>
        <v>44924</v>
      </c>
      <c r="C353">
        <v>6604585472</v>
      </c>
      <c r="D353">
        <v>15269346</v>
      </c>
      <c r="E353">
        <v>147331.671875</v>
      </c>
      <c r="F353">
        <v>443.9422607421875</v>
      </c>
      <c r="G353">
        <v>12196815</v>
      </c>
      <c r="H353">
        <v>6</v>
      </c>
      <c r="I353">
        <v>27473.876953125</v>
      </c>
      <c r="J353">
        <v>1</v>
      </c>
      <c r="K353">
        <v>2.3936886787414551</v>
      </c>
      <c r="L353">
        <v>673.7669677734375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6763503616</v>
      </c>
      <c r="D354">
        <v>15626431</v>
      </c>
      <c r="E354">
        <v>155776.21875</v>
      </c>
      <c r="F354">
        <v>446.78265380859375</v>
      </c>
      <c r="G354">
        <v>12281131</v>
      </c>
      <c r="H354">
        <v>6</v>
      </c>
      <c r="I354">
        <v>27487.931640625</v>
      </c>
      <c r="J354">
        <v>1</v>
      </c>
      <c r="K354">
        <v>2.3094139099121094</v>
      </c>
      <c r="L354">
        <v>649.81707763671875</v>
      </c>
    </row>
    <row r="355" spans="1:12" x14ac:dyDescent="0.25">
      <c r="A355">
        <v>1592</v>
      </c>
      <c r="B355" s="1">
        <f>DATE(2023,1,11) + TIME(0,0,0)</f>
        <v>44937</v>
      </c>
      <c r="C355">
        <v>6763627008</v>
      </c>
      <c r="D355">
        <v>15626704</v>
      </c>
      <c r="E355">
        <v>155783.9375</v>
      </c>
      <c r="F355">
        <v>451.70516967773438</v>
      </c>
      <c r="G355">
        <v>12338003</v>
      </c>
      <c r="H355">
        <v>5</v>
      </c>
      <c r="I355">
        <v>27314.28515625</v>
      </c>
      <c r="J355">
        <v>1</v>
      </c>
      <c r="K355">
        <v>2.7514688968658447</v>
      </c>
      <c r="L355">
        <v>772.8076171875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6800733696</v>
      </c>
      <c r="D356">
        <v>15708280</v>
      </c>
      <c r="E356">
        <v>158167.765625</v>
      </c>
      <c r="F356">
        <v>455.11724853515625</v>
      </c>
      <c r="G356">
        <v>12414976</v>
      </c>
      <c r="H356">
        <v>5</v>
      </c>
      <c r="I356">
        <v>27278.6328125</v>
      </c>
      <c r="J356">
        <v>1</v>
      </c>
      <c r="K356">
        <v>2.8581423759460449</v>
      </c>
      <c r="L356">
        <v>802.60162353515625</v>
      </c>
    </row>
    <row r="357" spans="1:12" x14ac:dyDescent="0.25">
      <c r="A357">
        <v>1595</v>
      </c>
      <c r="B357" s="1">
        <f>DATE(2023,1,14) + TIME(0,0,0)</f>
        <v>44940</v>
      </c>
      <c r="C357">
        <v>6800857600</v>
      </c>
      <c r="D357">
        <v>15708556</v>
      </c>
      <c r="E357">
        <v>158174.59375</v>
      </c>
      <c r="F357">
        <v>449.35635375976563</v>
      </c>
      <c r="G357">
        <v>12362607</v>
      </c>
      <c r="H357">
        <v>6</v>
      </c>
      <c r="I357">
        <v>27511.810546875</v>
      </c>
      <c r="J357">
        <v>1</v>
      </c>
      <c r="K357">
        <v>2.4205451011657715</v>
      </c>
      <c r="L357">
        <v>682.45489501953125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6869558784</v>
      </c>
      <c r="D358">
        <v>15862191</v>
      </c>
      <c r="E358">
        <v>161884.484375</v>
      </c>
      <c r="F358">
        <v>447.12887573242188</v>
      </c>
      <c r="G358">
        <v>12311246</v>
      </c>
      <c r="H358">
        <v>6</v>
      </c>
      <c r="I358">
        <v>27534</v>
      </c>
      <c r="J358">
        <v>1</v>
      </c>
      <c r="K358">
        <v>2.3546977043151855</v>
      </c>
      <c r="L358">
        <v>663.97711181640625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6874606592</v>
      </c>
      <c r="D359">
        <v>15873480</v>
      </c>
      <c r="E359">
        <v>162156.703125</v>
      </c>
      <c r="F359">
        <v>447.15121459960938</v>
      </c>
      <c r="G359">
        <v>12311828</v>
      </c>
      <c r="H359">
        <v>6</v>
      </c>
      <c r="I359">
        <v>27533.92578125</v>
      </c>
      <c r="J359">
        <v>1</v>
      </c>
      <c r="K359">
        <v>2.3546562194824219</v>
      </c>
      <c r="L359">
        <v>663.96331787109375</v>
      </c>
    </row>
    <row r="360" spans="1:12" x14ac:dyDescent="0.25">
      <c r="A360">
        <v>1601</v>
      </c>
      <c r="B360" s="1">
        <f>DATE(2023,1,20) + TIME(0,0,0)</f>
        <v>44946</v>
      </c>
      <c r="C360">
        <v>6874727936</v>
      </c>
      <c r="D360">
        <v>15873751</v>
      </c>
      <c r="E360">
        <v>162163.3125</v>
      </c>
      <c r="F360">
        <v>447.75436401367188</v>
      </c>
      <c r="G360">
        <v>12109075</v>
      </c>
      <c r="H360">
        <v>6</v>
      </c>
      <c r="I360">
        <v>27044.013671875</v>
      </c>
      <c r="J360">
        <v>1</v>
      </c>
      <c r="K360">
        <v>2.3851251602172852</v>
      </c>
      <c r="L360">
        <v>660.79437255859375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6898840064</v>
      </c>
      <c r="D361">
        <v>15927570</v>
      </c>
      <c r="E361">
        <v>163475.21875</v>
      </c>
      <c r="F361">
        <v>448.17648315429688</v>
      </c>
      <c r="G361">
        <v>12120670</v>
      </c>
      <c r="H361">
        <v>6</v>
      </c>
      <c r="I361">
        <v>27044.412109375</v>
      </c>
      <c r="J361">
        <v>1</v>
      </c>
      <c r="K361">
        <v>2.3793718814849854</v>
      </c>
      <c r="L361">
        <v>659.1712646484375</v>
      </c>
    </row>
    <row r="362" spans="1:12" x14ac:dyDescent="0.25">
      <c r="A362">
        <v>1603</v>
      </c>
      <c r="B362" s="1">
        <f>DATE(2023,1,22) + TIME(0,0,0)</f>
        <v>44948</v>
      </c>
      <c r="C362">
        <v>6898964480</v>
      </c>
      <c r="D362">
        <v>15927845</v>
      </c>
      <c r="E362">
        <v>163480.6875</v>
      </c>
      <c r="F362">
        <v>451.47427368164063</v>
      </c>
      <c r="G362">
        <v>12419888</v>
      </c>
      <c r="H362">
        <v>5</v>
      </c>
      <c r="I362">
        <v>27509.625</v>
      </c>
      <c r="J362">
        <v>1</v>
      </c>
      <c r="K362">
        <v>1.9463454484939575</v>
      </c>
      <c r="L362">
        <v>546.060546875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6936288256</v>
      </c>
      <c r="D363">
        <v>16010046</v>
      </c>
      <c r="E363">
        <v>165142.109375</v>
      </c>
      <c r="F363">
        <v>454.24853515625</v>
      </c>
      <c r="G363">
        <v>12487088</v>
      </c>
      <c r="H363">
        <v>5</v>
      </c>
      <c r="I363">
        <v>27489.55078125</v>
      </c>
      <c r="J363">
        <v>1</v>
      </c>
      <c r="K363">
        <v>1.990178108215332</v>
      </c>
      <c r="L363">
        <v>558.2001953125</v>
      </c>
    </row>
    <row r="364" spans="1:12" x14ac:dyDescent="0.25">
      <c r="A364">
        <v>1606</v>
      </c>
      <c r="B364" s="1">
        <f>DATE(2023,1,25) + TIME(0,0,0)</f>
        <v>44951</v>
      </c>
      <c r="C364">
        <v>6936411136</v>
      </c>
      <c r="D364">
        <v>16010320</v>
      </c>
      <c r="E364">
        <v>165147.828125</v>
      </c>
      <c r="F364">
        <v>449.19827270507813</v>
      </c>
      <c r="G364">
        <v>12312861</v>
      </c>
      <c r="H364">
        <v>6</v>
      </c>
      <c r="I364">
        <v>27410.748046875</v>
      </c>
      <c r="J364">
        <v>1</v>
      </c>
      <c r="K364">
        <v>2.0422887802124023</v>
      </c>
      <c r="L364">
        <v>571.4779052734375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7034042880</v>
      </c>
      <c r="D365">
        <v>16228663</v>
      </c>
      <c r="E365">
        <v>170395</v>
      </c>
      <c r="F365">
        <v>447.14288330078125</v>
      </c>
      <c r="G365">
        <v>12214042</v>
      </c>
      <c r="H365">
        <v>6</v>
      </c>
      <c r="I365">
        <v>27315.748046875</v>
      </c>
      <c r="J365">
        <v>1</v>
      </c>
      <c r="K365">
        <v>2.382014274597168</v>
      </c>
      <c r="L365">
        <v>666.5421142578125</v>
      </c>
    </row>
    <row r="366" spans="1:12" x14ac:dyDescent="0.25">
      <c r="A366">
        <v>1614</v>
      </c>
      <c r="B366" s="1">
        <f>DATE(2023,2,2) + TIME(0,0,0)</f>
        <v>44959</v>
      </c>
      <c r="C366">
        <v>7034165248</v>
      </c>
      <c r="D366">
        <v>16228937</v>
      </c>
      <c r="E366">
        <v>170401.65625</v>
      </c>
      <c r="F366">
        <v>447.2525634765625</v>
      </c>
      <c r="G366">
        <v>12228754</v>
      </c>
      <c r="H366">
        <v>6</v>
      </c>
      <c r="I366">
        <v>27341.943359375</v>
      </c>
      <c r="J366">
        <v>1</v>
      </c>
      <c r="K366">
        <v>2.3728964328765869</v>
      </c>
      <c r="L366">
        <v>664.5654296875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7205419008</v>
      </c>
      <c r="D367">
        <v>16611248</v>
      </c>
      <c r="E367">
        <v>179894.71875</v>
      </c>
      <c r="F367">
        <v>448.63543701171875</v>
      </c>
      <c r="G367">
        <v>12254425</v>
      </c>
      <c r="H367">
        <v>6</v>
      </c>
      <c r="I367">
        <v>27314.8828125</v>
      </c>
      <c r="J367">
        <v>1</v>
      </c>
      <c r="K367">
        <v>2.4671120643615723</v>
      </c>
      <c r="L367">
        <v>690.93487548828125</v>
      </c>
    </row>
    <row r="368" spans="1:12" x14ac:dyDescent="0.25">
      <c r="A368">
        <v>1628</v>
      </c>
      <c r="B368" s="1">
        <f>DATE(2023,2,16) + TIME(0,0,0)</f>
        <v>44973</v>
      </c>
      <c r="C368">
        <v>7205541888</v>
      </c>
      <c r="D368">
        <v>16611522</v>
      </c>
      <c r="E368">
        <v>179901.671875</v>
      </c>
      <c r="F368">
        <v>448.68060302734375</v>
      </c>
      <c r="G368">
        <v>12288842</v>
      </c>
      <c r="H368">
        <v>6</v>
      </c>
      <c r="I368">
        <v>27388.841796875</v>
      </c>
      <c r="J368">
        <v>1</v>
      </c>
      <c r="K368">
        <v>2.4766111373901367</v>
      </c>
      <c r="L368">
        <v>695.5408935546875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7279218176</v>
      </c>
      <c r="D369">
        <v>16775516</v>
      </c>
      <c r="E369">
        <v>184124.796875</v>
      </c>
      <c r="F369">
        <v>449.54443359375</v>
      </c>
      <c r="G369">
        <v>12305420</v>
      </c>
      <c r="H369">
        <v>6</v>
      </c>
      <c r="I369">
        <v>27373.08984375</v>
      </c>
      <c r="J369">
        <v>1</v>
      </c>
      <c r="K369">
        <v>2.5251154899597168</v>
      </c>
      <c r="L369">
        <v>709.10791015625</v>
      </c>
    </row>
    <row r="370" spans="1:12" x14ac:dyDescent="0.25">
      <c r="A370">
        <v>1634</v>
      </c>
      <c r="B370" s="1">
        <f>DATE(2023,2,22) + TIME(0,0,0)</f>
        <v>44979</v>
      </c>
      <c r="C370">
        <v>7279341056</v>
      </c>
      <c r="D370">
        <v>16775789</v>
      </c>
      <c r="E370">
        <v>184131.90625</v>
      </c>
      <c r="F370">
        <v>449.65713500976563</v>
      </c>
      <c r="G370">
        <v>12279042</v>
      </c>
      <c r="H370">
        <v>6</v>
      </c>
      <c r="I370">
        <v>27307.56640625</v>
      </c>
      <c r="J370">
        <v>1</v>
      </c>
      <c r="K370">
        <v>2.5366487503051758</v>
      </c>
      <c r="L370">
        <v>710.72564697265625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7427418624</v>
      </c>
      <c r="D371">
        <v>17102940</v>
      </c>
      <c r="E371">
        <v>192896.15625</v>
      </c>
      <c r="F371">
        <v>451.41586303710938</v>
      </c>
      <c r="G371">
        <v>12309476</v>
      </c>
      <c r="H371">
        <v>6</v>
      </c>
      <c r="I371">
        <v>27268.59375</v>
      </c>
      <c r="J371">
        <v>1</v>
      </c>
      <c r="K371">
        <v>2.6779217720031738</v>
      </c>
      <c r="L371">
        <v>750.32476806640625</v>
      </c>
    </row>
    <row r="372" spans="1:12" x14ac:dyDescent="0.25">
      <c r="A372">
        <v>1646</v>
      </c>
      <c r="B372" s="1">
        <f>DATE(2023,3,6) + TIME(0,0,0)</f>
        <v>44991</v>
      </c>
      <c r="C372">
        <v>7427541504</v>
      </c>
      <c r="D372">
        <v>17103212</v>
      </c>
      <c r="E372">
        <v>192903.578125</v>
      </c>
      <c r="F372">
        <v>451.02059936523438</v>
      </c>
      <c r="G372">
        <v>12281934</v>
      </c>
      <c r="H372">
        <v>6</v>
      </c>
      <c r="I372">
        <v>27231.42578125</v>
      </c>
      <c r="J372">
        <v>1</v>
      </c>
      <c r="K372">
        <v>2.6538529396057129</v>
      </c>
      <c r="L372">
        <v>742.38372802734375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7464221184</v>
      </c>
      <c r="D373">
        <v>17184620</v>
      </c>
      <c r="E373">
        <v>195135.171875</v>
      </c>
      <c r="F373">
        <v>450.83016967773438</v>
      </c>
      <c r="G373">
        <v>12273704</v>
      </c>
      <c r="H373">
        <v>6</v>
      </c>
      <c r="I373">
        <v>27224.671875</v>
      </c>
      <c r="J373">
        <v>1</v>
      </c>
      <c r="K373">
        <v>2.673616886138916</v>
      </c>
      <c r="L373">
        <v>747.87884521484375</v>
      </c>
    </row>
    <row r="374" spans="1:12" x14ac:dyDescent="0.25">
      <c r="A374">
        <v>1649</v>
      </c>
      <c r="B374" s="1">
        <f>DATE(2023,3,9) + TIME(0,0,0)</f>
        <v>44994</v>
      </c>
      <c r="C374">
        <v>7464346112</v>
      </c>
      <c r="D374">
        <v>17184894</v>
      </c>
      <c r="E374">
        <v>195143.859375</v>
      </c>
      <c r="F374">
        <v>456.3358154296875</v>
      </c>
      <c r="G374">
        <v>12522884</v>
      </c>
      <c r="H374">
        <v>5</v>
      </c>
      <c r="I374">
        <v>27442.255859375</v>
      </c>
      <c r="J374">
        <v>1</v>
      </c>
      <c r="K374">
        <v>3.0670859813690186</v>
      </c>
      <c r="L374">
        <v>868.30938720703125</v>
      </c>
    </row>
    <row r="375" spans="1:12" x14ac:dyDescent="0.25">
      <c r="A375">
        <v>1649.39</v>
      </c>
      <c r="B375" s="1">
        <f>DATE(2023,3,9) + TIME(9,21,36)</f>
        <v>44994.39</v>
      </c>
      <c r="C375">
        <v>7469258752</v>
      </c>
      <c r="D375">
        <v>17195586</v>
      </c>
      <c r="E375">
        <v>195488.328125</v>
      </c>
      <c r="F375">
        <v>460.42337036132813</v>
      </c>
      <c r="G375">
        <v>12620475</v>
      </c>
      <c r="H375">
        <v>5</v>
      </c>
      <c r="I375">
        <v>27410.5859375</v>
      </c>
      <c r="J375">
        <v>1</v>
      </c>
      <c r="K375">
        <v>3.1345279216766357</v>
      </c>
      <c r="L375">
        <v>886.99560546875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7469384704</v>
      </c>
      <c r="D376">
        <v>17195864</v>
      </c>
      <c r="E376">
        <v>195495.96875</v>
      </c>
      <c r="F376">
        <v>453.39385986328125</v>
      </c>
      <c r="G376">
        <v>12580816</v>
      </c>
      <c r="H376">
        <v>6</v>
      </c>
      <c r="I376">
        <v>27748.095703125</v>
      </c>
      <c r="J376">
        <v>1</v>
      </c>
      <c r="K376">
        <v>2.67879319190979</v>
      </c>
      <c r="L376">
        <v>763.77398681640625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7476775936</v>
      </c>
      <c r="D377">
        <v>17212242</v>
      </c>
      <c r="E377">
        <v>195945.4375</v>
      </c>
      <c r="F377">
        <v>450.81747436523438</v>
      </c>
      <c r="G377">
        <v>12515194</v>
      </c>
      <c r="H377">
        <v>6</v>
      </c>
      <c r="I377">
        <v>27761.111328125</v>
      </c>
      <c r="J377">
        <v>1</v>
      </c>
      <c r="K377">
        <v>2.6706840991973877</v>
      </c>
      <c r="L377">
        <v>761.75567626953125</v>
      </c>
    </row>
    <row r="378" spans="1:12" x14ac:dyDescent="0.25">
      <c r="A378">
        <v>1650</v>
      </c>
      <c r="B378" s="1">
        <f>DATE(2023,3,10) + TIME(0,0,0)</f>
        <v>44995</v>
      </c>
      <c r="C378">
        <v>7476900352</v>
      </c>
      <c r="D378">
        <v>17212512</v>
      </c>
      <c r="E378">
        <v>195954.109375</v>
      </c>
      <c r="F378">
        <v>457.53640747070313</v>
      </c>
      <c r="G378">
        <v>12430593</v>
      </c>
      <c r="H378">
        <v>5</v>
      </c>
      <c r="I378">
        <v>27168.53515625</v>
      </c>
      <c r="J378">
        <v>1</v>
      </c>
      <c r="K378">
        <v>3.0914640426635742</v>
      </c>
      <c r="L378">
        <v>866.69921875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7489316864</v>
      </c>
      <c r="D379">
        <v>17239380</v>
      </c>
      <c r="E379">
        <v>196825.609375</v>
      </c>
      <c r="F379">
        <v>462.99520874023438</v>
      </c>
      <c r="G379">
        <v>12562557</v>
      </c>
      <c r="H379">
        <v>5</v>
      </c>
      <c r="I379">
        <v>27133.234375</v>
      </c>
      <c r="J379">
        <v>1</v>
      </c>
      <c r="K379">
        <v>3.1527013778686523</v>
      </c>
      <c r="L379">
        <v>883.27691650390625</v>
      </c>
    </row>
    <row r="380" spans="1:12" x14ac:dyDescent="0.25">
      <c r="A380">
        <v>1651</v>
      </c>
      <c r="B380" s="1">
        <f>DATE(2023,3,11) + TIME(0,0,0)</f>
        <v>44996</v>
      </c>
      <c r="C380">
        <v>7489442816</v>
      </c>
      <c r="D380">
        <v>17239652</v>
      </c>
      <c r="E380">
        <v>196834.375</v>
      </c>
      <c r="F380">
        <v>460.37164306640625</v>
      </c>
      <c r="G380">
        <v>12576123</v>
      </c>
      <c r="H380">
        <v>5</v>
      </c>
      <c r="I380">
        <v>27317.328125</v>
      </c>
      <c r="J380">
        <v>1</v>
      </c>
      <c r="K380">
        <v>3.1105685234069824</v>
      </c>
      <c r="L380">
        <v>877.0040283203125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7501863936</v>
      </c>
      <c r="D381">
        <v>17266686</v>
      </c>
      <c r="E381">
        <v>197718.484375</v>
      </c>
      <c r="F381">
        <v>459.2777099609375</v>
      </c>
      <c r="G381">
        <v>12539691</v>
      </c>
      <c r="H381">
        <v>5</v>
      </c>
      <c r="I381">
        <v>27303.0703125</v>
      </c>
      <c r="J381">
        <v>1</v>
      </c>
      <c r="K381">
        <v>3.1792623996734619</v>
      </c>
      <c r="L381">
        <v>896.53955078125</v>
      </c>
    </row>
    <row r="382" spans="1:12" x14ac:dyDescent="0.25">
      <c r="A382">
        <v>1652</v>
      </c>
      <c r="B382" s="1">
        <f>DATE(2023,3,12) + TIME(0,0,0)</f>
        <v>44997</v>
      </c>
      <c r="C382">
        <v>7501988352</v>
      </c>
      <c r="D382">
        <v>17266956</v>
      </c>
      <c r="E382">
        <v>197727.546875</v>
      </c>
      <c r="F382">
        <v>460.61984252929688</v>
      </c>
      <c r="G382">
        <v>12447598</v>
      </c>
      <c r="H382">
        <v>5</v>
      </c>
      <c r="I382">
        <v>27023.58203125</v>
      </c>
      <c r="J382">
        <v>1</v>
      </c>
      <c r="K382">
        <v>3.2462191581726074</v>
      </c>
      <c r="L382">
        <v>906.67742919921875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7526774784</v>
      </c>
      <c r="D383">
        <v>17320718</v>
      </c>
      <c r="E383">
        <v>199543.078125</v>
      </c>
      <c r="F383">
        <v>460.98944091796875</v>
      </c>
      <c r="G383">
        <v>12452452</v>
      </c>
      <c r="H383">
        <v>5</v>
      </c>
      <c r="I383">
        <v>27012.4453125</v>
      </c>
      <c r="J383">
        <v>1</v>
      </c>
      <c r="K383">
        <v>3.2810993194580078</v>
      </c>
      <c r="L383">
        <v>916.37225341796875</v>
      </c>
    </row>
    <row r="384" spans="1:12" x14ac:dyDescent="0.25">
      <c r="A384">
        <v>1654</v>
      </c>
      <c r="B384" s="1">
        <f>DATE(2023,3,14) + TIME(0,0,0)</f>
        <v>44999</v>
      </c>
      <c r="C384">
        <v>7526899712</v>
      </c>
      <c r="D384">
        <v>17320992</v>
      </c>
      <c r="E384">
        <v>199550.96875</v>
      </c>
      <c r="F384">
        <v>454.60208129882813</v>
      </c>
      <c r="G384">
        <v>12489413</v>
      </c>
      <c r="H384">
        <v>6</v>
      </c>
      <c r="I384">
        <v>27473.28515625</v>
      </c>
      <c r="J384">
        <v>1</v>
      </c>
      <c r="K384">
        <v>2.7910053730010986</v>
      </c>
      <c r="L384">
        <v>788.7962646484375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7576483840</v>
      </c>
      <c r="D385">
        <v>17430692</v>
      </c>
      <c r="E385">
        <v>202632.625</v>
      </c>
      <c r="F385">
        <v>452.3712158203125</v>
      </c>
      <c r="G385">
        <v>12436115</v>
      </c>
      <c r="H385">
        <v>6</v>
      </c>
      <c r="I385">
        <v>27490.953125</v>
      </c>
      <c r="J385">
        <v>1</v>
      </c>
      <c r="K385">
        <v>2.7300765514373779</v>
      </c>
      <c r="L385">
        <v>771.58905029296875</v>
      </c>
    </row>
    <row r="386" spans="1:12" x14ac:dyDescent="0.25">
      <c r="A386">
        <v>1658</v>
      </c>
      <c r="B386" s="1">
        <f>DATE(2023,3,18) + TIME(0,0,0)</f>
        <v>45003</v>
      </c>
      <c r="C386">
        <v>7576607232</v>
      </c>
      <c r="D386">
        <v>17430964</v>
      </c>
      <c r="E386">
        <v>202640.34375</v>
      </c>
      <c r="F386">
        <v>452.40362548828125</v>
      </c>
      <c r="G386">
        <v>12336007</v>
      </c>
      <c r="H386">
        <v>6</v>
      </c>
      <c r="I386">
        <v>27267.701171875</v>
      </c>
      <c r="J386">
        <v>1</v>
      </c>
      <c r="K386">
        <v>2.750859260559082</v>
      </c>
      <c r="L386">
        <v>771.3138427734375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7774623232</v>
      </c>
      <c r="D387">
        <v>17866524</v>
      </c>
      <c r="E387">
        <v>215237.875</v>
      </c>
      <c r="F387">
        <v>456.89181518554688</v>
      </c>
      <c r="G387">
        <v>12436777</v>
      </c>
      <c r="H387">
        <v>6</v>
      </c>
      <c r="I387">
        <v>27220.3984375</v>
      </c>
      <c r="J387">
        <v>1</v>
      </c>
      <c r="K387">
        <v>2.8648276329040527</v>
      </c>
      <c r="L387">
        <v>802.81683349609375</v>
      </c>
    </row>
    <row r="388" spans="1:12" x14ac:dyDescent="0.25">
      <c r="A388">
        <v>1674</v>
      </c>
      <c r="B388" s="1">
        <f>DATE(2023,4,3) + TIME(0,0,0)</f>
        <v>45019</v>
      </c>
      <c r="C388">
        <v>7774747648</v>
      </c>
      <c r="D388">
        <v>17866796</v>
      </c>
      <c r="E388">
        <v>215245.9375</v>
      </c>
      <c r="F388">
        <v>457.69964599609375</v>
      </c>
      <c r="G388">
        <v>12450539</v>
      </c>
      <c r="H388">
        <v>6</v>
      </c>
      <c r="I388">
        <v>27202.421875</v>
      </c>
      <c r="J388">
        <v>1</v>
      </c>
      <c r="K388">
        <v>2.8785054683685303</v>
      </c>
      <c r="L388">
        <v>806.2305908203125</v>
      </c>
    </row>
    <row r="389" spans="1:12" x14ac:dyDescent="0.25">
      <c r="A389">
        <v>1674.05</v>
      </c>
      <c r="B389" s="1">
        <f>DATE(2023,4,3) + TIME(1,12,0)</f>
        <v>45019.05</v>
      </c>
      <c r="C389">
        <v>7775370240</v>
      </c>
      <c r="D389">
        <v>17868156</v>
      </c>
      <c r="E389">
        <v>215286.21875</v>
      </c>
      <c r="F389">
        <v>457.83514404296875</v>
      </c>
      <c r="G389">
        <v>12454272</v>
      </c>
      <c r="H389">
        <v>6</v>
      </c>
      <c r="I389">
        <v>27202.525390625</v>
      </c>
      <c r="J389">
        <v>1</v>
      </c>
      <c r="K389">
        <v>2.8768489360809326</v>
      </c>
      <c r="L389">
        <v>805.7559814453125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7787082240</v>
      </c>
      <c r="D390">
        <v>17893724</v>
      </c>
      <c r="E390">
        <v>216044.421875</v>
      </c>
      <c r="F390">
        <v>457.98788452148438</v>
      </c>
      <c r="G390">
        <v>12458174</v>
      </c>
      <c r="H390">
        <v>6</v>
      </c>
      <c r="I390">
        <v>27201.97265625</v>
      </c>
      <c r="J390">
        <v>1</v>
      </c>
      <c r="K390">
        <v>2.8840363025665283</v>
      </c>
      <c r="L390">
        <v>807.8123779296875</v>
      </c>
    </row>
    <row r="391" spans="1:12" x14ac:dyDescent="0.25">
      <c r="A391">
        <v>1675</v>
      </c>
      <c r="B391" s="1">
        <f>DATE(2023,4,4) + TIME(0,0,0)</f>
        <v>45020</v>
      </c>
      <c r="C391">
        <v>7787204608</v>
      </c>
      <c r="D391">
        <v>17893994</v>
      </c>
      <c r="E391">
        <v>216052.3125</v>
      </c>
      <c r="F391">
        <v>456.843017578125</v>
      </c>
      <c r="G391">
        <v>12262415</v>
      </c>
      <c r="H391">
        <v>6</v>
      </c>
      <c r="I391">
        <v>26841.63671875</v>
      </c>
      <c r="J391">
        <v>1</v>
      </c>
      <c r="K391">
        <v>2.8573439121246338</v>
      </c>
      <c r="L391">
        <v>789.51708984375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7799322624</v>
      </c>
      <c r="D392">
        <v>17920572</v>
      </c>
      <c r="E392">
        <v>216835.515625</v>
      </c>
      <c r="F392">
        <v>455.71835327148438</v>
      </c>
      <c r="G392">
        <v>12235863</v>
      </c>
      <c r="H392">
        <v>6</v>
      </c>
      <c r="I392">
        <v>26849.6171875</v>
      </c>
      <c r="J392">
        <v>1</v>
      </c>
      <c r="K392">
        <v>2.8649790287017822</v>
      </c>
      <c r="L392">
        <v>791.92431640625</v>
      </c>
    </row>
    <row r="393" spans="1:12" x14ac:dyDescent="0.25">
      <c r="A393">
        <v>1676</v>
      </c>
      <c r="B393" s="1">
        <f>DATE(2023,4,5) + TIME(0,0,0)</f>
        <v>45021</v>
      </c>
      <c r="C393">
        <v>7799445504</v>
      </c>
      <c r="D393">
        <v>17920838</v>
      </c>
      <c r="E393">
        <v>216841.796875</v>
      </c>
      <c r="F393">
        <v>461.99429321289063</v>
      </c>
      <c r="G393">
        <v>12294468</v>
      </c>
      <c r="H393">
        <v>5</v>
      </c>
      <c r="I393">
        <v>26611.73046875</v>
      </c>
      <c r="J393">
        <v>1</v>
      </c>
      <c r="K393">
        <v>2.3048379421234131</v>
      </c>
      <c r="L393">
        <v>627.82763671875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7811718144</v>
      </c>
      <c r="D394">
        <v>17947168</v>
      </c>
      <c r="E394">
        <v>217471.921875</v>
      </c>
      <c r="F394">
        <v>466.4671630859375</v>
      </c>
      <c r="G394">
        <v>12405827</v>
      </c>
      <c r="H394">
        <v>5</v>
      </c>
      <c r="I394">
        <v>26595.28515625</v>
      </c>
      <c r="J394">
        <v>1</v>
      </c>
      <c r="K394">
        <v>2.344186544418335</v>
      </c>
      <c r="L394">
        <v>638.40863037109375</v>
      </c>
    </row>
    <row r="395" spans="1:12" x14ac:dyDescent="0.25">
      <c r="A395">
        <v>1677</v>
      </c>
      <c r="B395" s="1">
        <f>DATE(2023,4,6) + TIME(0,0,0)</f>
        <v>45022</v>
      </c>
      <c r="C395">
        <v>7811843072</v>
      </c>
      <c r="D395">
        <v>17947436</v>
      </c>
      <c r="E395">
        <v>217478.28125</v>
      </c>
      <c r="F395">
        <v>465.71871948242188</v>
      </c>
      <c r="G395">
        <v>12522421</v>
      </c>
      <c r="H395">
        <v>5</v>
      </c>
      <c r="I395">
        <v>26888.37890625</v>
      </c>
      <c r="J395">
        <v>1</v>
      </c>
      <c r="K395">
        <v>2.3077917098999023</v>
      </c>
      <c r="L395">
        <v>635.18658447265625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7861750272</v>
      </c>
      <c r="D396">
        <v>18054760</v>
      </c>
      <c r="E396">
        <v>220055.25</v>
      </c>
      <c r="F396">
        <v>464.74801635742188</v>
      </c>
      <c r="G396">
        <v>12502103</v>
      </c>
      <c r="H396">
        <v>5</v>
      </c>
      <c r="I396">
        <v>26900.8203125</v>
      </c>
      <c r="J396">
        <v>1</v>
      </c>
      <c r="K396">
        <v>2.365018367767334</v>
      </c>
      <c r="L396">
        <v>651.6202392578125</v>
      </c>
    </row>
    <row r="397" spans="1:12" x14ac:dyDescent="0.25">
      <c r="A397">
        <v>1681</v>
      </c>
      <c r="B397" s="1">
        <f>DATE(2023,4,10) + TIME(0,0,0)</f>
        <v>45026</v>
      </c>
      <c r="C397">
        <v>7861874688</v>
      </c>
      <c r="D397">
        <v>18055032</v>
      </c>
      <c r="E397">
        <v>220062.453125</v>
      </c>
      <c r="F397">
        <v>458.08670043945313</v>
      </c>
      <c r="G397">
        <v>12480473</v>
      </c>
      <c r="H397">
        <v>6</v>
      </c>
      <c r="I397">
        <v>27244.783203125</v>
      </c>
      <c r="J397">
        <v>1</v>
      </c>
      <c r="K397">
        <v>2.573509693145752</v>
      </c>
      <c r="L397">
        <v>719.6678466796875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7874116608</v>
      </c>
      <c r="D398">
        <v>18081954</v>
      </c>
      <c r="E398">
        <v>220835.390625</v>
      </c>
      <c r="F398">
        <v>453.8927001953125</v>
      </c>
      <c r="G398">
        <v>12339544</v>
      </c>
      <c r="H398">
        <v>6</v>
      </c>
      <c r="I398">
        <v>27186.037109375</v>
      </c>
      <c r="J398">
        <v>1</v>
      </c>
      <c r="K398">
        <v>2.8255128860473633</v>
      </c>
      <c r="L398">
        <v>790.4801025390625</v>
      </c>
    </row>
    <row r="399" spans="1:12" x14ac:dyDescent="0.25">
      <c r="A399">
        <v>1682</v>
      </c>
      <c r="B399" s="1">
        <f>DATE(2023,4,11) + TIME(0,0,0)</f>
        <v>45027</v>
      </c>
      <c r="C399">
        <v>7874242560</v>
      </c>
      <c r="D399">
        <v>18082226</v>
      </c>
      <c r="E399">
        <v>220845.0625</v>
      </c>
      <c r="F399">
        <v>461.42007446289063</v>
      </c>
      <c r="G399">
        <v>12580759</v>
      </c>
      <c r="H399">
        <v>5</v>
      </c>
      <c r="I399">
        <v>27265.306640625</v>
      </c>
      <c r="J399">
        <v>1</v>
      </c>
      <c r="K399">
        <v>3.4276642799377441</v>
      </c>
      <c r="L399">
        <v>967.73382568359375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7880461312</v>
      </c>
      <c r="D400">
        <v>18095566</v>
      </c>
      <c r="E400">
        <v>221330.328125</v>
      </c>
      <c r="F400">
        <v>467.54354858398438</v>
      </c>
      <c r="G400">
        <v>12723057</v>
      </c>
      <c r="H400">
        <v>5</v>
      </c>
      <c r="I400">
        <v>27212.560546875</v>
      </c>
      <c r="J400">
        <v>1</v>
      </c>
      <c r="K400">
        <v>3.5309872627258301</v>
      </c>
      <c r="L400">
        <v>996.04217529296875</v>
      </c>
    </row>
    <row r="401" spans="1:12" x14ac:dyDescent="0.25">
      <c r="A401">
        <v>1682.5</v>
      </c>
      <c r="B401" s="1">
        <f>DATE(2023,4,11) + TIME(12,0,0)</f>
        <v>45027.5</v>
      </c>
      <c r="C401">
        <v>7880585728</v>
      </c>
      <c r="D401">
        <v>18095836</v>
      </c>
      <c r="E401">
        <v>221338.484375</v>
      </c>
      <c r="F401">
        <v>458.8472900390625</v>
      </c>
      <c r="G401">
        <v>12426622</v>
      </c>
      <c r="H401">
        <v>6</v>
      </c>
      <c r="I401">
        <v>27082.259765625</v>
      </c>
      <c r="J401">
        <v>1</v>
      </c>
      <c r="K401">
        <v>2.9224989414215088</v>
      </c>
      <c r="L401">
        <v>815.3060302734375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8133421568</v>
      </c>
      <c r="D402">
        <v>18651308</v>
      </c>
      <c r="E402">
        <v>237959.1875</v>
      </c>
      <c r="F402">
        <v>455.97174072265625</v>
      </c>
      <c r="G402">
        <v>12360603</v>
      </c>
      <c r="H402">
        <v>6</v>
      </c>
      <c r="I402">
        <v>27108.265625</v>
      </c>
      <c r="J402">
        <v>1</v>
      </c>
      <c r="K402">
        <v>2.913973331451416</v>
      </c>
      <c r="L402">
        <v>813.6368408203125</v>
      </c>
    </row>
    <row r="403" spans="1:12" x14ac:dyDescent="0.25">
      <c r="A403">
        <v>1703</v>
      </c>
      <c r="B403" s="1">
        <f>DATE(2023,5,2) + TIME(0,0,0)</f>
        <v>45048</v>
      </c>
      <c r="C403">
        <v>8133545984</v>
      </c>
      <c r="D403">
        <v>18651576</v>
      </c>
      <c r="E403">
        <v>237968.484375</v>
      </c>
      <c r="F403">
        <v>462.17269897460938</v>
      </c>
      <c r="G403">
        <v>12441490</v>
      </c>
      <c r="H403">
        <v>5</v>
      </c>
      <c r="I403">
        <v>26919.568359375</v>
      </c>
      <c r="J403">
        <v>1</v>
      </c>
      <c r="K403">
        <v>3.3384418487548828</v>
      </c>
      <c r="L403">
        <v>929.7327880859375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8183762432</v>
      </c>
      <c r="D404">
        <v>18758840</v>
      </c>
      <c r="E404">
        <v>241783.03125</v>
      </c>
      <c r="F404">
        <v>468.72341918945313</v>
      </c>
      <c r="G404">
        <v>12601261</v>
      </c>
      <c r="H404">
        <v>5</v>
      </c>
      <c r="I404">
        <v>26884.21484375</v>
      </c>
      <c r="J404">
        <v>1</v>
      </c>
      <c r="K404">
        <v>3.4581868648529053</v>
      </c>
      <c r="L404">
        <v>963.009033203125</v>
      </c>
    </row>
    <row r="405" spans="1:12" x14ac:dyDescent="0.25">
      <c r="A405">
        <v>1707</v>
      </c>
      <c r="B405" s="1">
        <f>DATE(2023,5,6) + TIME(0,0,0)</f>
        <v>45052</v>
      </c>
      <c r="C405">
        <v>8183888384</v>
      </c>
      <c r="D405">
        <v>18759112</v>
      </c>
      <c r="E405">
        <v>241791.4375</v>
      </c>
      <c r="F405">
        <v>461.760986328125</v>
      </c>
      <c r="G405">
        <v>12588287</v>
      </c>
      <c r="H405">
        <v>6</v>
      </c>
      <c r="I405">
        <v>27261.4765625</v>
      </c>
      <c r="J405">
        <v>1</v>
      </c>
      <c r="K405">
        <v>2.9900617599487305</v>
      </c>
      <c r="L405">
        <v>840.25927734375</v>
      </c>
    </row>
    <row r="406" spans="1:12" x14ac:dyDescent="0.25">
      <c r="A406">
        <v>1709</v>
      </c>
      <c r="B406" s="1">
        <f>DATE(2023,5,8) + TIME(0,0,0)</f>
        <v>45054</v>
      </c>
      <c r="C406">
        <v>8208830464</v>
      </c>
      <c r="D406">
        <v>18813588</v>
      </c>
      <c r="E406">
        <v>243466.546875</v>
      </c>
      <c r="F406">
        <v>457.83236694335938</v>
      </c>
      <c r="G406">
        <v>12470278</v>
      </c>
      <c r="H406">
        <v>6</v>
      </c>
      <c r="I406">
        <v>27237.6484375</v>
      </c>
      <c r="J406">
        <v>1</v>
      </c>
      <c r="K406">
        <v>2.982548713684082</v>
      </c>
      <c r="L406">
        <v>837.35052490234375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8221196288</v>
      </c>
      <c r="D407">
        <v>18840582</v>
      </c>
      <c r="E407">
        <v>244297.875</v>
      </c>
      <c r="F407">
        <v>458.08807373046875</v>
      </c>
      <c r="G407">
        <v>12490118</v>
      </c>
      <c r="H407">
        <v>6</v>
      </c>
      <c r="I407">
        <v>27265.7578125</v>
      </c>
      <c r="J407">
        <v>1</v>
      </c>
      <c r="K407">
        <v>2.9880712032318115</v>
      </c>
      <c r="L407">
        <v>839.81451416015625</v>
      </c>
    </row>
    <row r="408" spans="1:12" x14ac:dyDescent="0.25">
      <c r="A408">
        <v>1710</v>
      </c>
      <c r="B408" s="1">
        <f>DATE(2023,5,9) + TIME(0,0,0)</f>
        <v>45055</v>
      </c>
      <c r="C408">
        <v>8221319680</v>
      </c>
      <c r="D408">
        <v>18840852</v>
      </c>
      <c r="E408">
        <v>244306.0625</v>
      </c>
      <c r="F408">
        <v>457.77542114257813</v>
      </c>
      <c r="G408">
        <v>12365866</v>
      </c>
      <c r="H408">
        <v>6</v>
      </c>
      <c r="I408">
        <v>27012.953125</v>
      </c>
      <c r="J408">
        <v>1</v>
      </c>
      <c r="K408">
        <v>2.9439113140106201</v>
      </c>
      <c r="L408">
        <v>819.3585205078125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8258311168</v>
      </c>
      <c r="D409">
        <v>18921622</v>
      </c>
      <c r="E409">
        <v>246742.6875</v>
      </c>
      <c r="F409">
        <v>458.11065673828125</v>
      </c>
      <c r="G409">
        <v>12375685</v>
      </c>
      <c r="H409">
        <v>6</v>
      </c>
      <c r="I409">
        <v>27014.619140625</v>
      </c>
      <c r="J409">
        <v>1</v>
      </c>
      <c r="K409">
        <v>2.9244065284729004</v>
      </c>
      <c r="L409">
        <v>813.81658935546875</v>
      </c>
    </row>
    <row r="410" spans="1:12" x14ac:dyDescent="0.25">
      <c r="A410">
        <v>1713</v>
      </c>
      <c r="B410" s="1">
        <f>DATE(2023,5,12) + TIME(0,0,0)</f>
        <v>45058</v>
      </c>
      <c r="C410">
        <v>8258435584</v>
      </c>
      <c r="D410">
        <v>18921898</v>
      </c>
      <c r="E410">
        <v>246748.390625</v>
      </c>
      <c r="F410">
        <v>450.75680541992188</v>
      </c>
      <c r="G410">
        <v>12446557</v>
      </c>
      <c r="H410">
        <v>5</v>
      </c>
      <c r="I410">
        <v>27612.578125</v>
      </c>
      <c r="J410">
        <v>1</v>
      </c>
      <c r="K410">
        <v>2.0227389335632324</v>
      </c>
      <c r="L410">
        <v>570.06121826171875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8260057600</v>
      </c>
      <c r="D411">
        <v>18925486</v>
      </c>
      <c r="E411">
        <v>246823.609375</v>
      </c>
      <c r="F411">
        <v>452.63735961914063</v>
      </c>
      <c r="G411">
        <v>12485844</v>
      </c>
      <c r="H411">
        <v>5</v>
      </c>
      <c r="I411">
        <v>27584.65234375</v>
      </c>
      <c r="J411">
        <v>1</v>
      </c>
      <c r="K411">
        <v>2.0611329078674316</v>
      </c>
      <c r="L411">
        <v>580.52166748046875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8270824448</v>
      </c>
      <c r="D412">
        <v>18949206</v>
      </c>
      <c r="E412">
        <v>247326.5</v>
      </c>
      <c r="F412">
        <v>454.0823974609375</v>
      </c>
      <c r="G412">
        <v>12524484</v>
      </c>
      <c r="H412">
        <v>5</v>
      </c>
      <c r="I412">
        <v>27581.9609375</v>
      </c>
      <c r="J412">
        <v>1</v>
      </c>
      <c r="K412">
        <v>2.0803313255310059</v>
      </c>
      <c r="L412">
        <v>585.9866943359375</v>
      </c>
    </row>
    <row r="413" spans="1:12" x14ac:dyDescent="0.25">
      <c r="A413">
        <v>1714</v>
      </c>
      <c r="B413" s="1">
        <f>DATE(2023,5,13) + TIME(0,0,0)</f>
        <v>45059</v>
      </c>
      <c r="C413">
        <v>8270946816</v>
      </c>
      <c r="D413">
        <v>18949476</v>
      </c>
      <c r="E413">
        <v>247332.25</v>
      </c>
      <c r="F413">
        <v>454.349609375</v>
      </c>
      <c r="G413">
        <v>12267712</v>
      </c>
      <c r="H413">
        <v>5</v>
      </c>
      <c r="I413">
        <v>27000.599609375</v>
      </c>
      <c r="J413">
        <v>1</v>
      </c>
      <c r="K413">
        <v>2.0859851837158203</v>
      </c>
      <c r="L413">
        <v>575.2276611328125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8331979264</v>
      </c>
      <c r="D414">
        <v>19084184</v>
      </c>
      <c r="E414">
        <v>250235.421875</v>
      </c>
      <c r="F414">
        <v>452.82742309570313</v>
      </c>
      <c r="G414">
        <v>12220954</v>
      </c>
      <c r="H414">
        <v>5</v>
      </c>
      <c r="I414">
        <v>26988.10546875</v>
      </c>
      <c r="J414">
        <v>1</v>
      </c>
      <c r="K414">
        <v>2.1242907047271729</v>
      </c>
      <c r="L414">
        <v>585.748779296875</v>
      </c>
    </row>
    <row r="415" spans="1:12" x14ac:dyDescent="0.25">
      <c r="A415">
        <v>1719</v>
      </c>
      <c r="B415" s="1">
        <f>DATE(2023,5,18) + TIME(0,0,0)</f>
        <v>45064</v>
      </c>
      <c r="C415">
        <v>8332102656</v>
      </c>
      <c r="D415">
        <v>19084456</v>
      </c>
      <c r="E415">
        <v>250243.453125</v>
      </c>
      <c r="F415">
        <v>455.33404541015625</v>
      </c>
      <c r="G415">
        <v>12368071</v>
      </c>
      <c r="H415">
        <v>6</v>
      </c>
      <c r="I415">
        <v>27162.6328125</v>
      </c>
      <c r="J415">
        <v>1</v>
      </c>
      <c r="K415">
        <v>2.8767061233520508</v>
      </c>
      <c r="L415">
        <v>804.53314208984375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8431076352</v>
      </c>
      <c r="D416">
        <v>19301302</v>
      </c>
      <c r="E416">
        <v>256863.078125</v>
      </c>
      <c r="F416">
        <v>458.50112915039063</v>
      </c>
      <c r="G416">
        <v>12436475</v>
      </c>
      <c r="H416">
        <v>6</v>
      </c>
      <c r="I416">
        <v>27124.197265625</v>
      </c>
      <c r="J416">
        <v>1</v>
      </c>
      <c r="K416">
        <v>2.9971621036529541</v>
      </c>
      <c r="L416">
        <v>838.07464599609375</v>
      </c>
    </row>
    <row r="417" spans="1:12" x14ac:dyDescent="0.25">
      <c r="A417">
        <v>1727</v>
      </c>
      <c r="B417" s="1">
        <f>DATE(2023,5,26) + TIME(0,0,0)</f>
        <v>45072</v>
      </c>
      <c r="C417">
        <v>8431202304</v>
      </c>
      <c r="D417">
        <v>19301572</v>
      </c>
      <c r="E417">
        <v>256872.765625</v>
      </c>
      <c r="F417">
        <v>465.33486938476563</v>
      </c>
      <c r="G417">
        <v>12564930</v>
      </c>
      <c r="H417">
        <v>5</v>
      </c>
      <c r="I417">
        <v>27001.91015625</v>
      </c>
      <c r="J417">
        <v>1</v>
      </c>
      <c r="K417">
        <v>3.4645681381225586</v>
      </c>
      <c r="L417">
        <v>969.07379150390625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8437410304</v>
      </c>
      <c r="D418">
        <v>19314786</v>
      </c>
      <c r="E418">
        <v>257354.3125</v>
      </c>
      <c r="F418">
        <v>471.46054077148438</v>
      </c>
      <c r="G418">
        <v>12710368</v>
      </c>
      <c r="H418">
        <v>5</v>
      </c>
      <c r="I418">
        <v>26959.55859375</v>
      </c>
      <c r="J418">
        <v>1</v>
      </c>
      <c r="K418">
        <v>3.5280473232269287</v>
      </c>
      <c r="L418">
        <v>985.9300537109375</v>
      </c>
    </row>
    <row r="419" spans="1:12" x14ac:dyDescent="0.25">
      <c r="A419">
        <v>1727.5</v>
      </c>
      <c r="B419" s="1">
        <f>DATE(2023,5,26) + TIME(12,0,0)</f>
        <v>45072.5</v>
      </c>
      <c r="C419">
        <v>8437536256</v>
      </c>
      <c r="D419">
        <v>19315056</v>
      </c>
      <c r="E419">
        <v>257362.71875</v>
      </c>
      <c r="F419">
        <v>463.22622680664063</v>
      </c>
      <c r="G419">
        <v>12573808</v>
      </c>
      <c r="H419">
        <v>6</v>
      </c>
      <c r="I419">
        <v>27143.990234375</v>
      </c>
      <c r="J419">
        <v>1</v>
      </c>
      <c r="K419">
        <v>3.0085139274597168</v>
      </c>
      <c r="L419">
        <v>841.96124267578125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8593053696</v>
      </c>
      <c r="D420">
        <v>19654022</v>
      </c>
      <c r="E420">
        <v>268095.0625</v>
      </c>
      <c r="F420">
        <v>458.63375854492188</v>
      </c>
      <c r="G420">
        <v>12439937</v>
      </c>
      <c r="H420">
        <v>6</v>
      </c>
      <c r="I420">
        <v>27123.900390625</v>
      </c>
      <c r="J420">
        <v>1</v>
      </c>
      <c r="K420">
        <v>3.1097145080566406</v>
      </c>
      <c r="L420">
        <v>870.54742431640625</v>
      </c>
    </row>
    <row r="421" spans="1:12" x14ac:dyDescent="0.25">
      <c r="A421">
        <v>1740</v>
      </c>
      <c r="B421" s="1">
        <f>DATE(2023,6,8) + TIME(0,0,0)</f>
        <v>45085</v>
      </c>
      <c r="C421">
        <v>8593178624</v>
      </c>
      <c r="D421">
        <v>19654292</v>
      </c>
      <c r="E421">
        <v>268102.8125</v>
      </c>
      <c r="F421">
        <v>463.98086547851563</v>
      </c>
      <c r="G421">
        <v>12516022</v>
      </c>
      <c r="H421">
        <v>5</v>
      </c>
      <c r="I421">
        <v>26975.298828125</v>
      </c>
      <c r="J421">
        <v>1</v>
      </c>
      <c r="K421">
        <v>2.7951798439025879</v>
      </c>
      <c r="L421">
        <v>775.69000244140625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8603151360</v>
      </c>
      <c r="D422">
        <v>19675582</v>
      </c>
      <c r="E422">
        <v>268722.03125</v>
      </c>
      <c r="F422">
        <v>469.52816772460938</v>
      </c>
      <c r="G422">
        <v>12653161</v>
      </c>
      <c r="H422">
        <v>5</v>
      </c>
      <c r="I422">
        <v>26948.671875</v>
      </c>
      <c r="J422">
        <v>1</v>
      </c>
      <c r="K422">
        <v>2.8328573703765869</v>
      </c>
      <c r="L422">
        <v>785.67449951171875</v>
      </c>
    </row>
    <row r="423" spans="1:12" x14ac:dyDescent="0.25">
      <c r="A423">
        <v>1740.8</v>
      </c>
      <c r="B423" s="1">
        <f>DATE(2023,6,8) + TIME(19,12,0)</f>
        <v>45085.8</v>
      </c>
      <c r="C423">
        <v>8603276288</v>
      </c>
      <c r="D423">
        <v>19675854</v>
      </c>
      <c r="E423">
        <v>268729.9375</v>
      </c>
      <c r="F423">
        <v>462.6845703125</v>
      </c>
      <c r="G423">
        <v>12532164</v>
      </c>
      <c r="H423">
        <v>6</v>
      </c>
      <c r="I423">
        <v>27085.759765625</v>
      </c>
      <c r="J423">
        <v>1</v>
      </c>
      <c r="K423">
        <v>2.8283941745758057</v>
      </c>
      <c r="L423">
        <v>788.390869140625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8605644800</v>
      </c>
      <c r="D424">
        <v>19680994</v>
      </c>
      <c r="E424">
        <v>268887.53125</v>
      </c>
      <c r="F424">
        <v>459.97775268554688</v>
      </c>
      <c r="G424">
        <v>12444319</v>
      </c>
      <c r="H424">
        <v>6</v>
      </c>
      <c r="I424">
        <v>27054.17578125</v>
      </c>
      <c r="J424">
        <v>1</v>
      </c>
      <c r="K424">
        <v>3.0084290504455566</v>
      </c>
      <c r="L424">
        <v>839.15093994140625</v>
      </c>
    </row>
    <row r="425" spans="1:12" x14ac:dyDescent="0.25">
      <c r="A425">
        <v>1741</v>
      </c>
      <c r="B425" s="1">
        <f>DATE(2023,6,9) + TIME(0,0,0)</f>
        <v>45086</v>
      </c>
      <c r="C425">
        <v>8605763584</v>
      </c>
      <c r="D425">
        <v>19681260</v>
      </c>
      <c r="E425">
        <v>268894.9375</v>
      </c>
      <c r="F425">
        <v>449.34292602539063</v>
      </c>
      <c r="G425">
        <v>11891310</v>
      </c>
      <c r="H425">
        <v>4</v>
      </c>
      <c r="I425">
        <v>26463.775390625</v>
      </c>
      <c r="J425">
        <v>1</v>
      </c>
      <c r="K425">
        <v>2.7194952964782715</v>
      </c>
      <c r="L425">
        <v>739.7999267578125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8629535744</v>
      </c>
      <c r="D426">
        <v>19733790</v>
      </c>
      <c r="E426">
        <v>270481.96875</v>
      </c>
      <c r="F426">
        <v>453.92303466796875</v>
      </c>
      <c r="G426">
        <v>11972505</v>
      </c>
      <c r="H426">
        <v>4</v>
      </c>
      <c r="I426">
        <v>26375.62890625</v>
      </c>
      <c r="J426">
        <v>1</v>
      </c>
      <c r="K426">
        <v>2.9896512031555176</v>
      </c>
      <c r="L426">
        <v>812.84033203125</v>
      </c>
    </row>
    <row r="427" spans="1:12" x14ac:dyDescent="0.25">
      <c r="A427">
        <v>1743</v>
      </c>
      <c r="B427" s="1">
        <f>DATE(2023,6,11) + TIME(0,0,0)</f>
        <v>45088</v>
      </c>
      <c r="C427">
        <v>8629658624</v>
      </c>
      <c r="D427">
        <v>19734064</v>
      </c>
      <c r="E427">
        <v>270489.03125</v>
      </c>
      <c r="F427">
        <v>448.69039916992188</v>
      </c>
      <c r="G427">
        <v>12291478</v>
      </c>
      <c r="H427">
        <v>5</v>
      </c>
      <c r="I427">
        <v>27394.1171875</v>
      </c>
      <c r="J427">
        <v>1</v>
      </c>
      <c r="K427">
        <v>2.5132348537445068</v>
      </c>
      <c r="L427">
        <v>706.2276611328125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8678502400</v>
      </c>
      <c r="D428">
        <v>19843390</v>
      </c>
      <c r="E428">
        <v>273306.71875</v>
      </c>
      <c r="F428">
        <v>446.35760498046875</v>
      </c>
      <c r="G428">
        <v>12229784</v>
      </c>
      <c r="H428">
        <v>5</v>
      </c>
      <c r="I428">
        <v>27399.072265625</v>
      </c>
      <c r="J428">
        <v>1</v>
      </c>
      <c r="K428">
        <v>2.5184190273284912</v>
      </c>
      <c r="L428">
        <v>707.85003662109375</v>
      </c>
    </row>
    <row r="429" spans="1:12" x14ac:dyDescent="0.25">
      <c r="A429">
        <v>1747</v>
      </c>
      <c r="B429" s="1">
        <f>DATE(2023,6,15) + TIME(0,0,0)</f>
        <v>45092</v>
      </c>
      <c r="C429">
        <v>8678622208</v>
      </c>
      <c r="D429">
        <v>19843658</v>
      </c>
      <c r="E429">
        <v>273315.6875</v>
      </c>
      <c r="F429">
        <v>448.787109375</v>
      </c>
      <c r="G429">
        <v>12046280</v>
      </c>
      <c r="H429">
        <v>6</v>
      </c>
      <c r="I429">
        <v>26841.857421875</v>
      </c>
      <c r="J429">
        <v>1</v>
      </c>
      <c r="K429">
        <v>3.2356297969818115</v>
      </c>
      <c r="L429">
        <v>897.54437255859375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8690520064</v>
      </c>
      <c r="D430">
        <v>19870250</v>
      </c>
      <c r="E430">
        <v>274185.65625</v>
      </c>
      <c r="F430">
        <v>447.13021850585938</v>
      </c>
      <c r="G430">
        <v>12013455</v>
      </c>
      <c r="H430">
        <v>6</v>
      </c>
      <c r="I430">
        <v>26867.912109375</v>
      </c>
      <c r="J430">
        <v>1</v>
      </c>
      <c r="K430">
        <v>3.144813060760498</v>
      </c>
      <c r="L430">
        <v>872.38037109375</v>
      </c>
    </row>
    <row r="431" spans="1:12" x14ac:dyDescent="0.25">
      <c r="A431">
        <v>1748</v>
      </c>
      <c r="B431" s="1">
        <f>DATE(2023,6,16) + TIME(0,0,0)</f>
        <v>45093</v>
      </c>
      <c r="C431">
        <v>8690640896</v>
      </c>
      <c r="D431">
        <v>19870518</v>
      </c>
      <c r="E431">
        <v>274196.28125</v>
      </c>
      <c r="F431">
        <v>452.56048583984375</v>
      </c>
      <c r="G431">
        <v>12135340</v>
      </c>
      <c r="H431">
        <v>5</v>
      </c>
      <c r="I431">
        <v>26814.84765625</v>
      </c>
      <c r="J431">
        <v>1</v>
      </c>
      <c r="K431">
        <v>3.8150711059570313</v>
      </c>
      <c r="L431">
        <v>1063.5819091796875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8715287552</v>
      </c>
      <c r="D432">
        <v>19923792</v>
      </c>
      <c r="E432">
        <v>276373.59375</v>
      </c>
      <c r="F432">
        <v>465.22802734375</v>
      </c>
      <c r="G432">
        <v>12449426</v>
      </c>
      <c r="H432">
        <v>5</v>
      </c>
      <c r="I432">
        <v>26759.8359375</v>
      </c>
      <c r="J432">
        <v>1</v>
      </c>
      <c r="K432">
        <v>3.9523465633392334</v>
      </c>
      <c r="L432">
        <v>1101.1632080078125</v>
      </c>
    </row>
    <row r="433" spans="1:12" x14ac:dyDescent="0.25">
      <c r="A433">
        <v>1750</v>
      </c>
      <c r="B433" s="1">
        <f>DATE(2023,6,18) + TIME(0,0,0)</f>
        <v>45095</v>
      </c>
      <c r="C433">
        <v>8715412480</v>
      </c>
      <c r="D433">
        <v>19924064</v>
      </c>
      <c r="E433">
        <v>276382.875</v>
      </c>
      <c r="F433">
        <v>456.8111572265625</v>
      </c>
      <c r="G433">
        <v>12438208</v>
      </c>
      <c r="H433">
        <v>6</v>
      </c>
      <c r="I433">
        <v>27228.337890625</v>
      </c>
      <c r="J433">
        <v>1</v>
      </c>
      <c r="K433">
        <v>3.287693977355957</v>
      </c>
      <c r="L433">
        <v>925.6158447265625</v>
      </c>
    </row>
    <row r="434" spans="1:12" x14ac:dyDescent="0.25">
      <c r="A434">
        <v>1752</v>
      </c>
      <c r="B434" s="1">
        <f>DATE(2023,6,20) + TIME(0,0,0)</f>
        <v>45097</v>
      </c>
      <c r="C434">
        <v>8740109312</v>
      </c>
      <c r="D434">
        <v>19978582</v>
      </c>
      <c r="E434">
        <v>278203.875</v>
      </c>
      <c r="F434">
        <v>453.32012939453125</v>
      </c>
      <c r="G434">
        <v>12357447</v>
      </c>
      <c r="H434">
        <v>6</v>
      </c>
      <c r="I434">
        <v>27259.8671875</v>
      </c>
      <c r="J434">
        <v>1</v>
      </c>
      <c r="K434">
        <v>3.2309904098510742</v>
      </c>
      <c r="L434">
        <v>910.17132568359375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8752378880</v>
      </c>
      <c r="D435">
        <v>20005580</v>
      </c>
      <c r="E435">
        <v>279104.5</v>
      </c>
      <c r="F435">
        <v>454.46755981445313</v>
      </c>
      <c r="G435">
        <v>12393689</v>
      </c>
      <c r="H435">
        <v>6</v>
      </c>
      <c r="I435">
        <v>27270.791015625</v>
      </c>
      <c r="J435">
        <v>1</v>
      </c>
      <c r="K435">
        <v>3.2281539440155029</v>
      </c>
      <c r="L435">
        <v>909.7099609375</v>
      </c>
    </row>
    <row r="436" spans="1:12" x14ac:dyDescent="0.25">
      <c r="A436">
        <v>1753</v>
      </c>
      <c r="B436" s="1">
        <f>DATE(2023,6,21) + TIME(0,0,0)</f>
        <v>45098</v>
      </c>
      <c r="C436">
        <v>8752504832</v>
      </c>
      <c r="D436">
        <v>20005854</v>
      </c>
      <c r="E436">
        <v>279115.3125</v>
      </c>
      <c r="F436">
        <v>459.25961303710938</v>
      </c>
      <c r="G436">
        <v>12584731</v>
      </c>
      <c r="H436">
        <v>5</v>
      </c>
      <c r="I436">
        <v>27402.216796875</v>
      </c>
      <c r="J436">
        <v>1</v>
      </c>
      <c r="K436">
        <v>3.7993884086608887</v>
      </c>
      <c r="L436">
        <v>1082.23486328125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8759986176</v>
      </c>
      <c r="D437">
        <v>20022002</v>
      </c>
      <c r="E437">
        <v>279764.4375</v>
      </c>
      <c r="F437">
        <v>464.50448608398438</v>
      </c>
      <c r="G437">
        <v>12711547</v>
      </c>
      <c r="H437">
        <v>5</v>
      </c>
      <c r="I437">
        <v>27365.8203125</v>
      </c>
      <c r="J437">
        <v>1</v>
      </c>
      <c r="K437">
        <v>3.8764562606811523</v>
      </c>
      <c r="L437">
        <v>1103.6048583984375</v>
      </c>
    </row>
    <row r="438" spans="1:12" x14ac:dyDescent="0.25">
      <c r="A438">
        <v>1753.6</v>
      </c>
      <c r="B438" s="1">
        <f>DATE(2023,6,21) + TIME(14,24,0)</f>
        <v>45098.6</v>
      </c>
      <c r="C438">
        <v>8760111104</v>
      </c>
      <c r="D438">
        <v>20022274</v>
      </c>
      <c r="E438">
        <v>279773.75</v>
      </c>
      <c r="F438">
        <v>458.70431518554688</v>
      </c>
      <c r="G438">
        <v>12437660</v>
      </c>
      <c r="H438">
        <v>6</v>
      </c>
      <c r="I438">
        <v>27114.765625</v>
      </c>
      <c r="J438">
        <v>1</v>
      </c>
      <c r="K438">
        <v>3.3232307434082031</v>
      </c>
      <c r="L438">
        <v>932.060791015625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8851086336</v>
      </c>
      <c r="D439">
        <v>20222640</v>
      </c>
      <c r="E439">
        <v>286716.75</v>
      </c>
      <c r="F439">
        <v>454.37750244140625</v>
      </c>
      <c r="G439">
        <v>12314397</v>
      </c>
      <c r="H439">
        <v>6</v>
      </c>
      <c r="I439">
        <v>27101.6875</v>
      </c>
      <c r="J439">
        <v>1</v>
      </c>
      <c r="K439">
        <v>3.3955605030059814</v>
      </c>
      <c r="L439">
        <v>952.600341796875</v>
      </c>
    </row>
    <row r="440" spans="1:12" x14ac:dyDescent="0.25">
      <c r="A440">
        <v>1761</v>
      </c>
      <c r="B440" s="1">
        <f>DATE(2023,6,29) + TIME(0,0,0)</f>
        <v>45106</v>
      </c>
      <c r="C440">
        <v>8851210240</v>
      </c>
      <c r="D440">
        <v>20222912</v>
      </c>
      <c r="E440">
        <v>286726.34375</v>
      </c>
      <c r="F440">
        <v>454.73080444335938</v>
      </c>
      <c r="G440">
        <v>12424175</v>
      </c>
      <c r="H440">
        <v>6</v>
      </c>
      <c r="I440">
        <v>27322.044921875</v>
      </c>
      <c r="J440">
        <v>1</v>
      </c>
      <c r="K440">
        <v>3.3966348171234131</v>
      </c>
      <c r="L440">
        <v>960.66015625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8875936768</v>
      </c>
      <c r="D441">
        <v>20277262</v>
      </c>
      <c r="E441">
        <v>288654.5</v>
      </c>
      <c r="F441">
        <v>454.7208251953125</v>
      </c>
      <c r="G441">
        <v>12415832</v>
      </c>
      <c r="H441">
        <v>6</v>
      </c>
      <c r="I441">
        <v>27304.296875</v>
      </c>
      <c r="J441">
        <v>1</v>
      </c>
      <c r="K441">
        <v>3.4460015296936035</v>
      </c>
      <c r="L441">
        <v>974.48736572265625</v>
      </c>
    </row>
    <row r="442" spans="1:12" x14ac:dyDescent="0.25">
      <c r="A442">
        <v>1763</v>
      </c>
      <c r="B442" s="1">
        <f>DATE(2023,7,1) + TIME(0,0,0)</f>
        <v>45108</v>
      </c>
      <c r="C442">
        <v>8876061696</v>
      </c>
      <c r="D442">
        <v>20277536</v>
      </c>
      <c r="E442">
        <v>288664.1875</v>
      </c>
      <c r="F442">
        <v>453.88580322265625</v>
      </c>
      <c r="G442">
        <v>12470942</v>
      </c>
      <c r="H442">
        <v>6</v>
      </c>
      <c r="I442">
        <v>27475.9453125</v>
      </c>
      <c r="J442">
        <v>1</v>
      </c>
      <c r="K442">
        <v>3.4133753776550293</v>
      </c>
      <c r="L442">
        <v>971.00103759765625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8900924416</v>
      </c>
      <c r="D443">
        <v>20332218</v>
      </c>
      <c r="E443">
        <v>290607.09375</v>
      </c>
      <c r="F443">
        <v>456.6534423828125</v>
      </c>
      <c r="G443">
        <v>12563838</v>
      </c>
      <c r="H443">
        <v>6</v>
      </c>
      <c r="I443">
        <v>27512.849609375</v>
      </c>
      <c r="J443">
        <v>1</v>
      </c>
      <c r="K443">
        <v>3.2955470085144043</v>
      </c>
      <c r="L443">
        <v>937.597900390625</v>
      </c>
    </row>
    <row r="444" spans="1:12" x14ac:dyDescent="0.25">
      <c r="A444">
        <v>1765</v>
      </c>
      <c r="B444" s="1">
        <f>DATE(2023,7,3) + TIME(0,0,0)</f>
        <v>45110</v>
      </c>
      <c r="C444">
        <v>8901050368</v>
      </c>
      <c r="D444">
        <v>20332492</v>
      </c>
      <c r="E444">
        <v>290616.46875</v>
      </c>
      <c r="F444">
        <v>457.41293334960938</v>
      </c>
      <c r="G444">
        <v>12572680</v>
      </c>
      <c r="H444">
        <v>6</v>
      </c>
      <c r="I444">
        <v>27486.5</v>
      </c>
      <c r="J444">
        <v>1</v>
      </c>
      <c r="K444">
        <v>3.295555591583252</v>
      </c>
      <c r="L444">
        <v>936.70245361328125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8913496064</v>
      </c>
      <c r="D445">
        <v>20359692</v>
      </c>
      <c r="E445">
        <v>291549.5</v>
      </c>
      <c r="F445">
        <v>457.46975708007813</v>
      </c>
      <c r="G445">
        <v>12565279</v>
      </c>
      <c r="H445">
        <v>6</v>
      </c>
      <c r="I445">
        <v>27466.90625</v>
      </c>
      <c r="J445">
        <v>1</v>
      </c>
      <c r="K445">
        <v>3.341604471206665</v>
      </c>
      <c r="L445">
        <v>949.56610107421875</v>
      </c>
    </row>
    <row r="446" spans="1:12" x14ac:dyDescent="0.25">
      <c r="A446">
        <v>1766</v>
      </c>
      <c r="B446" s="1">
        <f>DATE(2023,7,4) + TIME(0,0,0)</f>
        <v>45111</v>
      </c>
      <c r="C446">
        <v>8913622016</v>
      </c>
      <c r="D446">
        <v>20359974</v>
      </c>
      <c r="E446">
        <v>291556.65625</v>
      </c>
      <c r="F446">
        <v>443.75534057617188</v>
      </c>
      <c r="G446">
        <v>12539506</v>
      </c>
      <c r="H446">
        <v>5</v>
      </c>
      <c r="I446">
        <v>28257.701171875</v>
      </c>
      <c r="J446">
        <v>1</v>
      </c>
      <c r="K446">
        <v>2.467634916305542</v>
      </c>
      <c r="L446">
        <v>714.93902587890625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8926059520</v>
      </c>
      <c r="D447">
        <v>20387930</v>
      </c>
      <c r="E447">
        <v>292282.3125</v>
      </c>
      <c r="F447">
        <v>445.4755859375</v>
      </c>
      <c r="G447">
        <v>12577015</v>
      </c>
      <c r="H447">
        <v>5</v>
      </c>
      <c r="I447">
        <v>28232.783203125</v>
      </c>
      <c r="J447">
        <v>1</v>
      </c>
      <c r="K447">
        <v>2.5461604595184326</v>
      </c>
      <c r="L447">
        <v>737.63323974609375</v>
      </c>
    </row>
    <row r="448" spans="1:12" x14ac:dyDescent="0.25">
      <c r="A448">
        <v>1767</v>
      </c>
      <c r="B448" s="1">
        <f>DATE(2023,7,5) + TIME(0,0,0)</f>
        <v>45112</v>
      </c>
      <c r="C448">
        <v>8926177280</v>
      </c>
      <c r="D448">
        <v>20388194</v>
      </c>
      <c r="E448">
        <v>292287.65625</v>
      </c>
      <c r="F448">
        <v>447.0946044921875</v>
      </c>
      <c r="G448">
        <v>11763036</v>
      </c>
      <c r="H448">
        <v>4</v>
      </c>
      <c r="I448">
        <v>26309.94921875</v>
      </c>
      <c r="J448">
        <v>1</v>
      </c>
      <c r="K448">
        <v>2.0001552104949951</v>
      </c>
      <c r="L448">
        <v>536.980224609375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8949706752</v>
      </c>
      <c r="D449">
        <v>20440508</v>
      </c>
      <c r="E449">
        <v>293377.8125</v>
      </c>
      <c r="F449">
        <v>450.83163452148438</v>
      </c>
      <c r="G449">
        <v>11847562</v>
      </c>
      <c r="H449">
        <v>4</v>
      </c>
      <c r="I449">
        <v>26279.349609375</v>
      </c>
      <c r="J449">
        <v>1</v>
      </c>
      <c r="K449">
        <v>2.0571308135986328</v>
      </c>
      <c r="L449">
        <v>551.95501708984375</v>
      </c>
    </row>
    <row r="450" spans="1:12" x14ac:dyDescent="0.25">
      <c r="A450">
        <v>1769</v>
      </c>
      <c r="B450" s="1">
        <f>DATE(2023,7,7) + TIME(0,0,0)</f>
        <v>45114</v>
      </c>
      <c r="C450">
        <v>8949831680</v>
      </c>
      <c r="D450">
        <v>20440788</v>
      </c>
      <c r="E450">
        <v>293383.71875</v>
      </c>
      <c r="F450">
        <v>448.24920654296875</v>
      </c>
      <c r="G450">
        <v>12511768</v>
      </c>
      <c r="H450">
        <v>5</v>
      </c>
      <c r="I450">
        <v>27912.525390625</v>
      </c>
      <c r="J450">
        <v>1</v>
      </c>
      <c r="K450">
        <v>2.0791490077972412</v>
      </c>
      <c r="L450">
        <v>592.6654052734375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8962141184</v>
      </c>
      <c r="D451">
        <v>20468330</v>
      </c>
      <c r="E451">
        <v>294063.75</v>
      </c>
      <c r="F451">
        <v>446.59268188476563</v>
      </c>
      <c r="G451">
        <v>12418208</v>
      </c>
      <c r="H451">
        <v>5</v>
      </c>
      <c r="I451">
        <v>27806.564453125</v>
      </c>
      <c r="J451">
        <v>1</v>
      </c>
      <c r="K451">
        <v>2.4665329456329346</v>
      </c>
      <c r="L451">
        <v>703.20281982421875</v>
      </c>
    </row>
    <row r="452" spans="1:12" x14ac:dyDescent="0.25">
      <c r="A452">
        <v>1770</v>
      </c>
      <c r="B452" s="1">
        <f>DATE(2023,7,8) + TIME(0,0,0)</f>
        <v>45115</v>
      </c>
      <c r="C452">
        <v>8962264064</v>
      </c>
      <c r="D452">
        <v>20468608</v>
      </c>
      <c r="E452">
        <v>294070.90625</v>
      </c>
      <c r="F452">
        <v>446.80133056640625</v>
      </c>
      <c r="G452">
        <v>12349755</v>
      </c>
      <c r="H452">
        <v>5</v>
      </c>
      <c r="I452">
        <v>27640.37109375</v>
      </c>
      <c r="J452">
        <v>1</v>
      </c>
      <c r="K452">
        <v>2.5162537097930908</v>
      </c>
      <c r="L452">
        <v>713.4542236328125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8974481408</v>
      </c>
      <c r="D453">
        <v>20495960</v>
      </c>
      <c r="E453">
        <v>294789.28125</v>
      </c>
      <c r="F453">
        <v>446.55780029296875</v>
      </c>
      <c r="G453">
        <v>12335534</v>
      </c>
      <c r="H453">
        <v>5</v>
      </c>
      <c r="I453">
        <v>27623.599609375</v>
      </c>
      <c r="J453">
        <v>1</v>
      </c>
      <c r="K453">
        <v>2.5770933628082275</v>
      </c>
      <c r="L453">
        <v>730.71722412109375</v>
      </c>
    </row>
    <row r="454" spans="1:12" x14ac:dyDescent="0.25">
      <c r="A454">
        <v>1771</v>
      </c>
      <c r="B454" s="1">
        <f>DATE(2023,7,9) + TIME(0,0,0)</f>
        <v>45116</v>
      </c>
      <c r="C454">
        <v>8974601216</v>
      </c>
      <c r="D454">
        <v>20496228</v>
      </c>
      <c r="E454">
        <v>294799.5</v>
      </c>
      <c r="F454">
        <v>449.79443359375</v>
      </c>
      <c r="G454">
        <v>12049258</v>
      </c>
      <c r="H454">
        <v>6</v>
      </c>
      <c r="I454">
        <v>26788.3671875</v>
      </c>
      <c r="J454">
        <v>1</v>
      </c>
      <c r="K454">
        <v>3.6753952503204346</v>
      </c>
      <c r="L454">
        <v>1022.1463012695313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8998582272</v>
      </c>
      <c r="D455">
        <v>20549580</v>
      </c>
      <c r="E455">
        <v>296788.34375</v>
      </c>
      <c r="F455">
        <v>452.642822265625</v>
      </c>
      <c r="G455">
        <v>12136321</v>
      </c>
      <c r="H455">
        <v>6</v>
      </c>
      <c r="I455">
        <v>26812.134765625</v>
      </c>
      <c r="J455">
        <v>1</v>
      </c>
      <c r="K455">
        <v>3.5868711471557617</v>
      </c>
      <c r="L455">
        <v>997.49560546875</v>
      </c>
    </row>
    <row r="456" spans="1:12" x14ac:dyDescent="0.25">
      <c r="A456">
        <v>1773</v>
      </c>
      <c r="B456" s="1">
        <f>DATE(2023,7,11) + TIME(0,0,0)</f>
        <v>45118</v>
      </c>
      <c r="C456">
        <v>8998705152</v>
      </c>
      <c r="D456">
        <v>20549852</v>
      </c>
      <c r="E456">
        <v>296798.40625</v>
      </c>
      <c r="F456">
        <v>452.27334594726563</v>
      </c>
      <c r="G456">
        <v>12345548</v>
      </c>
      <c r="H456">
        <v>6</v>
      </c>
      <c r="I456">
        <v>27296.65234375</v>
      </c>
      <c r="J456">
        <v>1</v>
      </c>
      <c r="K456">
        <v>3.5549182891845703</v>
      </c>
      <c r="L456">
        <v>1006.1411743164063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9011010560</v>
      </c>
      <c r="D457">
        <v>20576884</v>
      </c>
      <c r="E457">
        <v>297787.375</v>
      </c>
      <c r="F457">
        <v>456.26641845703125</v>
      </c>
      <c r="G457">
        <v>12459741</v>
      </c>
      <c r="H457">
        <v>6</v>
      </c>
      <c r="I457">
        <v>27308.037109375</v>
      </c>
      <c r="J457">
        <v>1</v>
      </c>
      <c r="K457">
        <v>3.51517653465271</v>
      </c>
      <c r="L457">
        <v>994.898193359375</v>
      </c>
    </row>
    <row r="458" spans="1:12" x14ac:dyDescent="0.25">
      <c r="A458">
        <v>1774</v>
      </c>
      <c r="B458" s="1">
        <f>DATE(2023,7,12) + TIME(0,0,0)</f>
        <v>45119</v>
      </c>
      <c r="C458">
        <v>9011135488</v>
      </c>
      <c r="D458">
        <v>20577158</v>
      </c>
      <c r="E458">
        <v>297797.28125</v>
      </c>
      <c r="F458">
        <v>456.30462646484375</v>
      </c>
      <c r="G458">
        <v>12475424</v>
      </c>
      <c r="H458">
        <v>6</v>
      </c>
      <c r="I458">
        <v>27340.12109375</v>
      </c>
      <c r="J458">
        <v>1</v>
      </c>
      <c r="K458">
        <v>3.5008573532104492</v>
      </c>
      <c r="L458">
        <v>991.86236572265625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9018499072</v>
      </c>
      <c r="D459">
        <v>20593288</v>
      </c>
      <c r="E459">
        <v>298382.9375</v>
      </c>
      <c r="F459">
        <v>456.59927368164063</v>
      </c>
      <c r="G459">
        <v>12481684</v>
      </c>
      <c r="H459">
        <v>6</v>
      </c>
      <c r="I459">
        <v>27336.1875</v>
      </c>
      <c r="J459">
        <v>1</v>
      </c>
      <c r="K459">
        <v>3.5088956356048584</v>
      </c>
      <c r="L459">
        <v>994.07952880859375</v>
      </c>
    </row>
    <row r="460" spans="1:12" x14ac:dyDescent="0.25">
      <c r="A460">
        <v>1774.6</v>
      </c>
      <c r="B460" s="1">
        <f>DATE(2023,7,12) + TIME(14,24,0)</f>
        <v>45119.6</v>
      </c>
      <c r="C460">
        <v>9018622976</v>
      </c>
      <c r="D460">
        <v>20593558</v>
      </c>
      <c r="E460">
        <v>298392.8125</v>
      </c>
      <c r="F460">
        <v>456.53359985351563</v>
      </c>
      <c r="G460">
        <v>12384210</v>
      </c>
      <c r="H460">
        <v>6</v>
      </c>
      <c r="I460">
        <v>27126.61328125</v>
      </c>
      <c r="J460">
        <v>1</v>
      </c>
      <c r="K460">
        <v>3.519597053527832</v>
      </c>
      <c r="L460">
        <v>989.57659912109375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9085072384</v>
      </c>
      <c r="D461">
        <v>20739554</v>
      </c>
      <c r="E461">
        <v>303899.375</v>
      </c>
      <c r="F461">
        <v>454.80575561523438</v>
      </c>
      <c r="G461">
        <v>12313264</v>
      </c>
      <c r="H461">
        <v>6</v>
      </c>
      <c r="I461">
        <v>27073.67578125</v>
      </c>
      <c r="J461">
        <v>1</v>
      </c>
      <c r="K461">
        <v>3.6611931324005127</v>
      </c>
      <c r="L461">
        <v>1028.88916015625</v>
      </c>
    </row>
    <row r="462" spans="1:12" x14ac:dyDescent="0.25">
      <c r="A462">
        <v>1780</v>
      </c>
      <c r="B462" s="1">
        <f>DATE(2023,7,18) + TIME(0,0,0)</f>
        <v>45125</v>
      </c>
      <c r="C462">
        <v>9085072384</v>
      </c>
      <c r="D462">
        <v>20739554</v>
      </c>
      <c r="E462">
        <v>303899.375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9085072384</v>
      </c>
      <c r="D463">
        <v>20739554</v>
      </c>
      <c r="E463">
        <v>303899.375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1782</v>
      </c>
      <c r="B464" s="1">
        <f>DATE(2023,7,20) + TIME(0,0,0)</f>
        <v>45127</v>
      </c>
      <c r="C464">
        <v>9085194240</v>
      </c>
      <c r="D464">
        <v>20739830</v>
      </c>
      <c r="E464">
        <v>303907.9375</v>
      </c>
      <c r="F464">
        <v>442.94424438476563</v>
      </c>
      <c r="G464">
        <v>12249259</v>
      </c>
      <c r="H464">
        <v>6</v>
      </c>
      <c r="I464">
        <v>27654.177734375</v>
      </c>
      <c r="J464">
        <v>1</v>
      </c>
      <c r="K464">
        <v>2.9982268810272217</v>
      </c>
      <c r="L464">
        <v>854.76275634765625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9086536704</v>
      </c>
      <c r="D465">
        <v>20742864</v>
      </c>
      <c r="E465">
        <v>304010.375</v>
      </c>
      <c r="F465">
        <v>442.4608154296875</v>
      </c>
      <c r="G465">
        <v>12191495</v>
      </c>
      <c r="H465">
        <v>6</v>
      </c>
      <c r="I465">
        <v>27553.83984375</v>
      </c>
      <c r="J465">
        <v>1</v>
      </c>
      <c r="K465">
        <v>3.3498373031616211</v>
      </c>
      <c r="L465">
        <v>954.99969482421875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9097321472</v>
      </c>
      <c r="D466">
        <v>20767072</v>
      </c>
      <c r="E466">
        <v>304886.53125</v>
      </c>
      <c r="F466">
        <v>448.13845825195313</v>
      </c>
      <c r="G466">
        <v>12319112</v>
      </c>
      <c r="H466">
        <v>6</v>
      </c>
      <c r="I466">
        <v>27489.521484375</v>
      </c>
      <c r="J466">
        <v>1</v>
      </c>
      <c r="K466">
        <v>3.5377218723297119</v>
      </c>
      <c r="L466">
        <v>1008.1690673828125</v>
      </c>
    </row>
    <row r="467" spans="1:12" x14ac:dyDescent="0.25">
      <c r="A467">
        <v>1783</v>
      </c>
      <c r="B467" s="1">
        <f>DATE(2023,7,21) + TIME(0,0,0)</f>
        <v>45128</v>
      </c>
      <c r="C467">
        <v>9097444352</v>
      </c>
      <c r="D467">
        <v>20767346</v>
      </c>
      <c r="E467">
        <v>304896.40625</v>
      </c>
      <c r="F467">
        <v>447.72494506835938</v>
      </c>
      <c r="G467">
        <v>12294110</v>
      </c>
      <c r="H467">
        <v>6</v>
      </c>
      <c r="I467">
        <v>27459.068359375</v>
      </c>
      <c r="J467">
        <v>1</v>
      </c>
      <c r="K467">
        <v>3.4741344451904297</v>
      </c>
      <c r="L467">
        <v>988.2998046875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9147116544</v>
      </c>
      <c r="D468">
        <v>20876788</v>
      </c>
      <c r="E468">
        <v>308917.71875</v>
      </c>
      <c r="F468">
        <v>455.4254150390625</v>
      </c>
      <c r="G468">
        <v>12484845</v>
      </c>
      <c r="H468">
        <v>6</v>
      </c>
      <c r="I468">
        <v>27413.587890625</v>
      </c>
      <c r="J468">
        <v>1</v>
      </c>
      <c r="K468">
        <v>3.5831506252288818</v>
      </c>
      <c r="L468">
        <v>1018.7743530273438</v>
      </c>
    </row>
    <row r="469" spans="1:12" x14ac:dyDescent="0.25">
      <c r="A469">
        <v>1787</v>
      </c>
      <c r="B469" s="1">
        <f>DATE(2023,7,25) + TIME(0,0,0)</f>
        <v>45132</v>
      </c>
      <c r="C469">
        <v>9147243520</v>
      </c>
      <c r="D469">
        <v>20877062</v>
      </c>
      <c r="E469">
        <v>308930</v>
      </c>
      <c r="F469">
        <v>461.33871459960938</v>
      </c>
      <c r="G469">
        <v>12629481</v>
      </c>
      <c r="H469">
        <v>5</v>
      </c>
      <c r="I469">
        <v>27375.72265625</v>
      </c>
      <c r="J469">
        <v>1</v>
      </c>
      <c r="K469">
        <v>4.2946033477783203</v>
      </c>
      <c r="L469">
        <v>1228.43505859375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9172643840</v>
      </c>
      <c r="D470">
        <v>20931516</v>
      </c>
      <c r="E470">
        <v>311449.84375</v>
      </c>
      <c r="F470">
        <v>466.80313110351563</v>
      </c>
      <c r="G470">
        <v>12765837</v>
      </c>
      <c r="H470">
        <v>5</v>
      </c>
      <c r="I470">
        <v>27347.369140625</v>
      </c>
      <c r="J470">
        <v>1</v>
      </c>
      <c r="K470">
        <v>4.4891738891601563</v>
      </c>
      <c r="L470">
        <v>1285.37353515625</v>
      </c>
    </row>
    <row r="471" spans="1:12" x14ac:dyDescent="0.25">
      <c r="A471">
        <v>1789</v>
      </c>
      <c r="B471" s="1">
        <f>DATE(2023,7,27) + TIME(0,0,0)</f>
        <v>45134</v>
      </c>
      <c r="C471">
        <v>9172767744</v>
      </c>
      <c r="D471">
        <v>20931784</v>
      </c>
      <c r="E471">
        <v>311460.25</v>
      </c>
      <c r="F471">
        <v>458.0697021484375</v>
      </c>
      <c r="G471">
        <v>12330701</v>
      </c>
      <c r="H471">
        <v>6</v>
      </c>
      <c r="I471">
        <v>26918.83203125</v>
      </c>
      <c r="J471">
        <v>1</v>
      </c>
      <c r="K471">
        <v>3.7185416221618652</v>
      </c>
      <c r="L471">
        <v>1039.647705078125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9245848576</v>
      </c>
      <c r="D472">
        <v>21093206</v>
      </c>
      <c r="E472">
        <v>317677.78125</v>
      </c>
      <c r="F472">
        <v>452.80111694335938</v>
      </c>
      <c r="G472">
        <v>12205007</v>
      </c>
      <c r="H472">
        <v>6</v>
      </c>
      <c r="I472">
        <v>26954.455078125</v>
      </c>
      <c r="J472">
        <v>1</v>
      </c>
      <c r="K472">
        <v>3.7121894359588623</v>
      </c>
      <c r="L472">
        <v>1039.1766357421875</v>
      </c>
    </row>
    <row r="473" spans="1:12" x14ac:dyDescent="0.25">
      <c r="A473">
        <v>1795</v>
      </c>
      <c r="B473" s="1">
        <f>DATE(2023,8,2) + TIME(0,0,0)</f>
        <v>45140</v>
      </c>
      <c r="C473">
        <v>9245973504</v>
      </c>
      <c r="D473">
        <v>21093480</v>
      </c>
      <c r="E473">
        <v>317688.375</v>
      </c>
      <c r="F473">
        <v>453.02032470703125</v>
      </c>
      <c r="G473">
        <v>12442629</v>
      </c>
      <c r="H473">
        <v>6</v>
      </c>
      <c r="I473">
        <v>27465.939453125</v>
      </c>
      <c r="J473">
        <v>1</v>
      </c>
      <c r="K473">
        <v>3.7128129005432129</v>
      </c>
      <c r="L473">
        <v>1059.08056640625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9308197888</v>
      </c>
      <c r="D474">
        <v>21230482</v>
      </c>
      <c r="E474">
        <v>323026.84375</v>
      </c>
      <c r="F474">
        <v>454.25674438476563</v>
      </c>
      <c r="G474">
        <v>12468076</v>
      </c>
      <c r="H474">
        <v>6</v>
      </c>
      <c r="I474">
        <v>27447.19921875</v>
      </c>
      <c r="J474">
        <v>1</v>
      </c>
      <c r="K474">
        <v>3.7780122756958008</v>
      </c>
      <c r="L474">
        <v>1077.673095703125</v>
      </c>
    </row>
    <row r="475" spans="1:12" x14ac:dyDescent="0.25">
      <c r="A475">
        <v>1800</v>
      </c>
      <c r="B475" s="1">
        <f>DATE(2023,8,7) + TIME(0,0,0)</f>
        <v>45145</v>
      </c>
      <c r="C475">
        <v>9308321792</v>
      </c>
      <c r="D475">
        <v>21230754</v>
      </c>
      <c r="E475">
        <v>323037.71875</v>
      </c>
      <c r="F475">
        <v>454.77224731445313</v>
      </c>
      <c r="G475">
        <v>12414760</v>
      </c>
      <c r="H475">
        <v>6</v>
      </c>
      <c r="I475">
        <v>27298.8515625</v>
      </c>
      <c r="J475">
        <v>1</v>
      </c>
      <c r="K475">
        <v>3.8258237838745117</v>
      </c>
      <c r="L475">
        <v>1085.9525146484375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9314411520</v>
      </c>
      <c r="D476">
        <v>21244130</v>
      </c>
      <c r="E476">
        <v>323570.65625</v>
      </c>
      <c r="F476">
        <v>455.36990356445313</v>
      </c>
      <c r="G476">
        <v>12429855</v>
      </c>
      <c r="H476">
        <v>6</v>
      </c>
      <c r="I476">
        <v>27296.173828125</v>
      </c>
      <c r="J476">
        <v>1</v>
      </c>
      <c r="K476">
        <v>3.8352189064025879</v>
      </c>
      <c r="L476">
        <v>1088.618896484375</v>
      </c>
    </row>
    <row r="477" spans="1:12" x14ac:dyDescent="0.25">
      <c r="A477">
        <v>1800.5</v>
      </c>
      <c r="B477" s="1">
        <f>DATE(2023,8,7) + TIME(12,0,0)</f>
        <v>45145.5</v>
      </c>
      <c r="C477">
        <v>9314534400</v>
      </c>
      <c r="D477">
        <v>21244400</v>
      </c>
      <c r="E477">
        <v>323581.40625</v>
      </c>
      <c r="F477">
        <v>454.91815185546875</v>
      </c>
      <c r="G477">
        <v>12326735</v>
      </c>
      <c r="H477">
        <v>6</v>
      </c>
      <c r="I477">
        <v>27096.599609375</v>
      </c>
      <c r="J477">
        <v>1</v>
      </c>
      <c r="K477">
        <v>3.8100748062133789</v>
      </c>
      <c r="L477">
        <v>1073.2940673828125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9418785792</v>
      </c>
      <c r="D478">
        <v>21474070</v>
      </c>
      <c r="E478">
        <v>332833.84375</v>
      </c>
      <c r="F478">
        <v>454.07611083984375</v>
      </c>
      <c r="G478">
        <v>12277182</v>
      </c>
      <c r="H478">
        <v>6</v>
      </c>
      <c r="I478">
        <v>27037.71875</v>
      </c>
      <c r="J478">
        <v>1</v>
      </c>
      <c r="K478">
        <v>3.9016516208648682</v>
      </c>
      <c r="L478">
        <v>1097.7479248046875</v>
      </c>
    </row>
    <row r="479" spans="1:12" x14ac:dyDescent="0.25">
      <c r="A479">
        <v>1809</v>
      </c>
      <c r="B479" s="1">
        <f>DATE(2023,8,16) + TIME(0,0,0)</f>
        <v>45154</v>
      </c>
      <c r="C479">
        <v>9418908672</v>
      </c>
      <c r="D479">
        <v>21474338</v>
      </c>
      <c r="E479">
        <v>332844.84375</v>
      </c>
      <c r="F479">
        <v>454.264892578125</v>
      </c>
      <c r="G479">
        <v>12227022</v>
      </c>
      <c r="H479">
        <v>6</v>
      </c>
      <c r="I479">
        <v>26916.060546875</v>
      </c>
      <c r="J479">
        <v>1</v>
      </c>
      <c r="K479">
        <v>3.9209771156311035</v>
      </c>
      <c r="L479">
        <v>1098.4422607421875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9492237312</v>
      </c>
      <c r="D480">
        <v>21635498</v>
      </c>
      <c r="E480">
        <v>339502.125</v>
      </c>
      <c r="F480">
        <v>455.7626953125</v>
      </c>
      <c r="G480">
        <v>12258250</v>
      </c>
      <c r="H480">
        <v>6</v>
      </c>
      <c r="I480">
        <v>26896.125</v>
      </c>
      <c r="J480">
        <v>1</v>
      </c>
      <c r="K480">
        <v>3.9996662139892578</v>
      </c>
      <c r="L480">
        <v>1120.574462890625</v>
      </c>
    </row>
    <row r="481" spans="1:12" x14ac:dyDescent="0.25">
      <c r="A481">
        <v>1815</v>
      </c>
      <c r="B481" s="1">
        <f>DATE(2023,8,22) + TIME(0,0,0)</f>
        <v>45160</v>
      </c>
      <c r="C481">
        <v>9492361216</v>
      </c>
      <c r="D481">
        <v>21635768</v>
      </c>
      <c r="E481">
        <v>339513.34375</v>
      </c>
      <c r="F481">
        <v>455.43063354492188</v>
      </c>
      <c r="G481">
        <v>12363165</v>
      </c>
      <c r="H481">
        <v>6</v>
      </c>
      <c r="I481">
        <v>27146.099609375</v>
      </c>
      <c r="J481">
        <v>1</v>
      </c>
      <c r="K481">
        <v>3.9713795185089111</v>
      </c>
      <c r="L481">
        <v>1122.65966796875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9578758144</v>
      </c>
      <c r="D482">
        <v>21825400</v>
      </c>
      <c r="E482">
        <v>347487.625</v>
      </c>
      <c r="F482">
        <v>457.27142333984375</v>
      </c>
      <c r="G482">
        <v>12409613</v>
      </c>
      <c r="H482">
        <v>6</v>
      </c>
      <c r="I482">
        <v>27138.39453125</v>
      </c>
      <c r="J482">
        <v>1</v>
      </c>
      <c r="K482">
        <v>4.0095524787902832</v>
      </c>
      <c r="L482">
        <v>1133.5797119140625</v>
      </c>
    </row>
    <row r="483" spans="1:12" x14ac:dyDescent="0.25">
      <c r="A483">
        <v>1822</v>
      </c>
      <c r="B483" s="1">
        <f>DATE(2023,8,29) + TIME(0,0,0)</f>
        <v>45167</v>
      </c>
      <c r="C483">
        <v>9578884096</v>
      </c>
      <c r="D483">
        <v>21825670</v>
      </c>
      <c r="E483">
        <v>347501.625</v>
      </c>
      <c r="F483">
        <v>465.21078491210938</v>
      </c>
      <c r="G483">
        <v>12591941</v>
      </c>
      <c r="H483">
        <v>5</v>
      </c>
      <c r="I483">
        <v>27067.173828125</v>
      </c>
      <c r="J483">
        <v>1</v>
      </c>
      <c r="K483">
        <v>4.9177107810974121</v>
      </c>
      <c r="L483">
        <v>1399.9298095703125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9642524672</v>
      </c>
      <c r="D484">
        <v>21960408</v>
      </c>
      <c r="E484">
        <v>354988.90625</v>
      </c>
      <c r="F484">
        <v>470.5562744140625</v>
      </c>
      <c r="G484">
        <v>12689239</v>
      </c>
      <c r="H484">
        <v>5</v>
      </c>
      <c r="I484">
        <v>26966.46484375</v>
      </c>
      <c r="J484">
        <v>1</v>
      </c>
      <c r="K484">
        <v>5.3741674423217773</v>
      </c>
      <c r="L484">
        <v>1531.5299072265625</v>
      </c>
    </row>
    <row r="485" spans="1:12" x14ac:dyDescent="0.25">
      <c r="A485">
        <v>1827</v>
      </c>
      <c r="B485" s="1">
        <f>DATE(2023,9,3) + TIME(0,0,0)</f>
        <v>45172</v>
      </c>
      <c r="C485">
        <v>9642649600</v>
      </c>
      <c r="D485">
        <v>21960680</v>
      </c>
      <c r="E485">
        <v>355001.40625</v>
      </c>
      <c r="F485">
        <v>460.16156005859375</v>
      </c>
      <c r="G485">
        <v>12503005</v>
      </c>
      <c r="H485">
        <v>6</v>
      </c>
      <c r="I485">
        <v>27170.90234375</v>
      </c>
      <c r="J485">
        <v>1</v>
      </c>
      <c r="K485">
        <v>4.4008588790893555</v>
      </c>
      <c r="L485">
        <v>1250.7989501953125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9814939648</v>
      </c>
      <c r="D486">
        <v>22341078</v>
      </c>
      <c r="E486">
        <v>372411.25</v>
      </c>
      <c r="F486">
        <v>453.55148315429688</v>
      </c>
      <c r="G486">
        <v>12320811</v>
      </c>
      <c r="H486">
        <v>6</v>
      </c>
      <c r="I486">
        <v>27165.1875</v>
      </c>
      <c r="J486">
        <v>1</v>
      </c>
      <c r="K486">
        <v>4.4652962684631348</v>
      </c>
      <c r="L486">
        <v>1269.7021484375</v>
      </c>
    </row>
    <row r="487" spans="1:12" x14ac:dyDescent="0.25">
      <c r="A487">
        <v>1841</v>
      </c>
      <c r="B487" s="1">
        <f>DATE(2023,9,17) + TIME(0,0,0)</f>
        <v>45186</v>
      </c>
      <c r="C487">
        <v>9815061504</v>
      </c>
      <c r="D487">
        <v>22341348</v>
      </c>
      <c r="E487">
        <v>372423.6875</v>
      </c>
      <c r="F487">
        <v>453.09429931640625</v>
      </c>
      <c r="G487">
        <v>12176676</v>
      </c>
      <c r="H487">
        <v>6</v>
      </c>
      <c r="I487">
        <v>26874.484375</v>
      </c>
      <c r="J487">
        <v>1</v>
      </c>
      <c r="K487">
        <v>4.4284119606018066</v>
      </c>
      <c r="L487">
        <v>1245.258056640625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9851500544</v>
      </c>
      <c r="D488">
        <v>22421718</v>
      </c>
      <c r="E488">
        <v>376136.40625</v>
      </c>
      <c r="F488">
        <v>454.64291381835938</v>
      </c>
      <c r="G488">
        <v>12226335</v>
      </c>
      <c r="H488">
        <v>6</v>
      </c>
      <c r="I488">
        <v>26892.171875</v>
      </c>
      <c r="J488">
        <v>1</v>
      </c>
      <c r="K488">
        <v>4.3646783828735352</v>
      </c>
      <c r="L488">
        <v>1227.3255615234375</v>
      </c>
    </row>
    <row r="489" spans="1:12" x14ac:dyDescent="0.25">
      <c r="A489">
        <v>1844</v>
      </c>
      <c r="B489" s="1">
        <f>DATE(2023,9,20) + TIME(0,0,0)</f>
        <v>45189</v>
      </c>
      <c r="C489">
        <v>9851624448</v>
      </c>
      <c r="D489">
        <v>22421990</v>
      </c>
      <c r="E489">
        <v>376149</v>
      </c>
      <c r="F489">
        <v>455.3114013671875</v>
      </c>
      <c r="G489">
        <v>12378854</v>
      </c>
      <c r="H489">
        <v>6</v>
      </c>
      <c r="I489">
        <v>27187.6640625</v>
      </c>
      <c r="J489">
        <v>1</v>
      </c>
      <c r="K489">
        <v>4.4308681488037109</v>
      </c>
      <c r="L489">
        <v>1260.5006103515625</v>
      </c>
    </row>
    <row r="490" spans="1:12" x14ac:dyDescent="0.25">
      <c r="A490">
        <v>1859</v>
      </c>
      <c r="B490" s="1">
        <f>DATE(2023,10,5) + TIME(0,0,0)</f>
        <v>45204</v>
      </c>
      <c r="C490">
        <v>10036182016</v>
      </c>
      <c r="D490">
        <v>22828362</v>
      </c>
      <c r="E490">
        <v>396507.46875</v>
      </c>
      <c r="F490">
        <v>455.49575805664063</v>
      </c>
      <c r="G490">
        <v>12333569</v>
      </c>
      <c r="H490">
        <v>6</v>
      </c>
      <c r="I490">
        <v>27077.244140625</v>
      </c>
      <c r="J490">
        <v>1</v>
      </c>
      <c r="K490">
        <v>4.8295345306396484</v>
      </c>
      <c r="L490">
        <v>1374.0657958984375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10048325632</v>
      </c>
      <c r="D491">
        <v>22855128</v>
      </c>
      <c r="E491">
        <v>397905.28125</v>
      </c>
      <c r="F491">
        <v>453.66311645507813</v>
      </c>
      <c r="G491">
        <v>12265847</v>
      </c>
      <c r="H491">
        <v>6</v>
      </c>
      <c r="I491">
        <v>27037.34765625</v>
      </c>
      <c r="J491">
        <v>1</v>
      </c>
      <c r="K491">
        <v>4.9629254341125488</v>
      </c>
      <c r="L491">
        <v>1411.9156494140625</v>
      </c>
    </row>
    <row r="492" spans="1:12" x14ac:dyDescent="0.25">
      <c r="A492">
        <v>1860</v>
      </c>
      <c r="B492" s="1">
        <f>DATE(2023,10,6) + TIME(0,0,0)</f>
        <v>45205</v>
      </c>
      <c r="C492">
        <v>10048447488</v>
      </c>
      <c r="D492">
        <v>22855398</v>
      </c>
      <c r="E492">
        <v>397919.25</v>
      </c>
      <c r="F492">
        <v>453.34994506835938</v>
      </c>
      <c r="G492">
        <v>12191793</v>
      </c>
      <c r="H492">
        <v>6</v>
      </c>
      <c r="I492">
        <v>26892.673828125</v>
      </c>
      <c r="J492">
        <v>1</v>
      </c>
      <c r="K492">
        <v>4.9461030960083008</v>
      </c>
      <c r="L492">
        <v>1399.352783203125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10180355072</v>
      </c>
      <c r="D493">
        <v>23149762</v>
      </c>
      <c r="E493">
        <v>414650.84375</v>
      </c>
      <c r="F493">
        <v>446.91897583007813</v>
      </c>
      <c r="G493">
        <v>11937880</v>
      </c>
      <c r="H493">
        <v>6</v>
      </c>
      <c r="I493">
        <v>26711.5078125</v>
      </c>
      <c r="J493">
        <v>1</v>
      </c>
      <c r="K493">
        <v>5.6502280235290527</v>
      </c>
      <c r="L493">
        <v>1599.6446533203125</v>
      </c>
    </row>
    <row r="494" spans="1:12" x14ac:dyDescent="0.25">
      <c r="A494">
        <v>1871</v>
      </c>
      <c r="B494" s="1">
        <f>DATE(2023,10,17) + TIME(0,0,0)</f>
        <v>45216</v>
      </c>
      <c r="C494">
        <v>10180473856</v>
      </c>
      <c r="D494">
        <v>23150030</v>
      </c>
      <c r="E494">
        <v>414664.09375</v>
      </c>
      <c r="F494">
        <v>441.90374755859375</v>
      </c>
      <c r="G494">
        <v>11797498</v>
      </c>
      <c r="H494">
        <v>5</v>
      </c>
      <c r="I494">
        <v>26696.984375</v>
      </c>
      <c r="J494">
        <v>1</v>
      </c>
      <c r="K494">
        <v>4.7350945472717285</v>
      </c>
      <c r="L494">
        <v>1326.9603271484375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10216044544</v>
      </c>
      <c r="D495">
        <v>23229638</v>
      </c>
      <c r="E495">
        <v>418773.84375</v>
      </c>
      <c r="F495">
        <v>444.75604248046875</v>
      </c>
      <c r="G495">
        <v>11828563</v>
      </c>
      <c r="H495">
        <v>5</v>
      </c>
      <c r="I495">
        <v>26595.62109375</v>
      </c>
      <c r="J495">
        <v>1</v>
      </c>
      <c r="K495">
        <v>5.0164899826049805</v>
      </c>
      <c r="L495">
        <v>1404.629638671875</v>
      </c>
    </row>
    <row r="496" spans="1:12" x14ac:dyDescent="0.25">
      <c r="A496">
        <v>1874</v>
      </c>
      <c r="B496" s="1">
        <f>DATE(2023,10,20) + TIME(0,0,0)</f>
        <v>45219</v>
      </c>
      <c r="C496">
        <v>10216154112</v>
      </c>
      <c r="D496">
        <v>23229884</v>
      </c>
      <c r="E496">
        <v>418789.34375</v>
      </c>
      <c r="F496">
        <v>448.55230712890625</v>
      </c>
      <c r="G496">
        <v>11037783</v>
      </c>
      <c r="H496">
        <v>4</v>
      </c>
      <c r="I496">
        <v>24607.572265625</v>
      </c>
      <c r="J496">
        <v>1</v>
      </c>
      <c r="K496">
        <v>5.923184871673584</v>
      </c>
      <c r="L496">
        <v>1549.3211669921875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10227403776</v>
      </c>
      <c r="D497">
        <v>23254264</v>
      </c>
      <c r="E497">
        <v>420321.90625</v>
      </c>
      <c r="F497">
        <v>464.29376220703125</v>
      </c>
      <c r="G497">
        <v>11435905</v>
      </c>
      <c r="H497">
        <v>4</v>
      </c>
      <c r="I497">
        <v>24630.75390625</v>
      </c>
      <c r="J497">
        <v>1</v>
      </c>
      <c r="K497">
        <v>5.974240779876709</v>
      </c>
      <c r="L497">
        <v>1564.9971923828125</v>
      </c>
    </row>
    <row r="498" spans="1:12" x14ac:dyDescent="0.25">
      <c r="A498">
        <v>1875</v>
      </c>
      <c r="B498" s="1">
        <f>DATE(2023,10,21) + TIME(0,0,0)</f>
        <v>45220</v>
      </c>
      <c r="C498">
        <v>10227527680</v>
      </c>
      <c r="D498">
        <v>23254532</v>
      </c>
      <c r="E498">
        <v>420341.125</v>
      </c>
      <c r="F498">
        <v>462.40081787109375</v>
      </c>
      <c r="G498">
        <v>12439117</v>
      </c>
      <c r="H498">
        <v>5</v>
      </c>
      <c r="I498">
        <v>26901.15625</v>
      </c>
      <c r="J498">
        <v>1</v>
      </c>
      <c r="K498">
        <v>6.6651983261108398</v>
      </c>
      <c r="L498">
        <v>1921.0577392578125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10263727104</v>
      </c>
      <c r="D499">
        <v>23334666</v>
      </c>
      <c r="E499">
        <v>426313.9375</v>
      </c>
      <c r="F499">
        <v>453.60513305664063</v>
      </c>
      <c r="G499">
        <v>12150539</v>
      </c>
      <c r="H499">
        <v>5</v>
      </c>
      <c r="I499">
        <v>26786.599609375</v>
      </c>
      <c r="J499">
        <v>1</v>
      </c>
      <c r="K499">
        <v>6.9959640502929688</v>
      </c>
      <c r="L499">
        <v>2014.9456787109375</v>
      </c>
    </row>
    <row r="500" spans="1:12" x14ac:dyDescent="0.25">
      <c r="A500">
        <v>1878</v>
      </c>
      <c r="B500" s="1">
        <f>DATE(2023,10,24) + TIME(0,0,0)</f>
        <v>45223</v>
      </c>
      <c r="C500">
        <v>10263846912</v>
      </c>
      <c r="D500">
        <v>23334932</v>
      </c>
      <c r="E500">
        <v>426334.03125</v>
      </c>
      <c r="F500">
        <v>453.30825805664063</v>
      </c>
      <c r="G500">
        <v>12036345</v>
      </c>
      <c r="H500">
        <v>5</v>
      </c>
      <c r="I500">
        <v>26552.23046875</v>
      </c>
      <c r="J500">
        <v>1</v>
      </c>
      <c r="K500">
        <v>7.0384502410888672</v>
      </c>
      <c r="L500">
        <v>2010.3638916015625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10275699712</v>
      </c>
      <c r="D501">
        <v>23361196</v>
      </c>
      <c r="E501">
        <v>428341.0625</v>
      </c>
      <c r="F501">
        <v>451.21685791015625</v>
      </c>
      <c r="G501">
        <v>11969474</v>
      </c>
      <c r="H501">
        <v>5</v>
      </c>
      <c r="I501">
        <v>26527.099609375</v>
      </c>
      <c r="J501">
        <v>1</v>
      </c>
      <c r="K501">
        <v>7.1097731590270996</v>
      </c>
      <c r="L501">
        <v>2030.371337890625</v>
      </c>
    </row>
    <row r="502" spans="1:12" x14ac:dyDescent="0.25">
      <c r="A502">
        <v>1879</v>
      </c>
      <c r="B502" s="1">
        <f>DATE(2023,10,25) + TIME(0,0,0)</f>
        <v>45224</v>
      </c>
      <c r="C502">
        <v>10275819520</v>
      </c>
      <c r="D502">
        <v>23361464</v>
      </c>
      <c r="E502">
        <v>428358.40625</v>
      </c>
      <c r="F502">
        <v>446.95327758789063</v>
      </c>
      <c r="G502">
        <v>11914578</v>
      </c>
      <c r="H502">
        <v>6</v>
      </c>
      <c r="I502">
        <v>26657.32421875</v>
      </c>
      <c r="J502">
        <v>1</v>
      </c>
      <c r="K502">
        <v>6.1077718734741211</v>
      </c>
      <c r="L502">
        <v>1734.082275390625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10297632768</v>
      </c>
      <c r="D503">
        <v>23410552</v>
      </c>
      <c r="E503">
        <v>431535.9375</v>
      </c>
      <c r="F503">
        <v>444.18020629882813</v>
      </c>
      <c r="G503">
        <v>11852298</v>
      </c>
      <c r="H503">
        <v>6</v>
      </c>
      <c r="I503">
        <v>26683.53515625</v>
      </c>
      <c r="J503">
        <v>1</v>
      </c>
      <c r="K503">
        <v>6.0682811737060547</v>
      </c>
      <c r="L503">
        <v>1723.83935546875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10299411456</v>
      </c>
      <c r="D504">
        <v>23414554</v>
      </c>
      <c r="E504">
        <v>431794.46875</v>
      </c>
      <c r="F504">
        <v>444.36264038085938</v>
      </c>
      <c r="G504">
        <v>11857303</v>
      </c>
      <c r="H504">
        <v>6</v>
      </c>
      <c r="I504">
        <v>26683.84375</v>
      </c>
      <c r="J504">
        <v>1</v>
      </c>
      <c r="K504">
        <v>6.0670013427734375</v>
      </c>
      <c r="L504">
        <v>1723.47216796875</v>
      </c>
    </row>
    <row r="505" spans="1:12" x14ac:dyDescent="0.25">
      <c r="A505">
        <v>1881</v>
      </c>
      <c r="B505" s="1">
        <f>DATE(2023,10,27) + TIME(0,0,0)</f>
        <v>45226</v>
      </c>
      <c r="C505">
        <v>10299528192</v>
      </c>
      <c r="D505">
        <v>23414818</v>
      </c>
      <c r="E505">
        <v>431811.59375</v>
      </c>
      <c r="F505">
        <v>444.529541015625</v>
      </c>
      <c r="G505">
        <v>11695927</v>
      </c>
      <c r="H505">
        <v>6</v>
      </c>
      <c r="I505">
        <v>26310.798828125</v>
      </c>
      <c r="J505">
        <v>1</v>
      </c>
      <c r="K505">
        <v>6.112307071685791</v>
      </c>
      <c r="L505">
        <v>1712.8941650390625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10311112704</v>
      </c>
      <c r="D506">
        <v>23440864</v>
      </c>
      <c r="E506">
        <v>433510.09375</v>
      </c>
      <c r="F506">
        <v>445.08743286132813</v>
      </c>
      <c r="G506">
        <v>11710469</v>
      </c>
      <c r="H506">
        <v>6</v>
      </c>
      <c r="I506">
        <v>26310.490234375</v>
      </c>
      <c r="J506">
        <v>1</v>
      </c>
      <c r="K506">
        <v>6.1221556663513184</v>
      </c>
      <c r="L506">
        <v>1715.81396484375</v>
      </c>
    </row>
    <row r="507" spans="1:12" x14ac:dyDescent="0.25">
      <c r="A507">
        <v>1882</v>
      </c>
      <c r="B507" s="1">
        <f>DATE(2023,10,28) + TIME(0,0,0)</f>
        <v>45227</v>
      </c>
      <c r="C507">
        <v>10311230464</v>
      </c>
      <c r="D507">
        <v>23441130</v>
      </c>
      <c r="E507">
        <v>433527.40625</v>
      </c>
      <c r="F507">
        <v>445.20614624023438</v>
      </c>
      <c r="G507">
        <v>11804897</v>
      </c>
      <c r="H507">
        <v>6</v>
      </c>
      <c r="I507">
        <v>26515.57421875</v>
      </c>
      <c r="J507">
        <v>1</v>
      </c>
      <c r="K507">
        <v>6.1269454956054688</v>
      </c>
      <c r="L507">
        <v>1730.6295166015625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10666795008</v>
      </c>
      <c r="D508">
        <v>24234866</v>
      </c>
      <c r="E508">
        <v>486857.1875</v>
      </c>
      <c r="F508">
        <v>449.26727294921875</v>
      </c>
      <c r="G508">
        <v>11882409</v>
      </c>
      <c r="H508">
        <v>6</v>
      </c>
      <c r="I508">
        <v>26448.41796875</v>
      </c>
      <c r="J508">
        <v>1</v>
      </c>
      <c r="K508">
        <v>6.3677535057067871</v>
      </c>
      <c r="L508">
        <v>1798.707275390625</v>
      </c>
    </row>
    <row r="509" spans="1:12" x14ac:dyDescent="0.25">
      <c r="A509">
        <v>1912</v>
      </c>
      <c r="B509" s="1">
        <f>DATE(2023,11,27) + TIME(0,0,0)</f>
        <v>45257</v>
      </c>
      <c r="C509">
        <v>10666914816</v>
      </c>
      <c r="D509">
        <v>24235130</v>
      </c>
      <c r="E509">
        <v>486875.09375</v>
      </c>
      <c r="F509">
        <v>449.13946533203125</v>
      </c>
      <c r="G509">
        <v>11894330</v>
      </c>
      <c r="H509">
        <v>6</v>
      </c>
      <c r="I509">
        <v>26482.48828125</v>
      </c>
      <c r="J509">
        <v>1</v>
      </c>
      <c r="K509">
        <v>6.3365273475646973</v>
      </c>
      <c r="L509">
        <v>1791.594970703125</v>
      </c>
    </row>
    <row r="510" spans="1:12" x14ac:dyDescent="0.25">
      <c r="A510">
        <v>1919</v>
      </c>
      <c r="B510" s="1">
        <f>DATE(2023,12,4) + TIME(0,0,0)</f>
        <v>45264</v>
      </c>
      <c r="C510">
        <v>10750246912</v>
      </c>
      <c r="D510">
        <v>24420518</v>
      </c>
      <c r="E510">
        <v>499413.5</v>
      </c>
      <c r="F510">
        <v>449.72845458984375</v>
      </c>
      <c r="G510">
        <v>11911061</v>
      </c>
      <c r="H510">
        <v>6</v>
      </c>
      <c r="I510">
        <v>26485.005859375</v>
      </c>
      <c r="J510">
        <v>1</v>
      </c>
      <c r="K510">
        <v>6.3325614929199219</v>
      </c>
      <c r="L510">
        <v>1790.568115234375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10762046464</v>
      </c>
      <c r="D511">
        <v>24446740</v>
      </c>
      <c r="E511">
        <v>501185.53125</v>
      </c>
      <c r="F511">
        <v>449.96841430664063</v>
      </c>
      <c r="G511">
        <v>11918296</v>
      </c>
      <c r="H511">
        <v>6</v>
      </c>
      <c r="I511">
        <v>26486.962890625</v>
      </c>
      <c r="J511">
        <v>1</v>
      </c>
      <c r="K511">
        <v>6.330042839050293</v>
      </c>
      <c r="L511">
        <v>1789.93994140625</v>
      </c>
    </row>
    <row r="512" spans="1:12" x14ac:dyDescent="0.25">
      <c r="A512">
        <v>1920</v>
      </c>
      <c r="B512" s="1">
        <f>DATE(2023,12,5) + TIME(0,0,0)</f>
        <v>45265</v>
      </c>
      <c r="C512">
        <v>10762165248</v>
      </c>
      <c r="D512">
        <v>24447004</v>
      </c>
      <c r="E512">
        <v>501203.46875</v>
      </c>
      <c r="F512">
        <v>450.07470703125</v>
      </c>
      <c r="G512">
        <v>11852702</v>
      </c>
      <c r="H512">
        <v>6</v>
      </c>
      <c r="I512">
        <v>26334.96484375</v>
      </c>
      <c r="J512">
        <v>1</v>
      </c>
      <c r="K512">
        <v>6.3721508979797363</v>
      </c>
      <c r="L512">
        <v>1792.3126220703125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10892468224</v>
      </c>
      <c r="D513">
        <v>24736382</v>
      </c>
      <c r="E513">
        <v>520889.28125</v>
      </c>
      <c r="F513">
        <v>451.98831176757813</v>
      </c>
      <c r="G513">
        <v>11907570</v>
      </c>
      <c r="H513">
        <v>6</v>
      </c>
      <c r="I513">
        <v>26344.86328125</v>
      </c>
      <c r="J513">
        <v>1</v>
      </c>
      <c r="K513">
        <v>6.3697185516357422</v>
      </c>
      <c r="L513">
        <v>1792.2552490234375</v>
      </c>
    </row>
    <row r="514" spans="1:12" x14ac:dyDescent="0.25">
      <c r="A514">
        <v>1931</v>
      </c>
      <c r="B514" s="1">
        <f>DATE(2023,12,16) + TIME(0,0,0)</f>
        <v>45276</v>
      </c>
      <c r="C514">
        <v>10892590080</v>
      </c>
      <c r="D514">
        <v>24736648</v>
      </c>
      <c r="E514">
        <v>520911.21875</v>
      </c>
      <c r="F514">
        <v>456.82156372070313</v>
      </c>
      <c r="G514">
        <v>12172758</v>
      </c>
      <c r="H514">
        <v>5</v>
      </c>
      <c r="I514">
        <v>26646.63671875</v>
      </c>
      <c r="J514">
        <v>1</v>
      </c>
      <c r="K514">
        <v>7.6042766571044922</v>
      </c>
      <c r="L514">
        <v>2193.049560546875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10904859648</v>
      </c>
      <c r="D515">
        <v>24762980</v>
      </c>
      <c r="E515">
        <v>523082.28125</v>
      </c>
      <c r="F515">
        <v>465.6219482421875</v>
      </c>
      <c r="G515">
        <v>12374686</v>
      </c>
      <c r="H515">
        <v>5</v>
      </c>
      <c r="I515">
        <v>26576.681640625</v>
      </c>
      <c r="J515">
        <v>1</v>
      </c>
      <c r="K515">
        <v>7.7025151252746582</v>
      </c>
      <c r="L515">
        <v>2217.907470703125</v>
      </c>
    </row>
    <row r="516" spans="1:12" x14ac:dyDescent="0.25">
      <c r="A516">
        <v>1932</v>
      </c>
      <c r="B516" s="1">
        <f>DATE(2023,12,17) + TIME(0,0,0)</f>
        <v>45277</v>
      </c>
      <c r="C516">
        <v>10904980480</v>
      </c>
      <c r="D516">
        <v>24763242</v>
      </c>
      <c r="E516">
        <v>523103.8125</v>
      </c>
      <c r="F516">
        <v>464.4033203125</v>
      </c>
      <c r="G516">
        <v>12142097</v>
      </c>
      <c r="H516">
        <v>5</v>
      </c>
      <c r="I516">
        <v>26145.5859375</v>
      </c>
      <c r="J516">
        <v>1</v>
      </c>
      <c r="K516">
        <v>7.6095876693725586</v>
      </c>
      <c r="L516">
        <v>2153.439208984375</v>
      </c>
    </row>
    <row r="517" spans="1:12" x14ac:dyDescent="0.25">
      <c r="A517">
        <v>1934</v>
      </c>
      <c r="B517" s="1">
        <f>DATE(2023,12,19) + TIME(0,0,0)</f>
        <v>45279</v>
      </c>
      <c r="C517">
        <v>10929152000</v>
      </c>
      <c r="D517">
        <v>24815532</v>
      </c>
      <c r="E517">
        <v>527418.625</v>
      </c>
      <c r="F517">
        <v>460.64901733398438</v>
      </c>
      <c r="G517">
        <v>12051660</v>
      </c>
      <c r="H517">
        <v>5</v>
      </c>
      <c r="I517">
        <v>26162.34765625</v>
      </c>
      <c r="J517">
        <v>1</v>
      </c>
      <c r="K517">
        <v>7.5892295837402344</v>
      </c>
      <c r="L517">
        <v>2148.58154296875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10941039616</v>
      </c>
      <c r="D518">
        <v>24841416</v>
      </c>
      <c r="E518">
        <v>529562.125</v>
      </c>
      <c r="F518">
        <v>458.9556884765625</v>
      </c>
      <c r="G518">
        <v>12002370</v>
      </c>
      <c r="H518">
        <v>5</v>
      </c>
      <c r="I518">
        <v>26151.48046875</v>
      </c>
      <c r="J518">
        <v>1</v>
      </c>
      <c r="K518">
        <v>7.6545772552490234</v>
      </c>
      <c r="L518">
        <v>2167.714599609375</v>
      </c>
    </row>
    <row r="519" spans="1:12" x14ac:dyDescent="0.25">
      <c r="A519">
        <v>1935</v>
      </c>
      <c r="B519" s="1">
        <f>DATE(2023,12,20) + TIME(0,0,0)</f>
        <v>45280</v>
      </c>
      <c r="C519">
        <v>10941159424</v>
      </c>
      <c r="D519">
        <v>24841678</v>
      </c>
      <c r="E519">
        <v>529583.875</v>
      </c>
      <c r="F519">
        <v>459.54837036132813</v>
      </c>
      <c r="G519">
        <v>11971053</v>
      </c>
      <c r="H519">
        <v>5</v>
      </c>
      <c r="I519">
        <v>26049.603515625</v>
      </c>
      <c r="J519">
        <v>1</v>
      </c>
      <c r="K519">
        <v>7.7007646560668945</v>
      </c>
      <c r="L519">
        <v>2173.385986328125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10953076736</v>
      </c>
      <c r="D520">
        <v>24867478</v>
      </c>
      <c r="E520">
        <v>531740.6875</v>
      </c>
      <c r="F520">
        <v>461.52944946289063</v>
      </c>
      <c r="G520">
        <v>12021830</v>
      </c>
      <c r="H520">
        <v>5</v>
      </c>
      <c r="I520">
        <v>26047.80859375</v>
      </c>
      <c r="J520">
        <v>1</v>
      </c>
      <c r="K520">
        <v>7.7478280067443848</v>
      </c>
      <c r="L520">
        <v>2187.633544921875</v>
      </c>
    </row>
    <row r="521" spans="1:12" x14ac:dyDescent="0.25">
      <c r="A521">
        <v>1936</v>
      </c>
      <c r="B521" s="1">
        <f>DATE(2023,12,21) + TIME(0,0,0)</f>
        <v>45281</v>
      </c>
      <c r="C521">
        <v>10953195520</v>
      </c>
      <c r="D521">
        <v>24867742</v>
      </c>
      <c r="E521">
        <v>531759.0625</v>
      </c>
      <c r="F521">
        <v>455.18173217773438</v>
      </c>
      <c r="G521">
        <v>11944721</v>
      </c>
      <c r="H521">
        <v>6</v>
      </c>
      <c r="I521">
        <v>26241.654296875</v>
      </c>
      <c r="J521">
        <v>1</v>
      </c>
      <c r="K521">
        <v>6.5408916473388672</v>
      </c>
      <c r="L521">
        <v>1836.5660400390625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11059918848</v>
      </c>
      <c r="D522">
        <v>25104266</v>
      </c>
      <c r="E522">
        <v>547687.5</v>
      </c>
      <c r="F522">
        <v>451.73519897460938</v>
      </c>
      <c r="G522">
        <v>11893764</v>
      </c>
      <c r="H522">
        <v>6</v>
      </c>
      <c r="I522">
        <v>26329.060546875</v>
      </c>
      <c r="J522">
        <v>1</v>
      </c>
      <c r="K522">
        <v>6.2472319602966309</v>
      </c>
      <c r="L522">
        <v>1754.4415283203125</v>
      </c>
    </row>
    <row r="523" spans="1:12" x14ac:dyDescent="0.25">
      <c r="A523">
        <v>1945</v>
      </c>
      <c r="B523" s="1">
        <f>DATE(2023,12,30) + TIME(0,0,0)</f>
        <v>45290</v>
      </c>
      <c r="C523">
        <v>11060039680</v>
      </c>
      <c r="D523">
        <v>25104532</v>
      </c>
      <c r="E523">
        <v>547705.375</v>
      </c>
      <c r="F523">
        <v>451.9993896484375</v>
      </c>
      <c r="G523">
        <v>12009073</v>
      </c>
      <c r="H523">
        <v>6</v>
      </c>
      <c r="I523">
        <v>26568.78125</v>
      </c>
      <c r="J523">
        <v>1</v>
      </c>
      <c r="K523">
        <v>6.2919774055480957</v>
      </c>
      <c r="L523">
        <v>1783.9473876953125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11117322240</v>
      </c>
      <c r="D524">
        <v>25230542</v>
      </c>
      <c r="E524">
        <v>556101.8125</v>
      </c>
      <c r="F524">
        <v>456.64080810546875</v>
      </c>
      <c r="G524">
        <v>12150525</v>
      </c>
      <c r="H524">
        <v>6</v>
      </c>
      <c r="I524">
        <v>26608.49609375</v>
      </c>
      <c r="J524">
        <v>1</v>
      </c>
      <c r="K524">
        <v>6.2174992561340332</v>
      </c>
      <c r="L524">
        <v>1764.0635986328125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11120364544</v>
      </c>
      <c r="D525">
        <v>25237192</v>
      </c>
      <c r="E525">
        <v>556543.6875</v>
      </c>
      <c r="F525">
        <v>457.453369140625</v>
      </c>
      <c r="G525">
        <v>12171267</v>
      </c>
      <c r="H525">
        <v>6</v>
      </c>
      <c r="I525">
        <v>26606.57421875</v>
      </c>
      <c r="J525">
        <v>1</v>
      </c>
      <c r="K525">
        <v>6.2294778823852539</v>
      </c>
      <c r="L525">
        <v>1767.5604248046875</v>
      </c>
    </row>
    <row r="526" spans="1:12" x14ac:dyDescent="0.25">
      <c r="A526">
        <v>1950</v>
      </c>
      <c r="B526" s="1">
        <f>DATE(2024,1,4) + TIME(0,0,0)</f>
        <v>45295</v>
      </c>
      <c r="C526">
        <v>11120484352</v>
      </c>
      <c r="D526">
        <v>25237454</v>
      </c>
      <c r="E526">
        <v>556561.5</v>
      </c>
      <c r="F526">
        <v>458.20230102539063</v>
      </c>
      <c r="G526">
        <v>11939181</v>
      </c>
      <c r="H526">
        <v>6</v>
      </c>
      <c r="I526">
        <v>26056.572265625</v>
      </c>
      <c r="J526">
        <v>1</v>
      </c>
      <c r="K526">
        <v>6.393791675567627</v>
      </c>
      <c r="L526">
        <v>1779.7996826171875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11132304384</v>
      </c>
      <c r="D527">
        <v>25263216</v>
      </c>
      <c r="E527">
        <v>558326.6875</v>
      </c>
      <c r="F527">
        <v>457.79403686523438</v>
      </c>
      <c r="G527">
        <v>11904469</v>
      </c>
      <c r="H527">
        <v>6</v>
      </c>
      <c r="I527">
        <v>26003.984375</v>
      </c>
      <c r="J527">
        <v>1</v>
      </c>
      <c r="K527">
        <v>6.4464168548583984</v>
      </c>
      <c r="L527">
        <v>1791.8343505859375</v>
      </c>
    </row>
    <row r="528" spans="1:12" x14ac:dyDescent="0.25">
      <c r="A528">
        <v>1951</v>
      </c>
      <c r="B528" s="1">
        <f>DATE(2024,1,5) + TIME(0,0,0)</f>
        <v>45296</v>
      </c>
      <c r="C528">
        <v>11132425216</v>
      </c>
      <c r="D528">
        <v>25263480</v>
      </c>
      <c r="E528">
        <v>558347.6875</v>
      </c>
      <c r="F528">
        <v>460.65176391601563</v>
      </c>
      <c r="G528">
        <v>12163094</v>
      </c>
      <c r="H528">
        <v>5</v>
      </c>
      <c r="I528">
        <v>26404.099609375</v>
      </c>
      <c r="J528">
        <v>1</v>
      </c>
      <c r="K528">
        <v>7.3739495277404785</v>
      </c>
      <c r="L528">
        <v>2102.02734375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11169458176</v>
      </c>
      <c r="D529">
        <v>25342408</v>
      </c>
      <c r="E529">
        <v>564734.6875</v>
      </c>
      <c r="F529">
        <v>467.27392578125</v>
      </c>
      <c r="G529">
        <v>12312547</v>
      </c>
      <c r="H529">
        <v>5</v>
      </c>
      <c r="I529">
        <v>26349.740234375</v>
      </c>
      <c r="J529">
        <v>1</v>
      </c>
      <c r="K529">
        <v>7.6871480941772461</v>
      </c>
      <c r="L529">
        <v>2194.21630859375</v>
      </c>
    </row>
    <row r="530" spans="1:12" x14ac:dyDescent="0.25">
      <c r="A530">
        <v>1954</v>
      </c>
      <c r="B530" s="1">
        <f>DATE(2024,1,8) + TIME(0,0,0)</f>
        <v>45299</v>
      </c>
      <c r="C530">
        <v>11169579008</v>
      </c>
      <c r="D530">
        <v>25342668</v>
      </c>
      <c r="E530">
        <v>564753.0625</v>
      </c>
      <c r="F530">
        <v>461.3033447265625</v>
      </c>
      <c r="G530">
        <v>12062861</v>
      </c>
      <c r="H530">
        <v>6</v>
      </c>
      <c r="I530">
        <v>26149.51953125</v>
      </c>
      <c r="J530">
        <v>1</v>
      </c>
      <c r="K530">
        <v>6.5616374015808105</v>
      </c>
      <c r="L530">
        <v>1836.3299560546875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11331479552</v>
      </c>
      <c r="D531">
        <v>25697596</v>
      </c>
      <c r="E531">
        <v>589041.6875</v>
      </c>
      <c r="F531">
        <v>460.41354370117188</v>
      </c>
      <c r="G531">
        <v>12065326</v>
      </c>
      <c r="H531">
        <v>6</v>
      </c>
      <c r="I531">
        <v>26205.41015625</v>
      </c>
      <c r="J531">
        <v>1</v>
      </c>
      <c r="K531">
        <v>6.3422956466674805</v>
      </c>
      <c r="L531">
        <v>1774.5732421875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11336695808</v>
      </c>
      <c r="D532">
        <v>25708872</v>
      </c>
      <c r="E532">
        <v>589783.4375</v>
      </c>
      <c r="F532">
        <v>462.58740234375</v>
      </c>
      <c r="G532">
        <v>12131751</v>
      </c>
      <c r="H532">
        <v>6</v>
      </c>
      <c r="I532">
        <v>26225.85546875</v>
      </c>
      <c r="J532">
        <v>1</v>
      </c>
      <c r="K532">
        <v>6.1714639663696289</v>
      </c>
      <c r="L532">
        <v>1724.9754638671875</v>
      </c>
    </row>
    <row r="533" spans="1:12" x14ac:dyDescent="0.25">
      <c r="A533">
        <v>1968</v>
      </c>
      <c r="B533" s="1">
        <f>DATE(2024,1,22) + TIME(0,0,0)</f>
        <v>45313</v>
      </c>
      <c r="C533">
        <v>11336816640</v>
      </c>
      <c r="D533">
        <v>25709134</v>
      </c>
      <c r="E533">
        <v>589800.6875</v>
      </c>
      <c r="F533">
        <v>462.5706787109375</v>
      </c>
      <c r="G533">
        <v>12047084</v>
      </c>
      <c r="H533">
        <v>6</v>
      </c>
      <c r="I533">
        <v>26043.767578125</v>
      </c>
      <c r="J533">
        <v>1</v>
      </c>
      <c r="K533">
        <v>6.2022666931152344</v>
      </c>
      <c r="L533">
        <v>1722.1141357421875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11360681984</v>
      </c>
      <c r="D534">
        <v>25760894</v>
      </c>
      <c r="E534">
        <v>593314.75</v>
      </c>
      <c r="F534">
        <v>460.13107299804688</v>
      </c>
      <c r="G534">
        <v>11951877</v>
      </c>
      <c r="H534">
        <v>6</v>
      </c>
      <c r="I534">
        <v>25974.939453125</v>
      </c>
      <c r="J534">
        <v>1</v>
      </c>
      <c r="K534">
        <v>6.437385082244873</v>
      </c>
      <c r="L534">
        <v>1787.15283203125</v>
      </c>
    </row>
    <row r="535" spans="1:12" x14ac:dyDescent="0.25">
      <c r="A535">
        <v>1970</v>
      </c>
      <c r="B535" s="1">
        <f>DATE(2024,1,24) + TIME(0,0,0)</f>
        <v>45315</v>
      </c>
      <c r="C535">
        <v>11360800768</v>
      </c>
      <c r="D535">
        <v>25761152</v>
      </c>
      <c r="E535">
        <v>593332.6875</v>
      </c>
      <c r="F535">
        <v>460.24850463867188</v>
      </c>
      <c r="G535">
        <v>11913892</v>
      </c>
      <c r="H535">
        <v>6</v>
      </c>
      <c r="I535">
        <v>25885.78125</v>
      </c>
      <c r="J535">
        <v>1</v>
      </c>
      <c r="K535">
        <v>6.4851956367492676</v>
      </c>
      <c r="L535">
        <v>1795.1634521484375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11366635520</v>
      </c>
      <c r="D536">
        <v>25773842</v>
      </c>
      <c r="E536">
        <v>594222.75</v>
      </c>
      <c r="F536">
        <v>459.72409057617188</v>
      </c>
      <c r="G536">
        <v>11904784</v>
      </c>
      <c r="H536">
        <v>6</v>
      </c>
      <c r="I536">
        <v>25895.498046875</v>
      </c>
      <c r="J536">
        <v>1</v>
      </c>
      <c r="K536">
        <v>6.5667810440063477</v>
      </c>
      <c r="L536">
        <v>1820.0172119140625</v>
      </c>
    </row>
    <row r="537" spans="1:12" x14ac:dyDescent="0.25">
      <c r="A537">
        <v>1970.5</v>
      </c>
      <c r="B537" s="1">
        <f>DATE(2024,1,24) + TIME(12,0,0)</f>
        <v>45315.5</v>
      </c>
      <c r="C537">
        <v>11366756352</v>
      </c>
      <c r="D537">
        <v>25774104</v>
      </c>
      <c r="E537">
        <v>594240.9375</v>
      </c>
      <c r="F537">
        <v>459.36004638671875</v>
      </c>
      <c r="G537">
        <v>12051120</v>
      </c>
      <c r="H537">
        <v>6</v>
      </c>
      <c r="I537">
        <v>26234.583984375</v>
      </c>
      <c r="J537">
        <v>1</v>
      </c>
      <c r="K537">
        <v>6.4814696311950684</v>
      </c>
      <c r="L537">
        <v>1818.2349853515625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11469658112</v>
      </c>
      <c r="D538">
        <v>25996832</v>
      </c>
      <c r="E538">
        <v>609513.25</v>
      </c>
      <c r="F538">
        <v>464.26425170898438</v>
      </c>
      <c r="G538">
        <v>12188365</v>
      </c>
      <c r="H538">
        <v>6</v>
      </c>
      <c r="I538">
        <v>26253.076171875</v>
      </c>
      <c r="J538">
        <v>1</v>
      </c>
      <c r="K538">
        <v>6.3034219741821289</v>
      </c>
      <c r="L538">
        <v>1766.17138671875</v>
      </c>
    </row>
    <row r="539" spans="1:12" x14ac:dyDescent="0.25">
      <c r="A539">
        <v>1979</v>
      </c>
      <c r="B539" s="1">
        <f>DATE(2024,2,2) + TIME(0,0,0)</f>
        <v>45324</v>
      </c>
      <c r="C539">
        <v>11469779968</v>
      </c>
      <c r="D539">
        <v>25997092</v>
      </c>
      <c r="E539">
        <v>609530.875</v>
      </c>
      <c r="F539">
        <v>464.46896362304688</v>
      </c>
      <c r="G539">
        <v>12115886</v>
      </c>
      <c r="H539">
        <v>6</v>
      </c>
      <c r="I539">
        <v>26085.458984375</v>
      </c>
      <c r="J539">
        <v>1</v>
      </c>
      <c r="K539">
        <v>6.3300213813781738</v>
      </c>
      <c r="L539">
        <v>1762.80078125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11651287040</v>
      </c>
      <c r="D540">
        <v>26387324</v>
      </c>
      <c r="E540">
        <v>637225.875</v>
      </c>
      <c r="F540">
        <v>466.76025390625</v>
      </c>
      <c r="G540">
        <v>12141605</v>
      </c>
      <c r="H540">
        <v>6</v>
      </c>
      <c r="I540">
        <v>26012.509765625</v>
      </c>
      <c r="J540">
        <v>1</v>
      </c>
      <c r="K540">
        <v>6.7032251358032227</v>
      </c>
      <c r="L540">
        <v>1868.95751953125</v>
      </c>
    </row>
    <row r="541" spans="1:12" x14ac:dyDescent="0.25">
      <c r="A541">
        <v>1994</v>
      </c>
      <c r="B541" s="1">
        <f>DATE(2024,2,17) + TIME(0,0,0)</f>
        <v>45339</v>
      </c>
      <c r="C541">
        <v>11651407872</v>
      </c>
      <c r="D541">
        <v>26387578</v>
      </c>
      <c r="E541">
        <v>637247.4375</v>
      </c>
      <c r="F541">
        <v>474.75021362304688</v>
      </c>
      <c r="G541">
        <v>12025766</v>
      </c>
      <c r="H541">
        <v>5</v>
      </c>
      <c r="I541">
        <v>25330.72265625</v>
      </c>
      <c r="J541">
        <v>1</v>
      </c>
      <c r="K541">
        <v>7.8340659141540527</v>
      </c>
      <c r="L541">
        <v>2153.100830078125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11712865280</v>
      </c>
      <c r="D542">
        <v>26513596</v>
      </c>
      <c r="E542">
        <v>648189.125</v>
      </c>
      <c r="F542">
        <v>483.11080932617188</v>
      </c>
      <c r="G542">
        <v>12185526</v>
      </c>
      <c r="H542">
        <v>5</v>
      </c>
      <c r="I542">
        <v>25223.044921875</v>
      </c>
      <c r="J542">
        <v>1</v>
      </c>
      <c r="K542">
        <v>8.1686325073242188</v>
      </c>
      <c r="L542">
        <v>2243.65380859375</v>
      </c>
    </row>
    <row r="543" spans="1:12" x14ac:dyDescent="0.25">
      <c r="A543">
        <v>1999</v>
      </c>
      <c r="B543" s="1">
        <f>DATE(2024,2,22) + TIME(0,0,0)</f>
        <v>45344</v>
      </c>
      <c r="C543">
        <v>11712987136</v>
      </c>
      <c r="D543">
        <v>26513854</v>
      </c>
      <c r="E543">
        <v>648208.5</v>
      </c>
      <c r="F543">
        <v>474.30783081054688</v>
      </c>
      <c r="G543">
        <v>12250309</v>
      </c>
      <c r="H543">
        <v>6</v>
      </c>
      <c r="I543">
        <v>25827.759765625</v>
      </c>
      <c r="J543">
        <v>1</v>
      </c>
      <c r="K543">
        <v>6.9695930480957031</v>
      </c>
      <c r="L543">
        <v>1934.9476318359375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11761357824</v>
      </c>
      <c r="D544">
        <v>26616906</v>
      </c>
      <c r="E544">
        <v>655910.5</v>
      </c>
      <c r="F544">
        <v>470.73321533203125</v>
      </c>
      <c r="G544">
        <v>12159959</v>
      </c>
      <c r="H544">
        <v>6</v>
      </c>
      <c r="I544">
        <v>25831.953125</v>
      </c>
      <c r="J544">
        <v>1</v>
      </c>
      <c r="K544">
        <v>6.9214553833007813</v>
      </c>
      <c r="L544">
        <v>1920.9013671875</v>
      </c>
    </row>
    <row r="545" spans="1:12" x14ac:dyDescent="0.25">
      <c r="A545">
        <v>2003</v>
      </c>
      <c r="B545" s="1">
        <f>DATE(2024,2,26) + TIME(0,0,0)</f>
        <v>45348</v>
      </c>
      <c r="C545">
        <v>11761477632</v>
      </c>
      <c r="D545">
        <v>26617162</v>
      </c>
      <c r="E545">
        <v>655929.375</v>
      </c>
      <c r="F545">
        <v>470.40737915039063</v>
      </c>
      <c r="G545">
        <v>12048859</v>
      </c>
      <c r="H545">
        <v>6</v>
      </c>
      <c r="I545">
        <v>25613.669921875</v>
      </c>
      <c r="J545">
        <v>1</v>
      </c>
      <c r="K545">
        <v>6.8612337112426758</v>
      </c>
      <c r="L545">
        <v>1886.876708984375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11809628160</v>
      </c>
      <c r="D546">
        <v>26719306</v>
      </c>
      <c r="E546">
        <v>663494.8125</v>
      </c>
      <c r="F546">
        <v>471.22531127929688</v>
      </c>
      <c r="G546">
        <v>12051799</v>
      </c>
      <c r="H546">
        <v>6</v>
      </c>
      <c r="I546">
        <v>25575.44921875</v>
      </c>
      <c r="J546">
        <v>1</v>
      </c>
      <c r="K546">
        <v>6.9512243270874023</v>
      </c>
      <c r="L546">
        <v>1910.6181640625</v>
      </c>
    </row>
    <row r="547" spans="1:12" x14ac:dyDescent="0.25">
      <c r="A547">
        <v>2007</v>
      </c>
      <c r="B547" s="1">
        <f>DATE(2024,3,1) + TIME(0,0,0)</f>
        <v>45352</v>
      </c>
      <c r="C547">
        <v>11809748992</v>
      </c>
      <c r="D547">
        <v>26719562</v>
      </c>
      <c r="E547">
        <v>663514.0625</v>
      </c>
      <c r="F547">
        <v>471.09158325195313</v>
      </c>
      <c r="G547">
        <v>12090209</v>
      </c>
      <c r="H547">
        <v>6</v>
      </c>
      <c r="I547">
        <v>25664.2421875</v>
      </c>
      <c r="J547">
        <v>1</v>
      </c>
      <c r="K547">
        <v>6.9676675796508789</v>
      </c>
      <c r="L547">
        <v>1922.1265869140625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11845939200</v>
      </c>
      <c r="D548">
        <v>26796268</v>
      </c>
      <c r="E548">
        <v>669262.625</v>
      </c>
      <c r="F548">
        <v>472.26119995117188</v>
      </c>
      <c r="G548">
        <v>12104914</v>
      </c>
      <c r="H548">
        <v>6</v>
      </c>
      <c r="I548">
        <v>25631.8203125</v>
      </c>
      <c r="J548">
        <v>1</v>
      </c>
      <c r="K548">
        <v>7.0305776596069336</v>
      </c>
      <c r="L548">
        <v>1938.341552734375</v>
      </c>
    </row>
    <row r="549" spans="1:12" x14ac:dyDescent="0.25">
      <c r="A549">
        <v>2010</v>
      </c>
      <c r="B549" s="1">
        <f>DATE(2024,3,4) + TIME(0,0,0)</f>
        <v>45355</v>
      </c>
      <c r="C549">
        <v>11846060032</v>
      </c>
      <c r="D549">
        <v>26796522</v>
      </c>
      <c r="E549">
        <v>669282.3125</v>
      </c>
      <c r="F549">
        <v>472.97348022460938</v>
      </c>
      <c r="G549">
        <v>12049032</v>
      </c>
      <c r="H549">
        <v>6</v>
      </c>
      <c r="I549">
        <v>25475.0703125</v>
      </c>
      <c r="J549">
        <v>1</v>
      </c>
      <c r="K549">
        <v>7.1774153709411621</v>
      </c>
      <c r="L549">
        <v>1969.834716796875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11869977600</v>
      </c>
      <c r="D550">
        <v>26847100</v>
      </c>
      <c r="E550">
        <v>673313.875</v>
      </c>
      <c r="F550">
        <v>473.35604858398438</v>
      </c>
      <c r="G550">
        <v>12026410</v>
      </c>
      <c r="H550">
        <v>6</v>
      </c>
      <c r="I550">
        <v>25406.689453125</v>
      </c>
      <c r="J550">
        <v>1</v>
      </c>
      <c r="K550">
        <v>7.4084296226501465</v>
      </c>
      <c r="L550">
        <v>2032.8380126953125</v>
      </c>
    </row>
    <row r="551" spans="1:12" x14ac:dyDescent="0.25">
      <c r="A551">
        <v>2012</v>
      </c>
      <c r="B551" s="1">
        <f>DATE(2024,3,6) + TIME(0,0,0)</f>
        <v>45357</v>
      </c>
      <c r="C551">
        <v>11870099456</v>
      </c>
      <c r="D551">
        <v>26847356</v>
      </c>
      <c r="E551">
        <v>673333.9375</v>
      </c>
      <c r="F551">
        <v>472.2252197265625</v>
      </c>
      <c r="G551">
        <v>12128599</v>
      </c>
      <c r="H551">
        <v>6</v>
      </c>
      <c r="I551">
        <v>25683.9296875</v>
      </c>
      <c r="J551">
        <v>1</v>
      </c>
      <c r="K551">
        <v>7.2401823997497559</v>
      </c>
      <c r="L551">
        <v>2004.7080078125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11906357248</v>
      </c>
      <c r="D552">
        <v>26924138</v>
      </c>
      <c r="E552">
        <v>679327.6875</v>
      </c>
      <c r="F552">
        <v>472.7386474609375</v>
      </c>
      <c r="G552">
        <v>12138143</v>
      </c>
      <c r="H552">
        <v>6</v>
      </c>
      <c r="I552">
        <v>25676.22265625</v>
      </c>
      <c r="J552">
        <v>1</v>
      </c>
      <c r="K552">
        <v>7.2380895614624023</v>
      </c>
      <c r="L552">
        <v>2003.48193359375</v>
      </c>
    </row>
    <row r="553" spans="1:12" x14ac:dyDescent="0.25">
      <c r="A553">
        <v>2015</v>
      </c>
      <c r="B553" s="1">
        <f>DATE(2024,3,9) + TIME(0,0,0)</f>
        <v>45360</v>
      </c>
      <c r="C553">
        <v>11906473984</v>
      </c>
      <c r="D553">
        <v>26924386</v>
      </c>
      <c r="E553">
        <v>679346.8125</v>
      </c>
      <c r="F553">
        <v>472.33056640625</v>
      </c>
      <c r="G553">
        <v>11685063</v>
      </c>
      <c r="H553">
        <v>6</v>
      </c>
      <c r="I553">
        <v>24739.162109375</v>
      </c>
      <c r="J553">
        <v>1</v>
      </c>
      <c r="K553">
        <v>7.1775555610656738</v>
      </c>
      <c r="L553">
        <v>1912.9718017578125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11918007296</v>
      </c>
      <c r="D554">
        <v>26948880</v>
      </c>
      <c r="E554">
        <v>681239.75</v>
      </c>
      <c r="F554">
        <v>470.60147094726563</v>
      </c>
      <c r="G554">
        <v>11643568</v>
      </c>
      <c r="H554">
        <v>6</v>
      </c>
      <c r="I554">
        <v>24741.884765625</v>
      </c>
      <c r="J554">
        <v>1</v>
      </c>
      <c r="K554">
        <v>7.1658535003662109</v>
      </c>
      <c r="L554">
        <v>1909.822265625</v>
      </c>
    </row>
    <row r="555" spans="1:12" x14ac:dyDescent="0.25">
      <c r="A555">
        <v>2016</v>
      </c>
      <c r="B555" s="1">
        <f>DATE(2024,3,10) + TIME(0,0,0)</f>
        <v>45361</v>
      </c>
      <c r="C555">
        <v>11918129152</v>
      </c>
      <c r="D555">
        <v>26949138</v>
      </c>
      <c r="E555">
        <v>681255.125</v>
      </c>
      <c r="F555">
        <v>470.53829956054688</v>
      </c>
      <c r="G555">
        <v>12144330</v>
      </c>
      <c r="H555">
        <v>5</v>
      </c>
      <c r="I555">
        <v>25809.439453125</v>
      </c>
      <c r="J555">
        <v>1</v>
      </c>
      <c r="K555">
        <v>5.6259288787841797</v>
      </c>
      <c r="L555">
        <v>1538.580078125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11943092224</v>
      </c>
      <c r="D556">
        <v>27000602</v>
      </c>
      <c r="E556">
        <v>684300.625</v>
      </c>
      <c r="F556">
        <v>488.6693115234375</v>
      </c>
      <c r="G556">
        <v>12638668</v>
      </c>
      <c r="H556">
        <v>5</v>
      </c>
      <c r="I556">
        <v>25863.435546875</v>
      </c>
      <c r="J556">
        <v>1</v>
      </c>
      <c r="K556">
        <v>5.5797991752624512</v>
      </c>
      <c r="L556">
        <v>1528.4100341796875</v>
      </c>
    </row>
    <row r="557" spans="1:12" x14ac:dyDescent="0.25">
      <c r="A557">
        <v>2018</v>
      </c>
      <c r="B557" s="1">
        <f>DATE(2024,3,12) + TIME(0,0,0)</f>
        <v>45363</v>
      </c>
      <c r="C557">
        <v>11943216128</v>
      </c>
      <c r="D557">
        <v>27000854</v>
      </c>
      <c r="E557">
        <v>684324.5625</v>
      </c>
      <c r="F557">
        <v>495.07363891601563</v>
      </c>
      <c r="G557">
        <v>12479281</v>
      </c>
      <c r="H557">
        <v>5</v>
      </c>
      <c r="I557">
        <v>25206.919921875</v>
      </c>
      <c r="J557">
        <v>1</v>
      </c>
      <c r="K557">
        <v>8.6755199432373047</v>
      </c>
      <c r="L557">
        <v>2394.572998046875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11949331456</v>
      </c>
      <c r="D558">
        <v>27013204</v>
      </c>
      <c r="E558">
        <v>685498.875</v>
      </c>
      <c r="F558">
        <v>495.06997680664063</v>
      </c>
      <c r="G558">
        <v>12478569</v>
      </c>
      <c r="H558">
        <v>5</v>
      </c>
      <c r="I558">
        <v>25205.66796875</v>
      </c>
      <c r="J558">
        <v>1</v>
      </c>
      <c r="K558">
        <v>8.6794757843017578</v>
      </c>
      <c r="L558">
        <v>2395.649658203125</v>
      </c>
    </row>
    <row r="559" spans="1:12" x14ac:dyDescent="0.25">
      <c r="A559">
        <v>2018.5</v>
      </c>
      <c r="B559" s="1">
        <f>DATE(2024,3,12) + TIME(12,0,0)</f>
        <v>45363.5</v>
      </c>
      <c r="C559">
        <v>11949458432</v>
      </c>
      <c r="D559">
        <v>27013464</v>
      </c>
      <c r="E559">
        <v>685519.4375</v>
      </c>
      <c r="F559">
        <v>486.783935546875</v>
      </c>
      <c r="G559">
        <v>12706826</v>
      </c>
      <c r="H559">
        <v>6</v>
      </c>
      <c r="I559">
        <v>26103.626953125</v>
      </c>
      <c r="J559">
        <v>1</v>
      </c>
      <c r="K559">
        <v>7.2960176467895508</v>
      </c>
      <c r="L559">
        <v>2054.415771484375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11960510464</v>
      </c>
      <c r="D560">
        <v>27036422</v>
      </c>
      <c r="E560">
        <v>687341.4375</v>
      </c>
      <c r="F560">
        <v>479.01141357421875</v>
      </c>
      <c r="G560">
        <v>12491339</v>
      </c>
      <c r="H560">
        <v>6</v>
      </c>
      <c r="I560">
        <v>26077.33203125</v>
      </c>
      <c r="J560">
        <v>1</v>
      </c>
      <c r="K560">
        <v>7.3899073600769043</v>
      </c>
      <c r="L560">
        <v>2080.86474609375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11968068608</v>
      </c>
      <c r="D561">
        <v>27052322</v>
      </c>
      <c r="E561">
        <v>688618.4375</v>
      </c>
      <c r="F561">
        <v>474.97286987304688</v>
      </c>
      <c r="G561">
        <v>12379419</v>
      </c>
      <c r="H561">
        <v>6</v>
      </c>
      <c r="I561">
        <v>26063.423828125</v>
      </c>
      <c r="J561">
        <v>1</v>
      </c>
      <c r="K561">
        <v>7.4391570091247559</v>
      </c>
      <c r="L561">
        <v>2094.729248046875</v>
      </c>
    </row>
    <row r="562" spans="1:12" x14ac:dyDescent="0.25">
      <c r="A562">
        <v>2020</v>
      </c>
      <c r="B562" s="1">
        <f>DATE(2024,3,14) + TIME(0,0,0)</f>
        <v>45365</v>
      </c>
      <c r="C562">
        <v>11968191488</v>
      </c>
      <c r="D562">
        <v>27052580</v>
      </c>
      <c r="E562">
        <v>688638.9375</v>
      </c>
      <c r="F562">
        <v>473.67864990234375</v>
      </c>
      <c r="G562">
        <v>12244470</v>
      </c>
      <c r="H562">
        <v>6</v>
      </c>
      <c r="I562">
        <v>25849.740234375</v>
      </c>
      <c r="J562">
        <v>1</v>
      </c>
      <c r="K562">
        <v>7.3478646278381348</v>
      </c>
      <c r="L562">
        <v>2050.0380859375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12041743360</v>
      </c>
      <c r="D563">
        <v>27207376</v>
      </c>
      <c r="E563">
        <v>700961.3125</v>
      </c>
      <c r="F563">
        <v>478.65325927734375</v>
      </c>
      <c r="G563">
        <v>12365353</v>
      </c>
      <c r="H563">
        <v>6</v>
      </c>
      <c r="I563">
        <v>25833.6328125</v>
      </c>
      <c r="J563">
        <v>1</v>
      </c>
      <c r="K563">
        <v>7.4042658805847168</v>
      </c>
      <c r="L563">
        <v>2065.743896484375</v>
      </c>
    </row>
    <row r="564" spans="1:12" x14ac:dyDescent="0.25">
      <c r="A564">
        <v>2026</v>
      </c>
      <c r="B564" s="1">
        <f>DATE(2024,3,20) + TIME(0,0,0)</f>
        <v>45371</v>
      </c>
      <c r="C564">
        <v>12041862144</v>
      </c>
      <c r="D564">
        <v>27207624</v>
      </c>
      <c r="E564">
        <v>700981.5</v>
      </c>
      <c r="F564">
        <v>479.967041015625</v>
      </c>
      <c r="G564">
        <v>11912058</v>
      </c>
      <c r="H564">
        <v>5</v>
      </c>
      <c r="I564">
        <v>24818.4921875</v>
      </c>
      <c r="J564">
        <v>1</v>
      </c>
      <c r="K564">
        <v>7.525273323059082</v>
      </c>
      <c r="L564">
        <v>2019.64306640625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12053941248</v>
      </c>
      <c r="D565">
        <v>27232214</v>
      </c>
      <c r="E565">
        <v>702960.4375</v>
      </c>
      <c r="F565">
        <v>494.76547241210938</v>
      </c>
      <c r="G565">
        <v>12290189</v>
      </c>
      <c r="H565">
        <v>5</v>
      </c>
      <c r="I565">
        <v>24840.431640625</v>
      </c>
      <c r="J565">
        <v>1</v>
      </c>
      <c r="K565">
        <v>7.4409728050231934</v>
      </c>
      <c r="L565">
        <v>1996.96337890625</v>
      </c>
    </row>
    <row r="566" spans="1:12" x14ac:dyDescent="0.25">
      <c r="A566">
        <v>2027</v>
      </c>
      <c r="B566" s="1">
        <f>DATE(2024,3,21) + TIME(0,0,0)</f>
        <v>45372</v>
      </c>
      <c r="C566">
        <v>12054067200</v>
      </c>
      <c r="D566">
        <v>27232472</v>
      </c>
      <c r="E566">
        <v>702979.8125</v>
      </c>
      <c r="F566">
        <v>493.41378784179688</v>
      </c>
      <c r="G566">
        <v>12663331</v>
      </c>
      <c r="H566">
        <v>6</v>
      </c>
      <c r="I566">
        <v>25664.728515625</v>
      </c>
      <c r="J566">
        <v>1</v>
      </c>
      <c r="K566">
        <v>7.0141935348510742</v>
      </c>
      <c r="L566">
        <v>1935.966064453125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12127706112</v>
      </c>
      <c r="D567">
        <v>27385602</v>
      </c>
      <c r="E567">
        <v>715181.6875</v>
      </c>
      <c r="F567">
        <v>481.24502563476563</v>
      </c>
      <c r="G567">
        <v>12291169</v>
      </c>
      <c r="H567">
        <v>6</v>
      </c>
      <c r="I567">
        <v>25540.35546875</v>
      </c>
      <c r="J567">
        <v>1</v>
      </c>
      <c r="K567">
        <v>7.4651522636413574</v>
      </c>
      <c r="L567">
        <v>2060.44140625</v>
      </c>
    </row>
    <row r="568" spans="1:12" x14ac:dyDescent="0.25">
      <c r="A568">
        <v>2033</v>
      </c>
      <c r="B568" s="1">
        <f>DATE(2024,3,27) + TIME(0,0,0)</f>
        <v>45378</v>
      </c>
      <c r="C568">
        <v>12127833088</v>
      </c>
      <c r="D568">
        <v>27385856</v>
      </c>
      <c r="E568">
        <v>715207.125</v>
      </c>
      <c r="F568">
        <v>503.85940551757813</v>
      </c>
      <c r="G568">
        <v>12796122</v>
      </c>
      <c r="H568">
        <v>5</v>
      </c>
      <c r="I568">
        <v>25396.216796875</v>
      </c>
      <c r="J568">
        <v>1</v>
      </c>
      <c r="K568">
        <v>9.1035232543945313</v>
      </c>
      <c r="L568">
        <v>2543.498291015625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12140753920</v>
      </c>
      <c r="D569">
        <v>27410998</v>
      </c>
      <c r="E569">
        <v>717720.6875</v>
      </c>
      <c r="F569">
        <v>516.8369140625</v>
      </c>
      <c r="G569">
        <v>13123568</v>
      </c>
      <c r="H569">
        <v>5</v>
      </c>
      <c r="I569">
        <v>25392.0859375</v>
      </c>
      <c r="J569">
        <v>1</v>
      </c>
      <c r="K569">
        <v>9.1123151779174805</v>
      </c>
      <c r="L569">
        <v>2545.787109375</v>
      </c>
    </row>
    <row r="570" spans="1:12" x14ac:dyDescent="0.25">
      <c r="A570">
        <v>2034</v>
      </c>
      <c r="B570" s="1">
        <f>DATE(2024,3,28) + TIME(0,0,0)</f>
        <v>45379</v>
      </c>
      <c r="C570">
        <v>12140884992</v>
      </c>
      <c r="D570">
        <v>27411252</v>
      </c>
      <c r="E570">
        <v>717746</v>
      </c>
      <c r="F570">
        <v>515.02362060546875</v>
      </c>
      <c r="G570">
        <v>13099735</v>
      </c>
      <c r="H570">
        <v>5</v>
      </c>
      <c r="I570">
        <v>25435.212890625</v>
      </c>
      <c r="J570">
        <v>1</v>
      </c>
      <c r="K570">
        <v>9.0400314331054688</v>
      </c>
      <c r="L570">
        <v>2527.87158203125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12179380224</v>
      </c>
      <c r="D571">
        <v>27487164</v>
      </c>
      <c r="E571">
        <v>725457.625</v>
      </c>
      <c r="F571">
        <v>505.39794921875</v>
      </c>
      <c r="G571">
        <v>12833512</v>
      </c>
      <c r="H571">
        <v>5</v>
      </c>
      <c r="I571">
        <v>25392.884765625</v>
      </c>
      <c r="J571">
        <v>1</v>
      </c>
      <c r="K571">
        <v>9.2108030319213867</v>
      </c>
      <c r="L571">
        <v>2576.1748046875</v>
      </c>
    </row>
    <row r="572" spans="1:12" x14ac:dyDescent="0.25">
      <c r="A572">
        <v>2037</v>
      </c>
      <c r="B572" s="1">
        <f>DATE(2024,3,31) + TIME(0,0,0)</f>
        <v>45382</v>
      </c>
      <c r="C572">
        <v>12179507200</v>
      </c>
      <c r="D572">
        <v>27487424</v>
      </c>
      <c r="E572">
        <v>725474.0625</v>
      </c>
      <c r="F572">
        <v>490.02395629882813</v>
      </c>
      <c r="G572">
        <v>12734183</v>
      </c>
      <c r="H572">
        <v>5</v>
      </c>
      <c r="I572">
        <v>25986.857421875</v>
      </c>
      <c r="J572">
        <v>1</v>
      </c>
      <c r="K572">
        <v>5.9517974853515625</v>
      </c>
      <c r="L572">
        <v>1644.5662841796875</v>
      </c>
    </row>
    <row r="573" spans="1:12" x14ac:dyDescent="0.25">
      <c r="A573">
        <v>2037.39</v>
      </c>
      <c r="B573" s="1">
        <f>DATE(2024,3,31) + TIME(9,21,36)</f>
        <v>45382.39</v>
      </c>
      <c r="C573">
        <v>12184462336</v>
      </c>
      <c r="D573">
        <v>27497558</v>
      </c>
      <c r="E573">
        <v>726116.5</v>
      </c>
      <c r="F573">
        <v>488.4583740234375</v>
      </c>
      <c r="G573">
        <v>12691730</v>
      </c>
      <c r="H573">
        <v>5</v>
      </c>
      <c r="I573">
        <v>25983.23828125</v>
      </c>
      <c r="J573">
        <v>1</v>
      </c>
      <c r="K573">
        <v>5.9651970863342285</v>
      </c>
      <c r="L573">
        <v>1648.274169921875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12184589312</v>
      </c>
      <c r="D574">
        <v>27497818</v>
      </c>
      <c r="E574">
        <v>726138</v>
      </c>
      <c r="F574">
        <v>485.04293823242188</v>
      </c>
      <c r="G574">
        <v>12602270</v>
      </c>
      <c r="H574">
        <v>6</v>
      </c>
      <c r="I574">
        <v>25981.76171875</v>
      </c>
      <c r="J574">
        <v>1</v>
      </c>
      <c r="K574">
        <v>7.6550812721252441</v>
      </c>
      <c r="L574">
        <v>2153.800048828125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12204320768</v>
      </c>
      <c r="D575">
        <v>27539070</v>
      </c>
      <c r="E575">
        <v>729567.5</v>
      </c>
      <c r="F575">
        <v>477.60137939453125</v>
      </c>
      <c r="G575">
        <v>12391726</v>
      </c>
      <c r="H575">
        <v>6</v>
      </c>
      <c r="I575">
        <v>25945.75</v>
      </c>
      <c r="J575">
        <v>1</v>
      </c>
      <c r="K575">
        <v>7.6604785919189453</v>
      </c>
      <c r="L575">
        <v>2152.457275390625</v>
      </c>
    </row>
    <row r="576" spans="1:12" x14ac:dyDescent="0.25">
      <c r="A576">
        <v>2039</v>
      </c>
      <c r="B576" s="1">
        <f>DATE(2024,4,2) + TIME(0,0,0)</f>
        <v>45384</v>
      </c>
      <c r="C576">
        <v>12204441600</v>
      </c>
      <c r="D576">
        <v>27539324</v>
      </c>
      <c r="E576">
        <v>729588.125</v>
      </c>
      <c r="F576">
        <v>477.72467041015625</v>
      </c>
      <c r="G576">
        <v>12115820</v>
      </c>
      <c r="H576">
        <v>5</v>
      </c>
      <c r="I576">
        <v>25361.513671875</v>
      </c>
      <c r="J576">
        <v>1</v>
      </c>
      <c r="K576">
        <v>7.5334620475769043</v>
      </c>
      <c r="L576">
        <v>2066.260986328125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12210459648</v>
      </c>
      <c r="D577">
        <v>27551760</v>
      </c>
      <c r="E577">
        <v>730591.9375</v>
      </c>
      <c r="F577">
        <v>486.37942504882813</v>
      </c>
      <c r="G577">
        <v>12346682</v>
      </c>
      <c r="H577">
        <v>5</v>
      </c>
      <c r="I577">
        <v>25384.876953125</v>
      </c>
      <c r="J577">
        <v>1</v>
      </c>
      <c r="K577">
        <v>7.4465031623840332</v>
      </c>
      <c r="L577">
        <v>2042.3709716796875</v>
      </c>
    </row>
    <row r="578" spans="1:12" x14ac:dyDescent="0.25">
      <c r="A578">
        <v>2039.5</v>
      </c>
      <c r="B578" s="1">
        <f>DATE(2024,4,2) + TIME(12,0,0)</f>
        <v>45384.5</v>
      </c>
      <c r="C578">
        <v>12210585600</v>
      </c>
      <c r="D578">
        <v>27552020</v>
      </c>
      <c r="E578">
        <v>730612.5</v>
      </c>
      <c r="F578">
        <v>483.80789184570313</v>
      </c>
      <c r="G578">
        <v>12615990</v>
      </c>
      <c r="H578">
        <v>6</v>
      </c>
      <c r="I578">
        <v>26076.4453125</v>
      </c>
      <c r="J578">
        <v>1</v>
      </c>
      <c r="K578">
        <v>7.3113212585449219</v>
      </c>
      <c r="L578">
        <v>2056.920654296875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12216685568</v>
      </c>
      <c r="D579">
        <v>27564764</v>
      </c>
      <c r="E579">
        <v>731641.125</v>
      </c>
      <c r="F579">
        <v>477.76229858398438</v>
      </c>
      <c r="G579">
        <v>12417038</v>
      </c>
      <c r="H579">
        <v>6</v>
      </c>
      <c r="I579">
        <v>25989.990234375</v>
      </c>
      <c r="J579">
        <v>1</v>
      </c>
      <c r="K579">
        <v>7.5085310935974121</v>
      </c>
      <c r="L579">
        <v>2109.88818359375</v>
      </c>
    </row>
    <row r="580" spans="1:12" x14ac:dyDescent="0.25">
      <c r="A580">
        <v>2040</v>
      </c>
      <c r="B580" s="1">
        <f>DATE(2024,4,3) + TIME(0,0,0)</f>
        <v>45385</v>
      </c>
      <c r="C580">
        <v>12216807424</v>
      </c>
      <c r="D580">
        <v>27565020</v>
      </c>
      <c r="E580">
        <v>731656.9375</v>
      </c>
      <c r="F580">
        <v>477.14797973632813</v>
      </c>
      <c r="G580">
        <v>12190355</v>
      </c>
      <c r="H580">
        <v>5</v>
      </c>
      <c r="I580">
        <v>25548.373046875</v>
      </c>
      <c r="J580">
        <v>1</v>
      </c>
      <c r="K580">
        <v>5.8341751098632813</v>
      </c>
      <c r="L580">
        <v>1582.8851318359375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12217052160</v>
      </c>
      <c r="D581">
        <v>27565530</v>
      </c>
      <c r="E581">
        <v>731688.625</v>
      </c>
      <c r="F581">
        <v>477.60751342773438</v>
      </c>
      <c r="G581">
        <v>12201330</v>
      </c>
      <c r="H581">
        <v>5</v>
      </c>
      <c r="I581">
        <v>25546.771484375</v>
      </c>
      <c r="J581">
        <v>1</v>
      </c>
      <c r="K581">
        <v>5.8392486572265625</v>
      </c>
      <c r="L581">
        <v>1584.2476806640625</v>
      </c>
    </row>
    <row r="582" spans="1:12" x14ac:dyDescent="0.25">
      <c r="A582">
        <v>2040.19</v>
      </c>
      <c r="B582" s="1">
        <f>DATE(2024,4,3) + TIME(4,33,36)</f>
        <v>45385.19</v>
      </c>
      <c r="C582">
        <v>12219132928</v>
      </c>
      <c r="D582">
        <v>27569874</v>
      </c>
      <c r="E582">
        <v>731957.9375</v>
      </c>
      <c r="F582">
        <v>479.79342651367188</v>
      </c>
      <c r="G582">
        <v>12257103</v>
      </c>
      <c r="H582">
        <v>5</v>
      </c>
      <c r="I582">
        <v>25546.625</v>
      </c>
      <c r="J582">
        <v>1</v>
      </c>
      <c r="K582">
        <v>5.838860034942627</v>
      </c>
      <c r="L582">
        <v>1584.1265869140625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12219257856</v>
      </c>
      <c r="D583">
        <v>27570134</v>
      </c>
      <c r="E583">
        <v>731979.5</v>
      </c>
      <c r="F583">
        <v>479.40859985351563</v>
      </c>
      <c r="G583">
        <v>12454374</v>
      </c>
      <c r="H583">
        <v>6</v>
      </c>
      <c r="I583">
        <v>25978.619140625</v>
      </c>
      <c r="J583">
        <v>1</v>
      </c>
      <c r="K583">
        <v>7.6622381210327148</v>
      </c>
      <c r="L583">
        <v>2155.719970703125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12229086208</v>
      </c>
      <c r="D584">
        <v>27590648</v>
      </c>
      <c r="E584">
        <v>733690.625</v>
      </c>
      <c r="F584">
        <v>479.18173217773438</v>
      </c>
      <c r="G584">
        <v>12442400</v>
      </c>
      <c r="H584">
        <v>6</v>
      </c>
      <c r="I584">
        <v>25965.931640625</v>
      </c>
      <c r="J584">
        <v>1</v>
      </c>
      <c r="K584">
        <v>7.7082109451293945</v>
      </c>
      <c r="L584">
        <v>2168.6748046875</v>
      </c>
    </row>
    <row r="585" spans="1:12" x14ac:dyDescent="0.25">
      <c r="A585">
        <v>2041</v>
      </c>
      <c r="B585" s="1">
        <f>DATE(2024,4,4) + TIME(0,0,0)</f>
        <v>45386</v>
      </c>
      <c r="C585">
        <v>12229207040</v>
      </c>
      <c r="D585">
        <v>27590902</v>
      </c>
      <c r="E585">
        <v>733711.4375</v>
      </c>
      <c r="F585">
        <v>478.1910400390625</v>
      </c>
      <c r="G585">
        <v>12095732</v>
      </c>
      <c r="H585">
        <v>6</v>
      </c>
      <c r="I585">
        <v>25294.76953125</v>
      </c>
      <c r="J585">
        <v>1</v>
      </c>
      <c r="K585">
        <v>7.5943865776062012</v>
      </c>
      <c r="L585">
        <v>2078.859130859375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12241162240</v>
      </c>
      <c r="D586">
        <v>27615942</v>
      </c>
      <c r="E586">
        <v>735771.5</v>
      </c>
      <c r="F586">
        <v>477.25717163085938</v>
      </c>
      <c r="G586">
        <v>12070778</v>
      </c>
      <c r="H586">
        <v>6</v>
      </c>
      <c r="I586">
        <v>25291.978515625</v>
      </c>
      <c r="J586">
        <v>1</v>
      </c>
      <c r="K586">
        <v>7.6045632362365723</v>
      </c>
      <c r="L586">
        <v>2081.64453125</v>
      </c>
    </row>
    <row r="587" spans="1:12" x14ac:dyDescent="0.25">
      <c r="A587">
        <v>2042</v>
      </c>
      <c r="B587" s="1">
        <f>DATE(2024,4,5) + TIME(0,0,0)</f>
        <v>45387</v>
      </c>
      <c r="C587">
        <v>12241284096</v>
      </c>
      <c r="D587">
        <v>27616198</v>
      </c>
      <c r="E587">
        <v>735793.125</v>
      </c>
      <c r="F587">
        <v>478.82904052734375</v>
      </c>
      <c r="G587">
        <v>12271995</v>
      </c>
      <c r="H587">
        <v>6</v>
      </c>
      <c r="I587">
        <v>25629.1796875</v>
      </c>
      <c r="J587">
        <v>1</v>
      </c>
      <c r="K587">
        <v>7.7691526412963867</v>
      </c>
      <c r="L587">
        <v>2158.898193359375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12315394048</v>
      </c>
      <c r="D588">
        <v>27769632</v>
      </c>
      <c r="E588">
        <v>748805.5625</v>
      </c>
      <c r="F588">
        <v>485.66180419921875</v>
      </c>
      <c r="G588">
        <v>12433111</v>
      </c>
      <c r="H588">
        <v>6</v>
      </c>
      <c r="I588">
        <v>25600.34765625</v>
      </c>
      <c r="J588">
        <v>1</v>
      </c>
      <c r="K588">
        <v>7.8702178001403809</v>
      </c>
      <c r="L588">
        <v>2186.918212890625</v>
      </c>
    </row>
    <row r="589" spans="1:12" x14ac:dyDescent="0.25">
      <c r="A589">
        <v>2048</v>
      </c>
      <c r="B589" s="1">
        <f>DATE(2024,4,11) + TIME(0,0,0)</f>
        <v>45393</v>
      </c>
      <c r="C589">
        <v>12315516928</v>
      </c>
      <c r="D589">
        <v>27769886</v>
      </c>
      <c r="E589">
        <v>748821.8125</v>
      </c>
      <c r="F589">
        <v>483.72573852539063</v>
      </c>
      <c r="G589">
        <v>12261909</v>
      </c>
      <c r="H589">
        <v>5</v>
      </c>
      <c r="I589">
        <v>25348.88671875</v>
      </c>
      <c r="J589">
        <v>1</v>
      </c>
      <c r="K589">
        <v>6.0300216674804688</v>
      </c>
      <c r="L589">
        <v>1626.62939453125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12327833600</v>
      </c>
      <c r="D590">
        <v>27794988</v>
      </c>
      <c r="E590">
        <v>750424.625</v>
      </c>
      <c r="F590">
        <v>493.34136962890625</v>
      </c>
      <c r="G590">
        <v>12515132</v>
      </c>
      <c r="H590">
        <v>5</v>
      </c>
      <c r="I590">
        <v>25368.099609375</v>
      </c>
      <c r="J590">
        <v>1</v>
      </c>
      <c r="K590">
        <v>5.9567193984985352</v>
      </c>
      <c r="L590">
        <v>1606.8201904296875</v>
      </c>
    </row>
    <row r="591" spans="1:12" x14ac:dyDescent="0.25">
      <c r="A591">
        <v>2049</v>
      </c>
      <c r="B591" s="1">
        <f>DATE(2024,4,12) + TIME(0,0,0)</f>
        <v>45394</v>
      </c>
      <c r="C591">
        <v>12327958528</v>
      </c>
      <c r="D591">
        <v>27795246</v>
      </c>
      <c r="E591">
        <v>750446.1875</v>
      </c>
      <c r="F591">
        <v>488.38973999023438</v>
      </c>
      <c r="G591">
        <v>12571454</v>
      </c>
      <c r="H591">
        <v>6</v>
      </c>
      <c r="I591">
        <v>25740.619140625</v>
      </c>
      <c r="J591">
        <v>1</v>
      </c>
      <c r="K591">
        <v>7.7280168533325195</v>
      </c>
      <c r="L591">
        <v>2155.84326171875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12377274368</v>
      </c>
      <c r="D592">
        <v>27897698</v>
      </c>
      <c r="E592">
        <v>759162.8125</v>
      </c>
      <c r="F592">
        <v>481.44354248046875</v>
      </c>
      <c r="G592">
        <v>12355398</v>
      </c>
      <c r="H592">
        <v>6</v>
      </c>
      <c r="I592">
        <v>25663.234375</v>
      </c>
      <c r="J592">
        <v>1</v>
      </c>
      <c r="K592">
        <v>7.8814692497253418</v>
      </c>
      <c r="L592">
        <v>2195.69287109375</v>
      </c>
    </row>
    <row r="593" spans="1:12" x14ac:dyDescent="0.25">
      <c r="A593">
        <v>2053</v>
      </c>
      <c r="B593" s="1">
        <f>DATE(2024,4,16) + TIME(0,0,0)</f>
        <v>45398</v>
      </c>
      <c r="C593">
        <v>12377399296</v>
      </c>
      <c r="D593">
        <v>27897956</v>
      </c>
      <c r="E593">
        <v>759184.9375</v>
      </c>
      <c r="F593">
        <v>481.76889038085938</v>
      </c>
      <c r="G593">
        <v>12466363</v>
      </c>
      <c r="H593">
        <v>6</v>
      </c>
      <c r="I593">
        <v>25876.23046875</v>
      </c>
      <c r="J593">
        <v>1</v>
      </c>
      <c r="K593">
        <v>7.8949346542358398</v>
      </c>
      <c r="L593">
        <v>2218.02294921875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12402316288</v>
      </c>
      <c r="D594">
        <v>27949436</v>
      </c>
      <c r="E594">
        <v>763611.0625</v>
      </c>
      <c r="F594">
        <v>484.87567138671875</v>
      </c>
      <c r="G594">
        <v>12541201</v>
      </c>
      <c r="H594">
        <v>6</v>
      </c>
      <c r="I594">
        <v>25864.77734375</v>
      </c>
      <c r="J594">
        <v>1</v>
      </c>
      <c r="K594">
        <v>7.9312853813171387</v>
      </c>
      <c r="L594">
        <v>2228.12841796875</v>
      </c>
    </row>
    <row r="595" spans="1:12" x14ac:dyDescent="0.25">
      <c r="A595">
        <v>2055</v>
      </c>
      <c r="B595" s="1">
        <f>DATE(2024,4,18) + TIME(0,0,0)</f>
        <v>45400</v>
      </c>
      <c r="C595">
        <v>12402441216</v>
      </c>
      <c r="D595">
        <v>27949696</v>
      </c>
      <c r="E595">
        <v>763633.1875</v>
      </c>
      <c r="F595">
        <v>484.54794311523438</v>
      </c>
      <c r="G595">
        <v>12551598</v>
      </c>
      <c r="H595">
        <v>6</v>
      </c>
      <c r="I595">
        <v>25903.7265625</v>
      </c>
      <c r="J595">
        <v>1</v>
      </c>
      <c r="K595">
        <v>7.8624634742736816</v>
      </c>
      <c r="L595">
        <v>2210.46826171875</v>
      </c>
    </row>
    <row r="596" spans="1:12" x14ac:dyDescent="0.25">
      <c r="A596">
        <v>2057.67</v>
      </c>
      <c r="B596" s="1">
        <f>DATE(2024,4,20) + TIME(16,4,48)</f>
        <v>45402.67</v>
      </c>
      <c r="C596">
        <v>12435841024</v>
      </c>
      <c r="D596">
        <v>28018806</v>
      </c>
      <c r="E596">
        <v>769589.375</v>
      </c>
      <c r="F596">
        <v>482.53970336914063</v>
      </c>
      <c r="G596">
        <v>12486082</v>
      </c>
      <c r="H596">
        <v>6</v>
      </c>
      <c r="I596">
        <v>25875.759765625</v>
      </c>
      <c r="J596">
        <v>1</v>
      </c>
      <c r="K596">
        <v>7.9646315574645996</v>
      </c>
      <c r="L596">
        <v>2239.257568359375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12439837696</v>
      </c>
      <c r="D597">
        <v>28027084</v>
      </c>
      <c r="E597">
        <v>770306.8125</v>
      </c>
      <c r="F597">
        <v>482.72348022460938</v>
      </c>
      <c r="G597">
        <v>12489628</v>
      </c>
      <c r="H597">
        <v>6</v>
      </c>
      <c r="I597">
        <v>25873.255859375</v>
      </c>
      <c r="J597">
        <v>1</v>
      </c>
      <c r="K597">
        <v>7.9741883277893066</v>
      </c>
      <c r="L597">
        <v>2241.960205078125</v>
      </c>
    </row>
    <row r="598" spans="1:12" x14ac:dyDescent="0.25">
      <c r="A598">
        <v>2058</v>
      </c>
      <c r="B598" s="1">
        <f>DATE(2024,4,21) + TIME(0,0,0)</f>
        <v>45403</v>
      </c>
      <c r="C598">
        <v>12439962624</v>
      </c>
      <c r="D598">
        <v>28027342</v>
      </c>
      <c r="E598">
        <v>770329.25</v>
      </c>
      <c r="F598">
        <v>482.94000244140625</v>
      </c>
      <c r="G598">
        <v>12416770</v>
      </c>
      <c r="H598">
        <v>6</v>
      </c>
      <c r="I598">
        <v>25710.79296875</v>
      </c>
      <c r="J598">
        <v>1</v>
      </c>
      <c r="K598">
        <v>8.016693115234375</v>
      </c>
      <c r="L598">
        <v>2240.79296875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12526546944</v>
      </c>
      <c r="D599">
        <v>28206816</v>
      </c>
      <c r="E599">
        <v>786277.5625</v>
      </c>
      <c r="F599">
        <v>480.7236328125</v>
      </c>
      <c r="G599">
        <v>12329326</v>
      </c>
      <c r="H599">
        <v>6</v>
      </c>
      <c r="I599">
        <v>25647.431640625</v>
      </c>
      <c r="J599">
        <v>1</v>
      </c>
      <c r="K599">
        <v>8.2522096633911133</v>
      </c>
      <c r="L599">
        <v>2306.845703125</v>
      </c>
    </row>
    <row r="600" spans="1:12" x14ac:dyDescent="0.25">
      <c r="A600">
        <v>2065</v>
      </c>
      <c r="B600" s="1">
        <f>DATE(2024,4,28) + TIME(0,0,0)</f>
        <v>45410</v>
      </c>
      <c r="C600">
        <v>12526666752</v>
      </c>
      <c r="D600">
        <v>28207068</v>
      </c>
      <c r="E600">
        <v>786300</v>
      </c>
      <c r="F600">
        <v>479.99563598632813</v>
      </c>
      <c r="G600">
        <v>12054872</v>
      </c>
      <c r="H600">
        <v>6</v>
      </c>
      <c r="I600">
        <v>25114.544921875</v>
      </c>
      <c r="J600">
        <v>1</v>
      </c>
      <c r="K600">
        <v>8.2143850326538086</v>
      </c>
      <c r="L600">
        <v>2247.634765625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12550538240</v>
      </c>
      <c r="D601">
        <v>28257030</v>
      </c>
      <c r="E601">
        <v>790793.9375</v>
      </c>
      <c r="F601">
        <v>477.3154296875</v>
      </c>
      <c r="G601">
        <v>11981954</v>
      </c>
      <c r="H601">
        <v>6</v>
      </c>
      <c r="I601">
        <v>25102.80078125</v>
      </c>
      <c r="J601">
        <v>1</v>
      </c>
      <c r="K601">
        <v>8.2651376724243164</v>
      </c>
      <c r="L601">
        <v>2261.71484375</v>
      </c>
    </row>
    <row r="602" spans="1:12" x14ac:dyDescent="0.25">
      <c r="A602">
        <v>2067</v>
      </c>
      <c r="B602" s="1">
        <f>DATE(2024,4,30) + TIME(0,0,0)</f>
        <v>45412</v>
      </c>
      <c r="C602">
        <v>12550660096</v>
      </c>
      <c r="D602">
        <v>28257282</v>
      </c>
      <c r="E602">
        <v>790817.3125</v>
      </c>
      <c r="F602">
        <v>478.9622802734375</v>
      </c>
      <c r="G602">
        <v>12162663</v>
      </c>
      <c r="H602">
        <v>6</v>
      </c>
      <c r="I602">
        <v>25393.78125</v>
      </c>
      <c r="J602">
        <v>1</v>
      </c>
      <c r="K602">
        <v>8.4311075210571289</v>
      </c>
      <c r="L602">
        <v>2338.105224609375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12574979072</v>
      </c>
      <c r="D603">
        <v>28307802</v>
      </c>
      <c r="E603">
        <v>795480.0625</v>
      </c>
      <c r="F603">
        <v>481.8509521484375</v>
      </c>
      <c r="G603">
        <v>12228835</v>
      </c>
      <c r="H603">
        <v>6</v>
      </c>
      <c r="I603">
        <v>25378.875</v>
      </c>
      <c r="J603">
        <v>1</v>
      </c>
      <c r="K603">
        <v>8.477665901184082</v>
      </c>
      <c r="L603">
        <v>2350.831787109375</v>
      </c>
    </row>
    <row r="604" spans="1:12" x14ac:dyDescent="0.25">
      <c r="A604">
        <v>2069</v>
      </c>
      <c r="B604" s="1">
        <f>DATE(2024,5,2) + TIME(0,0,0)</f>
        <v>45414</v>
      </c>
      <c r="C604">
        <v>12575100928</v>
      </c>
      <c r="D604">
        <v>28308054</v>
      </c>
      <c r="E604">
        <v>795502.6875</v>
      </c>
      <c r="F604">
        <v>479.75137329101563</v>
      </c>
      <c r="G604">
        <v>12112561</v>
      </c>
      <c r="H604">
        <v>6</v>
      </c>
      <c r="I604">
        <v>25247.580078125</v>
      </c>
      <c r="J604">
        <v>1</v>
      </c>
      <c r="K604">
        <v>8.2243318557739258</v>
      </c>
      <c r="L604">
        <v>2262.52197265625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12599087104</v>
      </c>
      <c r="D605">
        <v>28358276</v>
      </c>
      <c r="E605">
        <v>800031.8125</v>
      </c>
      <c r="F605">
        <v>477.31979370117188</v>
      </c>
      <c r="G605">
        <v>12043941</v>
      </c>
      <c r="H605">
        <v>6</v>
      </c>
      <c r="I605">
        <v>25232.435546875</v>
      </c>
      <c r="J605">
        <v>1</v>
      </c>
      <c r="K605">
        <v>8.2885570526123047</v>
      </c>
      <c r="L605">
        <v>2280.41845703125</v>
      </c>
    </row>
    <row r="606" spans="1:12" x14ac:dyDescent="0.25">
      <c r="A606">
        <v>2071</v>
      </c>
      <c r="B606" s="1">
        <f>DATE(2024,5,4) + TIME(0,0,0)</f>
        <v>45416</v>
      </c>
      <c r="C606">
        <v>12599207936</v>
      </c>
      <c r="D606">
        <v>28358528</v>
      </c>
      <c r="E606">
        <v>800054.8125</v>
      </c>
      <c r="F606">
        <v>477.21624755859375</v>
      </c>
      <c r="G606">
        <v>12102122</v>
      </c>
      <c r="H606">
        <v>6</v>
      </c>
      <c r="I606">
        <v>25359.828125</v>
      </c>
      <c r="J606">
        <v>1</v>
      </c>
      <c r="K606">
        <v>8.3138818740844727</v>
      </c>
      <c r="L606">
        <v>2299.56982421875</v>
      </c>
    </row>
    <row r="607" spans="1:12" x14ac:dyDescent="0.25">
      <c r="A607">
        <v>2071.12</v>
      </c>
      <c r="B607" s="1">
        <f>DATE(2024,5,4) + TIME(2,52,48)</f>
        <v>45416.12</v>
      </c>
      <c r="C607">
        <v>12600659968</v>
      </c>
      <c r="D607">
        <v>28361572</v>
      </c>
      <c r="E607">
        <v>800330.9375</v>
      </c>
      <c r="F607">
        <v>477.16940307617188</v>
      </c>
      <c r="G607">
        <v>12100073</v>
      </c>
      <c r="H607">
        <v>6</v>
      </c>
      <c r="I607">
        <v>25358.0234375</v>
      </c>
      <c r="J607">
        <v>1</v>
      </c>
      <c r="K607">
        <v>8.321314811706543</v>
      </c>
      <c r="L607">
        <v>2301.6484375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12611190784</v>
      </c>
      <c r="D608">
        <v>28383630</v>
      </c>
      <c r="E608">
        <v>802336.1875</v>
      </c>
      <c r="F608">
        <v>477.6611328125</v>
      </c>
      <c r="G608">
        <v>12110538</v>
      </c>
      <c r="H608">
        <v>6</v>
      </c>
      <c r="I608">
        <v>25353.828125</v>
      </c>
      <c r="J608">
        <v>1</v>
      </c>
      <c r="K608">
        <v>8.3372116088867188</v>
      </c>
      <c r="L608">
        <v>2306.063720703125</v>
      </c>
    </row>
    <row r="609" spans="1:12" x14ac:dyDescent="0.25">
      <c r="A609">
        <v>2072</v>
      </c>
      <c r="B609" s="1">
        <f>DATE(2024,5,5) + TIME(0,0,0)</f>
        <v>45417</v>
      </c>
      <c r="C609">
        <v>12611314688</v>
      </c>
      <c r="D609">
        <v>28383888</v>
      </c>
      <c r="E609">
        <v>802359.875</v>
      </c>
      <c r="F609">
        <v>478.52896118164063</v>
      </c>
      <c r="G609">
        <v>12307922</v>
      </c>
      <c r="H609">
        <v>6</v>
      </c>
      <c r="I609">
        <v>25720.328125</v>
      </c>
      <c r="J609">
        <v>1</v>
      </c>
      <c r="K609">
        <v>8.4380950927734375</v>
      </c>
      <c r="L609">
        <v>2370.315185546875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12660546560</v>
      </c>
      <c r="D610">
        <v>28486404</v>
      </c>
      <c r="E610">
        <v>811920.4375</v>
      </c>
      <c r="F610">
        <v>479.62371826171875</v>
      </c>
      <c r="G610">
        <v>12316463</v>
      </c>
      <c r="H610">
        <v>6</v>
      </c>
      <c r="I610">
        <v>25679.4296875</v>
      </c>
      <c r="J610">
        <v>1</v>
      </c>
      <c r="K610">
        <v>8.5809898376464844</v>
      </c>
      <c r="L610">
        <v>2410.384033203125</v>
      </c>
    </row>
    <row r="611" spans="1:12" x14ac:dyDescent="0.25">
      <c r="A611">
        <v>2076</v>
      </c>
      <c r="B611" s="1">
        <f>DATE(2024,5,9) + TIME(0,0,0)</f>
        <v>45421</v>
      </c>
      <c r="C611">
        <v>12660668416</v>
      </c>
      <c r="D611">
        <v>28486656</v>
      </c>
      <c r="E611">
        <v>811942.75</v>
      </c>
      <c r="F611">
        <v>481.36923217773438</v>
      </c>
      <c r="G611">
        <v>12106307</v>
      </c>
      <c r="H611">
        <v>5</v>
      </c>
      <c r="I611">
        <v>25149.732421875</v>
      </c>
      <c r="J611">
        <v>1</v>
      </c>
      <c r="K611">
        <v>8.1543807983398438</v>
      </c>
      <c r="L611">
        <v>2232.882568359375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12698953728</v>
      </c>
      <c r="D612">
        <v>28561860</v>
      </c>
      <c r="E612">
        <v>818745.375</v>
      </c>
      <c r="F612">
        <v>513.30865478515625</v>
      </c>
      <c r="G612">
        <v>12886214</v>
      </c>
      <c r="H612">
        <v>5</v>
      </c>
      <c r="I612">
        <v>25104.21875</v>
      </c>
      <c r="J612">
        <v>1</v>
      </c>
      <c r="K612">
        <v>8.4621086120605469</v>
      </c>
      <c r="L612">
        <v>2320.72900390625</v>
      </c>
    </row>
    <row r="613" spans="1:12" x14ac:dyDescent="0.25">
      <c r="A613">
        <v>2079</v>
      </c>
      <c r="B613" s="1">
        <f>DATE(2024,5,12) + TIME(0,0,0)</f>
        <v>45424</v>
      </c>
      <c r="C613">
        <v>12699086848</v>
      </c>
      <c r="D613">
        <v>28562120</v>
      </c>
      <c r="E613">
        <v>818768.875</v>
      </c>
      <c r="F613">
        <v>510.65274047851563</v>
      </c>
      <c r="G613">
        <v>13291748</v>
      </c>
      <c r="H613">
        <v>5</v>
      </c>
      <c r="I613">
        <v>26028.935546875</v>
      </c>
      <c r="J613">
        <v>1</v>
      </c>
      <c r="K613">
        <v>8.2839326858520508</v>
      </c>
      <c r="L613">
        <v>2350.97265625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12706889728</v>
      </c>
      <c r="D614">
        <v>28577466</v>
      </c>
      <c r="E614">
        <v>820165.625</v>
      </c>
      <c r="F614">
        <v>507.11151123046875</v>
      </c>
      <c r="G614">
        <v>13186698</v>
      </c>
      <c r="H614">
        <v>5</v>
      </c>
      <c r="I614">
        <v>26003.546875</v>
      </c>
      <c r="J614">
        <v>1</v>
      </c>
      <c r="K614">
        <v>8.3643865585327148</v>
      </c>
      <c r="L614">
        <v>2373.57177734375</v>
      </c>
    </row>
    <row r="615" spans="1:12" x14ac:dyDescent="0.25">
      <c r="A615">
        <v>2079.6</v>
      </c>
      <c r="B615" s="1">
        <f>DATE(2024,5,12) + TIME(14,24,0)</f>
        <v>45424.6</v>
      </c>
      <c r="C615">
        <v>12707019776</v>
      </c>
      <c r="D615">
        <v>28577722</v>
      </c>
      <c r="E615">
        <v>820189.125</v>
      </c>
      <c r="F615">
        <v>508.0931396484375</v>
      </c>
      <c r="G615">
        <v>12957887</v>
      </c>
      <c r="H615">
        <v>5</v>
      </c>
      <c r="I615">
        <v>25502.9765625</v>
      </c>
      <c r="J615">
        <v>1</v>
      </c>
      <c r="K615">
        <v>8.4525299072265625</v>
      </c>
      <c r="L615">
        <v>2354.67626953125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12737330176</v>
      </c>
      <c r="D616">
        <v>28638706</v>
      </c>
      <c r="E616">
        <v>825764.75</v>
      </c>
      <c r="F616">
        <v>501.44189453125</v>
      </c>
      <c r="G616">
        <v>12808684</v>
      </c>
      <c r="H616">
        <v>5</v>
      </c>
      <c r="I616">
        <v>25543.705078125</v>
      </c>
      <c r="J616">
        <v>1</v>
      </c>
      <c r="K616">
        <v>8.3022642135620117</v>
      </c>
      <c r="L616">
        <v>2312.71337890625</v>
      </c>
    </row>
    <row r="617" spans="1:12" x14ac:dyDescent="0.25">
      <c r="A617">
        <v>2082</v>
      </c>
      <c r="B617" s="1">
        <f>DATE(2024,5,15) + TIME(0,0,0)</f>
        <v>45427</v>
      </c>
      <c r="C617">
        <v>12737459200</v>
      </c>
      <c r="D617">
        <v>28638954</v>
      </c>
      <c r="E617">
        <v>825793.8125</v>
      </c>
      <c r="F617">
        <v>518.6790771484375</v>
      </c>
      <c r="G617">
        <v>12900260</v>
      </c>
      <c r="H617">
        <v>5</v>
      </c>
      <c r="I617">
        <v>24871.37109375</v>
      </c>
      <c r="J617">
        <v>1</v>
      </c>
      <c r="K617">
        <v>10.463025093078613</v>
      </c>
      <c r="L617">
        <v>2906.39453125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12745022464</v>
      </c>
      <c r="D618">
        <v>28653646</v>
      </c>
      <c r="E618">
        <v>827492.25</v>
      </c>
      <c r="F618">
        <v>514.14520263671875</v>
      </c>
      <c r="G618">
        <v>12800783</v>
      </c>
      <c r="H618">
        <v>5</v>
      </c>
      <c r="I618">
        <v>24897.212890625</v>
      </c>
      <c r="J618">
        <v>1</v>
      </c>
      <c r="K618">
        <v>10.378650665283203</v>
      </c>
      <c r="L618">
        <v>2883.23583984375</v>
      </c>
    </row>
    <row r="619" spans="1:12" x14ac:dyDescent="0.25">
      <c r="A619">
        <v>2082.6</v>
      </c>
      <c r="B619" s="1">
        <f>DATE(2024,5,15) + TIME(14,24,0)</f>
        <v>45427.6</v>
      </c>
      <c r="C619">
        <v>12745148416</v>
      </c>
      <c r="D619">
        <v>28653900</v>
      </c>
      <c r="E619">
        <v>827516.25</v>
      </c>
      <c r="F619">
        <v>493.20669555664063</v>
      </c>
      <c r="G619">
        <v>12554029</v>
      </c>
      <c r="H619">
        <v>6</v>
      </c>
      <c r="I619">
        <v>25453.890625</v>
      </c>
      <c r="J619">
        <v>1</v>
      </c>
      <c r="K619">
        <v>8.6088171005249023</v>
      </c>
      <c r="L619">
        <v>2397.69189453125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12833798144</v>
      </c>
      <c r="D620">
        <v>28841398</v>
      </c>
      <c r="E620">
        <v>845709.375</v>
      </c>
      <c r="F620">
        <v>471.50482177734375</v>
      </c>
      <c r="G620">
        <v>11952920</v>
      </c>
      <c r="H620">
        <v>6</v>
      </c>
      <c r="I620">
        <v>25350.578125</v>
      </c>
      <c r="J620">
        <v>1</v>
      </c>
      <c r="K620">
        <v>8.9239139556884766</v>
      </c>
      <c r="L620">
        <v>2483.92724609375</v>
      </c>
    </row>
    <row r="621" spans="1:12" x14ac:dyDescent="0.25">
      <c r="A621">
        <v>2090</v>
      </c>
      <c r="B621" s="1">
        <f>DATE(2024,5,23) + TIME(0,0,0)</f>
        <v>45435</v>
      </c>
      <c r="C621">
        <v>12833916928</v>
      </c>
      <c r="D621">
        <v>28841648</v>
      </c>
      <c r="E621">
        <v>845733.9375</v>
      </c>
      <c r="F621">
        <v>471.25927734375</v>
      </c>
      <c r="G621">
        <v>11848442</v>
      </c>
      <c r="H621">
        <v>6</v>
      </c>
      <c r="I621">
        <v>25142.087890625</v>
      </c>
      <c r="J621">
        <v>1</v>
      </c>
      <c r="K621">
        <v>8.8976430892944336</v>
      </c>
      <c r="L621">
        <v>2455.538330078125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12843278336</v>
      </c>
      <c r="D622">
        <v>28861508</v>
      </c>
      <c r="E622">
        <v>847676.3125</v>
      </c>
      <c r="F622">
        <v>471.4202880859375</v>
      </c>
      <c r="G622">
        <v>11849838</v>
      </c>
      <c r="H622">
        <v>6</v>
      </c>
      <c r="I622">
        <v>25136.4609375</v>
      </c>
      <c r="J622">
        <v>1</v>
      </c>
      <c r="K622">
        <v>8.915557861328125</v>
      </c>
      <c r="L622">
        <v>2460.415771484375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12843399168</v>
      </c>
      <c r="D623">
        <v>28861764</v>
      </c>
      <c r="E623">
        <v>847701.1875</v>
      </c>
      <c r="F623">
        <v>471.2471923828125</v>
      </c>
      <c r="G623">
        <v>12106232</v>
      </c>
      <c r="H623">
        <v>6</v>
      </c>
      <c r="I623">
        <v>25689.76953125</v>
      </c>
      <c r="J623">
        <v>1</v>
      </c>
      <c r="K623">
        <v>8.8308534622192383</v>
      </c>
      <c r="L623">
        <v>2488.370361328125</v>
      </c>
    </row>
    <row r="624" spans="1:12" x14ac:dyDescent="0.25">
      <c r="A624">
        <v>2094</v>
      </c>
      <c r="B624" s="1">
        <f>DATE(2024,5,27) + TIME(0,0,0)</f>
        <v>45439</v>
      </c>
      <c r="C624">
        <v>12882140160</v>
      </c>
      <c r="D624">
        <v>28943910</v>
      </c>
      <c r="E624">
        <v>855726.25</v>
      </c>
      <c r="F624">
        <v>471.48574829101563</v>
      </c>
      <c r="G624">
        <v>12099808</v>
      </c>
      <c r="H624">
        <v>6</v>
      </c>
      <c r="I624">
        <v>25663.146484375</v>
      </c>
      <c r="J624">
        <v>1</v>
      </c>
      <c r="K624">
        <v>8.926849365234375</v>
      </c>
      <c r="L624">
        <v>2515.4619140625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12894069760</v>
      </c>
      <c r="D625">
        <v>28969290</v>
      </c>
      <c r="E625">
        <v>858240.75</v>
      </c>
      <c r="F625">
        <v>470.04959106445313</v>
      </c>
      <c r="G625">
        <v>12050082</v>
      </c>
      <c r="H625">
        <v>6</v>
      </c>
      <c r="I625">
        <v>25635.767578125</v>
      </c>
      <c r="J625">
        <v>1</v>
      </c>
      <c r="K625">
        <v>9.0145864486694336</v>
      </c>
      <c r="L625">
        <v>2539.921630859375</v>
      </c>
    </row>
    <row r="626" spans="1:12" x14ac:dyDescent="0.25">
      <c r="A626">
        <v>2095</v>
      </c>
      <c r="B626" s="1">
        <f>DATE(2024,5,28) + TIME(0,0,0)</f>
        <v>45440</v>
      </c>
      <c r="C626">
        <v>12894188544</v>
      </c>
      <c r="D626">
        <v>28969544</v>
      </c>
      <c r="E626">
        <v>858266.3125</v>
      </c>
      <c r="F626">
        <v>470.66903686523438</v>
      </c>
      <c r="G626">
        <v>11927162</v>
      </c>
      <c r="H626">
        <v>6</v>
      </c>
      <c r="I626">
        <v>25340.869140625</v>
      </c>
      <c r="J626">
        <v>1</v>
      </c>
      <c r="K626">
        <v>9.1511449813842773</v>
      </c>
      <c r="L626">
        <v>2552.56884765625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13012284416</v>
      </c>
      <c r="D627">
        <v>29221548</v>
      </c>
      <c r="E627">
        <v>884880.3125</v>
      </c>
      <c r="F627">
        <v>467.42105102539063</v>
      </c>
      <c r="G627">
        <v>11757139</v>
      </c>
      <c r="H627">
        <v>6</v>
      </c>
      <c r="I627">
        <v>25153.208984375</v>
      </c>
      <c r="J627">
        <v>1</v>
      </c>
      <c r="K627">
        <v>9.8407154083251953</v>
      </c>
      <c r="L627">
        <v>2745.425048828125</v>
      </c>
    </row>
    <row r="628" spans="1:12" x14ac:dyDescent="0.25">
      <c r="A628">
        <v>2105</v>
      </c>
      <c r="B628" s="1">
        <f>DATE(2024,6,7) + TIME(0,0,0)</f>
        <v>45450</v>
      </c>
      <c r="C628">
        <v>13012402176</v>
      </c>
      <c r="D628">
        <v>29221794</v>
      </c>
      <c r="E628">
        <v>884912.5</v>
      </c>
      <c r="F628">
        <v>477.25537109375</v>
      </c>
      <c r="G628">
        <v>11744536</v>
      </c>
      <c r="H628">
        <v>5</v>
      </c>
      <c r="I628">
        <v>24608.494140625</v>
      </c>
      <c r="J628">
        <v>1</v>
      </c>
      <c r="K628">
        <v>11.56503963470459</v>
      </c>
      <c r="L628">
        <v>3218.1640625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13036646400</v>
      </c>
      <c r="D629">
        <v>29270766</v>
      </c>
      <c r="E629">
        <v>891340.3125</v>
      </c>
      <c r="F629">
        <v>496.45468139648438</v>
      </c>
      <c r="G629">
        <v>12179355</v>
      </c>
      <c r="H629">
        <v>5</v>
      </c>
      <c r="I629">
        <v>24532.662109375</v>
      </c>
      <c r="J629">
        <v>1</v>
      </c>
      <c r="K629">
        <v>11.755535125732422</v>
      </c>
      <c r="L629">
        <v>3268.132080078125</v>
      </c>
    </row>
    <row r="630" spans="1:12" x14ac:dyDescent="0.25">
      <c r="A630">
        <v>2107</v>
      </c>
      <c r="B630" s="1">
        <f>DATE(2024,6,9) + TIME(0,0,0)</f>
        <v>45452</v>
      </c>
      <c r="C630">
        <v>13036769280</v>
      </c>
      <c r="D630">
        <v>29271018</v>
      </c>
      <c r="E630">
        <v>891368.3125</v>
      </c>
      <c r="F630">
        <v>482.31698608398438</v>
      </c>
      <c r="G630">
        <v>12216125</v>
      </c>
      <c r="H630">
        <v>6</v>
      </c>
      <c r="I630">
        <v>25328</v>
      </c>
      <c r="J630">
        <v>1</v>
      </c>
      <c r="K630">
        <v>9.9482564926147461</v>
      </c>
      <c r="L630">
        <v>2798.052001953125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13119228928</v>
      </c>
      <c r="D631">
        <v>29447682</v>
      </c>
      <c r="E631">
        <v>911544.8125</v>
      </c>
      <c r="F631">
        <v>467.043701171875</v>
      </c>
      <c r="G631">
        <v>11797158</v>
      </c>
      <c r="H631">
        <v>6</v>
      </c>
      <c r="I631">
        <v>25259.216796875</v>
      </c>
      <c r="J631">
        <v>1</v>
      </c>
      <c r="K631">
        <v>10.33342170715332</v>
      </c>
      <c r="L631">
        <v>2910.94140625</v>
      </c>
    </row>
    <row r="632" spans="1:12" x14ac:dyDescent="0.25">
      <c r="A632">
        <v>2114</v>
      </c>
      <c r="B632" s="1">
        <f>DATE(2024,6,16) + TIME(0,0,0)</f>
        <v>45459</v>
      </c>
      <c r="C632">
        <v>13119347712</v>
      </c>
      <c r="D632">
        <v>29447940</v>
      </c>
      <c r="E632">
        <v>911562.5625</v>
      </c>
      <c r="F632">
        <v>458.99566650390625</v>
      </c>
      <c r="G632">
        <v>11850062</v>
      </c>
      <c r="H632">
        <v>5</v>
      </c>
      <c r="I632">
        <v>25817.37109375</v>
      </c>
      <c r="J632">
        <v>1</v>
      </c>
      <c r="K632">
        <v>6.4485268592834473</v>
      </c>
      <c r="L632">
        <v>1779.5980224609375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13178654720</v>
      </c>
      <c r="D633">
        <v>29576656</v>
      </c>
      <c r="E633">
        <v>920542.0625</v>
      </c>
      <c r="F633">
        <v>460.94976806640625</v>
      </c>
      <c r="G633">
        <v>11884600</v>
      </c>
      <c r="H633">
        <v>5</v>
      </c>
      <c r="I633">
        <v>25782.853515625</v>
      </c>
      <c r="J633">
        <v>1</v>
      </c>
      <c r="K633">
        <v>6.5612683296203613</v>
      </c>
      <c r="L633">
        <v>1810.47216796875</v>
      </c>
    </row>
    <row r="634" spans="1:12" x14ac:dyDescent="0.25">
      <c r="A634">
        <v>2119</v>
      </c>
      <c r="B634" s="1">
        <f>DATE(2024,6,21) + TIME(0,0,0)</f>
        <v>45464</v>
      </c>
      <c r="C634">
        <v>13178769408</v>
      </c>
      <c r="D634">
        <v>29576904</v>
      </c>
      <c r="E634">
        <v>920573.1875</v>
      </c>
      <c r="F634">
        <v>460.14776611328125</v>
      </c>
      <c r="G634">
        <v>11450502</v>
      </c>
      <c r="H634">
        <v>6</v>
      </c>
      <c r="I634">
        <v>24884.404296875</v>
      </c>
      <c r="J634">
        <v>1</v>
      </c>
      <c r="K634">
        <v>11.122068405151367</v>
      </c>
      <c r="L634">
        <v>3114.001708984375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13259603968</v>
      </c>
      <c r="D635">
        <v>29751888</v>
      </c>
      <c r="E635">
        <v>941406.25</v>
      </c>
      <c r="F635">
        <v>465.09573364257813</v>
      </c>
      <c r="G635">
        <v>11649138</v>
      </c>
      <c r="H635">
        <v>6</v>
      </c>
      <c r="I635">
        <v>25046.75390625</v>
      </c>
      <c r="J635">
        <v>1</v>
      </c>
      <c r="K635">
        <v>10.677225112915039</v>
      </c>
      <c r="L635">
        <v>2993.971435546875</v>
      </c>
    </row>
    <row r="636" spans="1:12" x14ac:dyDescent="0.25">
      <c r="A636">
        <v>2126</v>
      </c>
      <c r="B636" s="1">
        <f>DATE(2024,6,28) + TIME(0,0,0)</f>
        <v>45471</v>
      </c>
      <c r="C636">
        <v>13259719680</v>
      </c>
      <c r="D636">
        <v>29752134</v>
      </c>
      <c r="E636">
        <v>941441</v>
      </c>
      <c r="F636">
        <v>473.53375244140625</v>
      </c>
      <c r="G636">
        <v>11642396</v>
      </c>
      <c r="H636">
        <v>5</v>
      </c>
      <c r="I636">
        <v>24586.201171875</v>
      </c>
      <c r="J636">
        <v>1</v>
      </c>
      <c r="K636">
        <v>12.382740020751953</v>
      </c>
      <c r="L636">
        <v>3474.70947265625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13294912512</v>
      </c>
      <c r="D637">
        <v>29825476</v>
      </c>
      <c r="E637">
        <v>951855.6875</v>
      </c>
      <c r="F637">
        <v>480.47430419921875</v>
      </c>
      <c r="G637">
        <v>11756203</v>
      </c>
      <c r="H637">
        <v>5</v>
      </c>
      <c r="I637">
        <v>24467.91015625</v>
      </c>
      <c r="J637">
        <v>1</v>
      </c>
      <c r="K637">
        <v>12.577531814575195</v>
      </c>
      <c r="L637">
        <v>3520.215576171875</v>
      </c>
    </row>
    <row r="638" spans="1:12" x14ac:dyDescent="0.25">
      <c r="A638">
        <v>2129</v>
      </c>
      <c r="B638" s="1">
        <f>DATE(2024,7,1) + TIME(0,0,0)</f>
        <v>45474</v>
      </c>
      <c r="C638">
        <v>13295030272</v>
      </c>
      <c r="D638">
        <v>29825730</v>
      </c>
      <c r="E638">
        <v>951885.8125</v>
      </c>
      <c r="F638">
        <v>469.04840087890625</v>
      </c>
      <c r="G638">
        <v>11822409</v>
      </c>
      <c r="H638">
        <v>6</v>
      </c>
      <c r="I638">
        <v>25205.095703125</v>
      </c>
      <c r="J638">
        <v>1</v>
      </c>
      <c r="K638">
        <v>10.66232967376709</v>
      </c>
      <c r="L638">
        <v>3008.19384765625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13318182912</v>
      </c>
      <c r="D639">
        <v>29875810</v>
      </c>
      <c r="E639">
        <v>957987.5</v>
      </c>
      <c r="F639">
        <v>462.92922973632813</v>
      </c>
      <c r="G639">
        <v>11654695</v>
      </c>
      <c r="H639">
        <v>6</v>
      </c>
      <c r="I639">
        <v>25175.9765625</v>
      </c>
      <c r="J639">
        <v>1</v>
      </c>
      <c r="K639">
        <v>10.84055233001709</v>
      </c>
      <c r="L639">
        <v>3061.049560546875</v>
      </c>
    </row>
    <row r="640" spans="1:12" x14ac:dyDescent="0.25">
      <c r="A640">
        <v>2131</v>
      </c>
      <c r="B640" s="1">
        <f>DATE(2024,7,3) + TIME(0,0,0)</f>
        <v>45476</v>
      </c>
      <c r="C640">
        <v>13318299648</v>
      </c>
      <c r="D640">
        <v>29876066</v>
      </c>
      <c r="E640">
        <v>958005.875</v>
      </c>
      <c r="F640">
        <v>458.16796875</v>
      </c>
      <c r="G640">
        <v>11716210</v>
      </c>
      <c r="H640">
        <v>5</v>
      </c>
      <c r="I640">
        <v>25571.8671875</v>
      </c>
      <c r="J640">
        <v>1</v>
      </c>
      <c r="K640">
        <v>6.7116336822509766</v>
      </c>
      <c r="L640">
        <v>1839.7685546875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13365191680</v>
      </c>
      <c r="D641">
        <v>29978038</v>
      </c>
      <c r="E641">
        <v>965397.125</v>
      </c>
      <c r="F641">
        <v>460.16009521484375</v>
      </c>
      <c r="G641">
        <v>11757120</v>
      </c>
      <c r="H641">
        <v>5</v>
      </c>
      <c r="I641">
        <v>25550.0625</v>
      </c>
      <c r="J641">
        <v>1</v>
      </c>
      <c r="K641">
        <v>6.7806735038757324</v>
      </c>
      <c r="L641">
        <v>1858.484130859375</v>
      </c>
    </row>
    <row r="642" spans="1:12" x14ac:dyDescent="0.25">
      <c r="A642">
        <v>2135</v>
      </c>
      <c r="B642" s="1">
        <f>DATE(2024,7,7) + TIME(0,0,0)</f>
        <v>45480</v>
      </c>
      <c r="C642">
        <v>13365306368</v>
      </c>
      <c r="D642">
        <v>29978292</v>
      </c>
      <c r="E642">
        <v>965409.9375</v>
      </c>
      <c r="F642">
        <v>451.33908081054688</v>
      </c>
      <c r="G642">
        <v>11445189</v>
      </c>
      <c r="H642">
        <v>4</v>
      </c>
      <c r="I642">
        <v>25358.294921875</v>
      </c>
      <c r="J642">
        <v>1</v>
      </c>
      <c r="K642">
        <v>4.8094534873962402</v>
      </c>
      <c r="L642">
        <v>1281.2147216796875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13374403584</v>
      </c>
      <c r="D643">
        <v>29998302</v>
      </c>
      <c r="E643">
        <v>966433.375</v>
      </c>
      <c r="F643">
        <v>455.893310546875</v>
      </c>
      <c r="G643">
        <v>11545152</v>
      </c>
      <c r="H643">
        <v>4</v>
      </c>
      <c r="I643">
        <v>25324.240234375</v>
      </c>
      <c r="J643">
        <v>1</v>
      </c>
      <c r="K643">
        <v>4.8740634918212891</v>
      </c>
      <c r="L643">
        <v>1297.563720703125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13374522368</v>
      </c>
      <c r="D644">
        <v>29998558</v>
      </c>
      <c r="E644">
        <v>966453.0625</v>
      </c>
      <c r="F644">
        <v>463.37884521484375</v>
      </c>
      <c r="G644">
        <v>11822276</v>
      </c>
      <c r="H644">
        <v>5</v>
      </c>
      <c r="I644">
        <v>25513.19921875</v>
      </c>
      <c r="J644">
        <v>1</v>
      </c>
      <c r="K644">
        <v>7.1555132865905762</v>
      </c>
      <c r="L644">
        <v>1966.299072265625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13376761856</v>
      </c>
      <c r="D645">
        <v>30003422</v>
      </c>
      <c r="E645">
        <v>966809.6875</v>
      </c>
      <c r="F645">
        <v>459.73025512695313</v>
      </c>
      <c r="G645">
        <v>11777758</v>
      </c>
      <c r="H645">
        <v>5</v>
      </c>
      <c r="I645">
        <v>25618.84375</v>
      </c>
      <c r="J645">
        <v>1</v>
      </c>
      <c r="K645">
        <v>6.7813372611999512</v>
      </c>
      <c r="L645">
        <v>1863.682861328125</v>
      </c>
    </row>
    <row r="646" spans="1:12" x14ac:dyDescent="0.25">
      <c r="A646">
        <v>2136</v>
      </c>
      <c r="B646" s="1">
        <f>DATE(2024,7,8) + TIME(0,0,0)</f>
        <v>45481</v>
      </c>
      <c r="C646">
        <v>13376875520</v>
      </c>
      <c r="D646">
        <v>30003670</v>
      </c>
      <c r="E646">
        <v>966842.125</v>
      </c>
      <c r="F646">
        <v>459.36929321289063</v>
      </c>
      <c r="G646">
        <v>11345135</v>
      </c>
      <c r="H646">
        <v>6</v>
      </c>
      <c r="I646">
        <v>24697.19921875</v>
      </c>
      <c r="J646">
        <v>1</v>
      </c>
      <c r="K646">
        <v>11.613877296447754</v>
      </c>
      <c r="L646">
        <v>3245.1953125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13433963520</v>
      </c>
      <c r="D647">
        <v>30127716</v>
      </c>
      <c r="E647">
        <v>982275.3125</v>
      </c>
      <c r="F647">
        <v>460.09765625</v>
      </c>
      <c r="G647">
        <v>11442362</v>
      </c>
      <c r="H647">
        <v>6</v>
      </c>
      <c r="I647">
        <v>24869.419921875</v>
      </c>
      <c r="J647">
        <v>1</v>
      </c>
      <c r="K647">
        <v>11.100431442260742</v>
      </c>
      <c r="L647">
        <v>3105.31640625</v>
      </c>
    </row>
    <row r="648" spans="1:12" x14ac:dyDescent="0.25">
      <c r="A648">
        <v>2141</v>
      </c>
      <c r="B648" s="1">
        <f>DATE(2024,7,13) + TIME(0,0,0)</f>
        <v>45486</v>
      </c>
      <c r="C648">
        <v>13434075136</v>
      </c>
      <c r="D648">
        <v>30127956</v>
      </c>
      <c r="E648">
        <v>982310.25</v>
      </c>
      <c r="F648">
        <v>465.795654296875</v>
      </c>
      <c r="G648">
        <v>11165473</v>
      </c>
      <c r="H648">
        <v>5</v>
      </c>
      <c r="I648">
        <v>23970.75390625</v>
      </c>
      <c r="J648">
        <v>1</v>
      </c>
      <c r="K648">
        <v>12.724969863891602</v>
      </c>
      <c r="L648">
        <v>3495.010009765625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13445364736</v>
      </c>
      <c r="D649">
        <v>30151712</v>
      </c>
      <c r="E649">
        <v>985710.5</v>
      </c>
      <c r="F649">
        <v>477.716552734375</v>
      </c>
      <c r="G649">
        <v>11457863</v>
      </c>
      <c r="H649">
        <v>5</v>
      </c>
      <c r="I649">
        <v>23984.6484375</v>
      </c>
      <c r="J649">
        <v>1</v>
      </c>
      <c r="K649">
        <v>12.525266647338867</v>
      </c>
      <c r="L649">
        <v>3434.295654296875</v>
      </c>
    </row>
    <row r="650" spans="1:12" x14ac:dyDescent="0.25">
      <c r="A650">
        <v>2142</v>
      </c>
      <c r="B650" s="1">
        <f>DATE(2024,7,14) + TIME(0,0,0)</f>
        <v>45487</v>
      </c>
      <c r="C650">
        <v>13445481472</v>
      </c>
      <c r="D650">
        <v>30151960</v>
      </c>
      <c r="E650">
        <v>985740.4375</v>
      </c>
      <c r="F650">
        <v>469.9007568359375</v>
      </c>
      <c r="G650">
        <v>11648680</v>
      </c>
      <c r="H650">
        <v>6</v>
      </c>
      <c r="I650">
        <v>24789.66015625</v>
      </c>
      <c r="J650">
        <v>1</v>
      </c>
      <c r="K650">
        <v>10.783666610717773</v>
      </c>
      <c r="L650">
        <v>2996.350830078125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13571263488</v>
      </c>
      <c r="D651">
        <v>30423224</v>
      </c>
      <c r="E651">
        <v>1020061.1875</v>
      </c>
      <c r="F651">
        <v>465.03207397460938</v>
      </c>
      <c r="G651">
        <v>11464717</v>
      </c>
      <c r="H651">
        <v>6</v>
      </c>
      <c r="I651">
        <v>24653.60546875</v>
      </c>
      <c r="J651">
        <v>1</v>
      </c>
      <c r="K651">
        <v>11.323193550109863</v>
      </c>
      <c r="L651">
        <v>3148.033203125</v>
      </c>
    </row>
    <row r="652" spans="1:12" x14ac:dyDescent="0.25">
      <c r="A652">
        <v>2153</v>
      </c>
      <c r="B652" s="1">
        <f>DATE(2024,7,25) + TIME(0,0,0)</f>
        <v>45498</v>
      </c>
      <c r="C652">
        <v>13571379200</v>
      </c>
      <c r="D652">
        <v>30423472</v>
      </c>
      <c r="E652">
        <v>1020093.625</v>
      </c>
      <c r="F652">
        <v>465.87933349609375</v>
      </c>
      <c r="G652">
        <v>11539960</v>
      </c>
      <c r="H652">
        <v>6</v>
      </c>
      <c r="I652">
        <v>24770.275390625</v>
      </c>
      <c r="J652">
        <v>1</v>
      </c>
      <c r="K652">
        <v>11.576554298400879</v>
      </c>
      <c r="L652">
        <v>3242.968505859375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13582851072</v>
      </c>
      <c r="D653">
        <v>30448002</v>
      </c>
      <c r="E653">
        <v>1023297.1875</v>
      </c>
      <c r="F653">
        <v>468.0286865234375</v>
      </c>
      <c r="G653">
        <v>11596434</v>
      </c>
      <c r="H653">
        <v>6</v>
      </c>
      <c r="I653">
        <v>24777.185546875</v>
      </c>
      <c r="J653">
        <v>1</v>
      </c>
      <c r="K653">
        <v>11.564761161804199</v>
      </c>
      <c r="L653">
        <v>3240.136474609375</v>
      </c>
    </row>
    <row r="654" spans="1:12" x14ac:dyDescent="0.25">
      <c r="A654">
        <v>2154</v>
      </c>
      <c r="B654" s="1">
        <f>DATE(2024,7,26) + TIME(0,0,0)</f>
        <v>45499</v>
      </c>
      <c r="C654">
        <v>13582968832</v>
      </c>
      <c r="D654">
        <v>30448250</v>
      </c>
      <c r="E654">
        <v>1023335.3125</v>
      </c>
      <c r="F654">
        <v>472.88336181640625</v>
      </c>
      <c r="G654">
        <v>11709569</v>
      </c>
      <c r="H654">
        <v>5</v>
      </c>
      <c r="I654">
        <v>24762.06640625</v>
      </c>
      <c r="J654">
        <v>1</v>
      </c>
      <c r="K654">
        <v>13.332130432128906</v>
      </c>
      <c r="L654">
        <v>3809.15234375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13594804224</v>
      </c>
      <c r="D655">
        <v>30472770</v>
      </c>
      <c r="E655">
        <v>1027071.875</v>
      </c>
      <c r="F655">
        <v>485.51031494140625</v>
      </c>
      <c r="G655">
        <v>12011571</v>
      </c>
      <c r="H655">
        <v>5</v>
      </c>
      <c r="I655">
        <v>24740.09375</v>
      </c>
      <c r="J655">
        <v>1</v>
      </c>
      <c r="K655">
        <v>13.234793663024902</v>
      </c>
      <c r="L655">
        <v>3773.748046875</v>
      </c>
    </row>
    <row r="656" spans="1:12" x14ac:dyDescent="0.25">
      <c r="A656">
        <v>2155</v>
      </c>
      <c r="B656" s="1">
        <f>DATE(2024,7,27) + TIME(0,0,0)</f>
        <v>45500</v>
      </c>
      <c r="C656">
        <v>13594912768</v>
      </c>
      <c r="D656">
        <v>30472996</v>
      </c>
      <c r="E656">
        <v>1027105.1875</v>
      </c>
      <c r="F656">
        <v>480.0684814453125</v>
      </c>
      <c r="G656">
        <v>10889771</v>
      </c>
      <c r="H656">
        <v>4</v>
      </c>
      <c r="I656">
        <v>22683.78515625</v>
      </c>
      <c r="J656">
        <v>1</v>
      </c>
      <c r="K656">
        <v>12.797922134399414</v>
      </c>
      <c r="L656">
        <v>3329.110107421875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13605905408</v>
      </c>
      <c r="D657">
        <v>30495480</v>
      </c>
      <c r="E657">
        <v>1030411.9375</v>
      </c>
      <c r="F657">
        <v>489.68951416015625</v>
      </c>
      <c r="G657">
        <v>11104712</v>
      </c>
      <c r="H657">
        <v>4</v>
      </c>
      <c r="I657">
        <v>22677.046875</v>
      </c>
      <c r="J657">
        <v>1</v>
      </c>
      <c r="K657">
        <v>12.944206237792969</v>
      </c>
      <c r="L657">
        <v>3371.81884765625</v>
      </c>
    </row>
    <row r="658" spans="1:12" x14ac:dyDescent="0.25">
      <c r="A658">
        <v>2156</v>
      </c>
      <c r="B658" s="1">
        <f>DATE(2024,7,28) + TIME(0,0,0)</f>
        <v>45501</v>
      </c>
      <c r="C658">
        <v>13606024192</v>
      </c>
      <c r="D658">
        <v>30495730</v>
      </c>
      <c r="E658">
        <v>1030441.3125</v>
      </c>
      <c r="F658">
        <v>477.83151245117188</v>
      </c>
      <c r="G658">
        <v>11885473</v>
      </c>
      <c r="H658">
        <v>5</v>
      </c>
      <c r="I658">
        <v>24873.7734375</v>
      </c>
      <c r="J658">
        <v>1</v>
      </c>
      <c r="K658">
        <v>10.562870979309082</v>
      </c>
      <c r="L658">
        <v>2937.68896484375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13640484864</v>
      </c>
      <c r="D659">
        <v>30569830</v>
      </c>
      <c r="E659">
        <v>1039596.6875</v>
      </c>
      <c r="F659">
        <v>463.60256958007813</v>
      </c>
      <c r="G659">
        <v>11488017</v>
      </c>
      <c r="H659">
        <v>5</v>
      </c>
      <c r="I659">
        <v>24779.8828125</v>
      </c>
      <c r="J659">
        <v>1</v>
      </c>
      <c r="K659">
        <v>11.023608207702637</v>
      </c>
      <c r="L659">
        <v>3070.069580078125</v>
      </c>
    </row>
    <row r="660" spans="1:12" x14ac:dyDescent="0.25">
      <c r="A660">
        <v>2159</v>
      </c>
      <c r="B660" s="1">
        <f>DATE(2024,7,31) + TIME(0,0,0)</f>
        <v>45504</v>
      </c>
      <c r="C660">
        <v>13640601600</v>
      </c>
      <c r="D660">
        <v>30570076</v>
      </c>
      <c r="E660">
        <v>1039631</v>
      </c>
      <c r="F660">
        <v>473.06289672851563</v>
      </c>
      <c r="G660">
        <v>11646883</v>
      </c>
      <c r="H660">
        <v>6</v>
      </c>
      <c r="I660">
        <v>24620.158203125</v>
      </c>
      <c r="J660">
        <v>1</v>
      </c>
      <c r="K660">
        <v>12.216620445251465</v>
      </c>
      <c r="L660">
        <v>3426.333251953125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13663341568</v>
      </c>
      <c r="D661">
        <v>30619376</v>
      </c>
      <c r="E661">
        <v>1046181.0625</v>
      </c>
      <c r="F661">
        <v>460.0389404296875</v>
      </c>
      <c r="G661">
        <v>11406687</v>
      </c>
      <c r="H661">
        <v>6</v>
      </c>
      <c r="I661">
        <v>24795.046875</v>
      </c>
      <c r="J661">
        <v>1</v>
      </c>
      <c r="K661">
        <v>11.65999698638916</v>
      </c>
      <c r="L661">
        <v>3272.6982421875</v>
      </c>
    </row>
    <row r="662" spans="1:12" x14ac:dyDescent="0.25">
      <c r="A662">
        <v>2161</v>
      </c>
      <c r="B662" s="1">
        <f>DATE(2024,8,2) + TIME(0,0,0)</f>
        <v>45506</v>
      </c>
      <c r="C662">
        <v>13663455232</v>
      </c>
      <c r="D662">
        <v>30619620</v>
      </c>
      <c r="E662">
        <v>1046219.8125</v>
      </c>
      <c r="F662">
        <v>466.28277587890625</v>
      </c>
      <c r="G662">
        <v>11363132</v>
      </c>
      <c r="H662">
        <v>5</v>
      </c>
      <c r="I662">
        <v>24369.6171875</v>
      </c>
      <c r="J662">
        <v>1</v>
      </c>
      <c r="K662">
        <v>13.712321281433105</v>
      </c>
      <c r="L662">
        <v>3872.673583984375</v>
      </c>
    </row>
    <row r="663" spans="1:12" x14ac:dyDescent="0.25">
      <c r="A663">
        <v>2162</v>
      </c>
      <c r="B663" s="1">
        <f>DATE(2024,8,3) + TIME(0,0,0)</f>
        <v>45507</v>
      </c>
      <c r="C663">
        <v>13675161600</v>
      </c>
      <c r="D663">
        <v>30644054</v>
      </c>
      <c r="E663">
        <v>1049993</v>
      </c>
      <c r="F663">
        <v>479.85714721679688</v>
      </c>
      <c r="G663">
        <v>11712178</v>
      </c>
      <c r="H663">
        <v>5</v>
      </c>
      <c r="I663">
        <v>24407.63671875</v>
      </c>
      <c r="J663">
        <v>1</v>
      </c>
      <c r="K663">
        <v>13.421589851379395</v>
      </c>
      <c r="L663">
        <v>3783.7294921875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ADD7D-E0DA-48EB-96B6-671AB62F7F74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48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980</v>
      </c>
      <c r="B78" s="1">
        <f>DATE(2021,5,9) + TIME(0,0,0)</f>
        <v>44325</v>
      </c>
      <c r="C78">
        <v>31871.5234375</v>
      </c>
      <c r="D78">
        <v>0</v>
      </c>
      <c r="E78">
        <v>0</v>
      </c>
      <c r="F78">
        <v>0</v>
      </c>
      <c r="G78">
        <v>3187152.5</v>
      </c>
      <c r="H78">
        <v>1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1000.99</v>
      </c>
      <c r="B79" s="1">
        <f>DATE(2021,5,29) + TIME(23,45,35)</f>
        <v>44345.989988425928</v>
      </c>
      <c r="C79">
        <v>66930200</v>
      </c>
      <c r="D79">
        <v>0</v>
      </c>
      <c r="E79">
        <v>0</v>
      </c>
      <c r="F79">
        <v>0</v>
      </c>
      <c r="G79">
        <v>3187152.5</v>
      </c>
      <c r="H79">
        <v>1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1001</v>
      </c>
      <c r="B80" s="1">
        <f>DATE(2021,5,30) + TIME(0,0,0)</f>
        <v>44346</v>
      </c>
      <c r="C80">
        <v>66969912</v>
      </c>
      <c r="D80">
        <v>0</v>
      </c>
      <c r="E80">
        <v>0</v>
      </c>
      <c r="F80">
        <v>0</v>
      </c>
      <c r="G80">
        <v>3971073.25</v>
      </c>
      <c r="H80">
        <v>1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1008.99</v>
      </c>
      <c r="B81" s="1">
        <f>DATE(2021,6,6) + TIME(23,45,35)</f>
        <v>44353.989988425928</v>
      </c>
      <c r="C81">
        <v>98698792</v>
      </c>
      <c r="D81">
        <v>0</v>
      </c>
      <c r="E81">
        <v>0</v>
      </c>
      <c r="F81">
        <v>0</v>
      </c>
      <c r="G81">
        <v>3971073.25</v>
      </c>
      <c r="H81">
        <v>1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1009</v>
      </c>
      <c r="B82" s="1">
        <f>DATE(2021,6,7) + TIME(0,0,0)</f>
        <v>44354</v>
      </c>
      <c r="C82">
        <v>98733720</v>
      </c>
      <c r="D82">
        <v>0</v>
      </c>
      <c r="E82">
        <v>0</v>
      </c>
      <c r="F82">
        <v>0</v>
      </c>
      <c r="G82">
        <v>3493539.75</v>
      </c>
      <c r="H82">
        <v>1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1014.99</v>
      </c>
      <c r="B83" s="1">
        <f>DATE(2021,6,12) + TIME(23,45,35)</f>
        <v>44359.989988425928</v>
      </c>
      <c r="C83">
        <v>119660024</v>
      </c>
      <c r="D83">
        <v>0</v>
      </c>
      <c r="E83">
        <v>0</v>
      </c>
      <c r="F83">
        <v>0</v>
      </c>
      <c r="G83">
        <v>3493539.75</v>
      </c>
      <c r="H83">
        <v>1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1015</v>
      </c>
      <c r="B84" s="1">
        <f>DATE(2021,6,13) + TIME(0,0,0)</f>
        <v>44360</v>
      </c>
      <c r="C84">
        <v>119700376</v>
      </c>
      <c r="D84">
        <v>0</v>
      </c>
      <c r="E84">
        <v>0</v>
      </c>
      <c r="F84">
        <v>0</v>
      </c>
      <c r="G84">
        <v>4034623.75</v>
      </c>
      <c r="H84">
        <v>1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1021.99</v>
      </c>
      <c r="B85" s="1">
        <f>DATE(2021,6,19) + TIME(23,45,35)</f>
        <v>44366.989988425928</v>
      </c>
      <c r="C85">
        <v>147902400</v>
      </c>
      <c r="D85">
        <v>0</v>
      </c>
      <c r="E85">
        <v>0</v>
      </c>
      <c r="F85">
        <v>0</v>
      </c>
      <c r="G85">
        <v>4034623.75</v>
      </c>
      <c r="H85">
        <v>1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1022</v>
      </c>
      <c r="B86" s="1">
        <f>DATE(2021,6,20) + TIME(0,0,0)</f>
        <v>44367</v>
      </c>
      <c r="C86">
        <v>147968528</v>
      </c>
      <c r="D86">
        <v>0</v>
      </c>
      <c r="E86">
        <v>0</v>
      </c>
      <c r="F86">
        <v>0</v>
      </c>
      <c r="G86">
        <v>6613416</v>
      </c>
      <c r="H86">
        <v>2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1025.99</v>
      </c>
      <c r="B87" s="1">
        <f>DATE(2021,6,23) + TIME(23,45,35)</f>
        <v>44370.989988425928</v>
      </c>
      <c r="C87">
        <v>174356064</v>
      </c>
      <c r="D87">
        <v>0</v>
      </c>
      <c r="E87">
        <v>0</v>
      </c>
      <c r="F87">
        <v>0</v>
      </c>
      <c r="G87">
        <v>6613416</v>
      </c>
      <c r="H87">
        <v>2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1026</v>
      </c>
      <c r="B88" s="1">
        <f>DATE(2021,6,24) + TIME(0,0,0)</f>
        <v>44371</v>
      </c>
      <c r="C88">
        <v>174387520</v>
      </c>
      <c r="D88">
        <v>0</v>
      </c>
      <c r="E88">
        <v>0</v>
      </c>
      <c r="F88">
        <v>0</v>
      </c>
      <c r="G88">
        <v>3146110</v>
      </c>
      <c r="H88">
        <v>2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1028.99</v>
      </c>
      <c r="B89" s="1">
        <f>DATE(2021,6,26) + TIME(23,45,35)</f>
        <v>44373.989988425928</v>
      </c>
      <c r="C89">
        <v>183794384</v>
      </c>
      <c r="D89">
        <v>0</v>
      </c>
      <c r="E89">
        <v>0</v>
      </c>
      <c r="F89">
        <v>0</v>
      </c>
      <c r="G89">
        <v>3146110</v>
      </c>
      <c r="H89">
        <v>2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1029</v>
      </c>
      <c r="B90" s="1">
        <f>DATE(2021,6,27) + TIME(0,0,0)</f>
        <v>44374</v>
      </c>
      <c r="C90">
        <v>183858560</v>
      </c>
      <c r="D90">
        <v>0</v>
      </c>
      <c r="E90">
        <v>0</v>
      </c>
      <c r="F90">
        <v>0</v>
      </c>
      <c r="G90">
        <v>6417236.5</v>
      </c>
      <c r="H90">
        <v>2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1039.99</v>
      </c>
      <c r="B91" s="1">
        <f>DATE(2021,7,7) + TIME(23,45,35)</f>
        <v>44384.989988425928</v>
      </c>
      <c r="C91">
        <v>254383984</v>
      </c>
      <c r="D91">
        <v>0</v>
      </c>
      <c r="E91">
        <v>0</v>
      </c>
      <c r="F91">
        <v>0</v>
      </c>
      <c r="G91">
        <v>6417236.5</v>
      </c>
      <c r="H91">
        <v>2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1040</v>
      </c>
      <c r="B92" s="1">
        <f>DATE(2021,7,8) + TIME(0,0,0)</f>
        <v>44385</v>
      </c>
      <c r="C92">
        <v>254414112</v>
      </c>
      <c r="D92">
        <v>0</v>
      </c>
      <c r="E92">
        <v>0</v>
      </c>
      <c r="F92">
        <v>0</v>
      </c>
      <c r="G92">
        <v>3013089.5</v>
      </c>
      <c r="H92">
        <v>2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256191840</v>
      </c>
      <c r="D93">
        <v>0</v>
      </c>
      <c r="E93">
        <v>0</v>
      </c>
      <c r="F93">
        <v>0</v>
      </c>
      <c r="G93">
        <v>3013089.5</v>
      </c>
      <c r="H93">
        <v>2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256257024</v>
      </c>
      <c r="D94">
        <v>0</v>
      </c>
      <c r="E94">
        <v>0</v>
      </c>
      <c r="F94">
        <v>0</v>
      </c>
      <c r="G94">
        <v>6518907</v>
      </c>
      <c r="H94">
        <v>2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1042.99</v>
      </c>
      <c r="B95" s="1">
        <f>DATE(2021,7,10) + TIME(23,45,35)</f>
        <v>44387.989988425928</v>
      </c>
      <c r="C95">
        <v>271837216</v>
      </c>
      <c r="D95">
        <v>0</v>
      </c>
      <c r="E95">
        <v>0</v>
      </c>
      <c r="F95">
        <v>0</v>
      </c>
      <c r="G95">
        <v>6518907</v>
      </c>
      <c r="H95">
        <v>2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1043</v>
      </c>
      <c r="B96" s="1">
        <f>DATE(2021,7,11) + TIME(0,0,0)</f>
        <v>44388</v>
      </c>
      <c r="C96">
        <v>271917152</v>
      </c>
      <c r="D96">
        <v>0</v>
      </c>
      <c r="E96">
        <v>0</v>
      </c>
      <c r="F96">
        <v>0</v>
      </c>
      <c r="G96">
        <v>7993576.5</v>
      </c>
      <c r="H96">
        <v>2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1064.99</v>
      </c>
      <c r="B97" s="1">
        <f>DATE(2021,8,1) + TIME(23,45,35)</f>
        <v>44409.989988425928</v>
      </c>
      <c r="C97">
        <v>447695904</v>
      </c>
      <c r="D97">
        <v>0</v>
      </c>
      <c r="E97">
        <v>0</v>
      </c>
      <c r="F97">
        <v>0</v>
      </c>
      <c r="G97">
        <v>7993576.5</v>
      </c>
      <c r="H97">
        <v>2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1065</v>
      </c>
      <c r="B98" s="1">
        <f>DATE(2021,8,2) + TIME(0,0,0)</f>
        <v>44410</v>
      </c>
      <c r="C98">
        <v>447789760</v>
      </c>
      <c r="D98">
        <v>0</v>
      </c>
      <c r="E98">
        <v>0</v>
      </c>
      <c r="F98">
        <v>0</v>
      </c>
      <c r="G98">
        <v>9386247</v>
      </c>
      <c r="H98">
        <v>3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1077.99</v>
      </c>
      <c r="B99" s="1">
        <f>DATE(2021,8,14) + TIME(23,45,35)</f>
        <v>44422.989988425928</v>
      </c>
      <c r="C99">
        <v>569717120</v>
      </c>
      <c r="D99">
        <v>0</v>
      </c>
      <c r="E99">
        <v>0</v>
      </c>
      <c r="F99">
        <v>0</v>
      </c>
      <c r="G99">
        <v>9386247</v>
      </c>
      <c r="H99">
        <v>3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1078</v>
      </c>
      <c r="B100" s="1">
        <f>DATE(2021,8,15) + TIME(0,0,0)</f>
        <v>44423</v>
      </c>
      <c r="C100">
        <v>569779328</v>
      </c>
      <c r="D100">
        <v>0</v>
      </c>
      <c r="E100">
        <v>0</v>
      </c>
      <c r="F100">
        <v>0</v>
      </c>
      <c r="G100">
        <v>6224084</v>
      </c>
      <c r="H100">
        <v>2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574696384</v>
      </c>
      <c r="D101">
        <v>0</v>
      </c>
      <c r="E101">
        <v>0</v>
      </c>
      <c r="F101">
        <v>0</v>
      </c>
      <c r="G101">
        <v>6224084</v>
      </c>
      <c r="H101">
        <v>2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1078.8</v>
      </c>
      <c r="B102" s="1">
        <f>DATE(2021,8,15) + TIME(19,12,0)</f>
        <v>44423.8</v>
      </c>
      <c r="C102">
        <v>574776512</v>
      </c>
      <c r="D102">
        <v>0</v>
      </c>
      <c r="E102">
        <v>0</v>
      </c>
      <c r="F102">
        <v>0</v>
      </c>
      <c r="G102">
        <v>8013397</v>
      </c>
      <c r="H102">
        <v>2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584312448</v>
      </c>
      <c r="D103">
        <v>0</v>
      </c>
      <c r="E103">
        <v>0</v>
      </c>
      <c r="F103">
        <v>0</v>
      </c>
      <c r="G103">
        <v>8013397</v>
      </c>
      <c r="H103">
        <v>2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1080</v>
      </c>
      <c r="B104" s="1">
        <f>DATE(2021,8,17) + TIME(0,0,0)</f>
        <v>44425</v>
      </c>
      <c r="C104">
        <v>584406784</v>
      </c>
      <c r="D104">
        <v>0</v>
      </c>
      <c r="E104">
        <v>0</v>
      </c>
      <c r="F104">
        <v>0</v>
      </c>
      <c r="G104">
        <v>9435804</v>
      </c>
      <c r="H104">
        <v>3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631491456</v>
      </c>
      <c r="D105">
        <v>0</v>
      </c>
      <c r="E105">
        <v>0</v>
      </c>
      <c r="F105">
        <v>0</v>
      </c>
      <c r="G105">
        <v>9435804</v>
      </c>
      <c r="H105">
        <v>3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1085</v>
      </c>
      <c r="B106" s="1">
        <f>DATE(2021,8,22) + TIME(0,0,0)</f>
        <v>44430</v>
      </c>
      <c r="C106">
        <v>631611456</v>
      </c>
      <c r="D106">
        <v>0</v>
      </c>
      <c r="E106">
        <v>0</v>
      </c>
      <c r="F106">
        <v>0</v>
      </c>
      <c r="G106">
        <v>11999646</v>
      </c>
      <c r="H106">
        <v>3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823485824</v>
      </c>
      <c r="D107">
        <v>0</v>
      </c>
      <c r="E107">
        <v>0</v>
      </c>
      <c r="F107">
        <v>0</v>
      </c>
      <c r="G107">
        <v>11999646</v>
      </c>
      <c r="H107">
        <v>3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1101</v>
      </c>
      <c r="B108" s="1">
        <f>DATE(2021,9,7) + TIME(0,0,0)</f>
        <v>44446</v>
      </c>
      <c r="C108">
        <v>823578368</v>
      </c>
      <c r="D108">
        <v>0</v>
      </c>
      <c r="E108">
        <v>0</v>
      </c>
      <c r="F108">
        <v>0</v>
      </c>
      <c r="G108">
        <v>9255634</v>
      </c>
      <c r="H108">
        <v>3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828113600</v>
      </c>
      <c r="D109">
        <v>0</v>
      </c>
      <c r="E109">
        <v>0</v>
      </c>
      <c r="F109">
        <v>0</v>
      </c>
      <c r="G109">
        <v>9255634</v>
      </c>
      <c r="H109">
        <v>3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1101.5</v>
      </c>
      <c r="B110" s="1">
        <f>DATE(2021,9,7) + TIME(12,0,0)</f>
        <v>44446.5</v>
      </c>
      <c r="C110">
        <v>828232128</v>
      </c>
      <c r="D110">
        <v>0</v>
      </c>
      <c r="E110">
        <v>0</v>
      </c>
      <c r="F110">
        <v>0</v>
      </c>
      <c r="G110">
        <v>11851780</v>
      </c>
      <c r="H110">
        <v>3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881446656</v>
      </c>
      <c r="D111">
        <v>0</v>
      </c>
      <c r="E111">
        <v>0</v>
      </c>
      <c r="F111">
        <v>0</v>
      </c>
      <c r="G111">
        <v>11851780</v>
      </c>
      <c r="H111">
        <v>3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1106</v>
      </c>
      <c r="B112" s="1">
        <f>DATE(2021,9,12) + TIME(0,0,0)</f>
        <v>44451</v>
      </c>
      <c r="C112">
        <v>881568064</v>
      </c>
      <c r="D112">
        <v>0</v>
      </c>
      <c r="E112">
        <v>0</v>
      </c>
      <c r="F112">
        <v>0</v>
      </c>
      <c r="G112">
        <v>12140401</v>
      </c>
      <c r="H112">
        <v>4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930008256</v>
      </c>
      <c r="D113">
        <v>0</v>
      </c>
      <c r="E113">
        <v>0</v>
      </c>
      <c r="F113">
        <v>0</v>
      </c>
      <c r="G113">
        <v>12140401</v>
      </c>
      <c r="H113">
        <v>4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1110</v>
      </c>
      <c r="B114" s="1">
        <f>DATE(2021,9,16) + TIME(0,0,0)</f>
        <v>44455</v>
      </c>
      <c r="C114">
        <v>930126912</v>
      </c>
      <c r="D114">
        <v>0</v>
      </c>
      <c r="E114">
        <v>0</v>
      </c>
      <c r="F114">
        <v>0</v>
      </c>
      <c r="G114">
        <v>11866346</v>
      </c>
      <c r="H114">
        <v>3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953740928</v>
      </c>
      <c r="D115">
        <v>0</v>
      </c>
      <c r="E115">
        <v>0</v>
      </c>
      <c r="F115">
        <v>0</v>
      </c>
      <c r="G115">
        <v>11866346</v>
      </c>
      <c r="H115">
        <v>3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1112</v>
      </c>
      <c r="B116" s="1">
        <f>DATE(2021,9,18) + TIME(0,0,0)</f>
        <v>44457</v>
      </c>
      <c r="C116">
        <v>953860160</v>
      </c>
      <c r="D116">
        <v>0</v>
      </c>
      <c r="E116">
        <v>0</v>
      </c>
      <c r="F116">
        <v>0</v>
      </c>
      <c r="G116">
        <v>11919638</v>
      </c>
      <c r="H116">
        <v>4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1013339136</v>
      </c>
      <c r="D117">
        <v>0</v>
      </c>
      <c r="E117">
        <v>0</v>
      </c>
      <c r="F117">
        <v>0</v>
      </c>
      <c r="G117">
        <v>11919638</v>
      </c>
      <c r="H117">
        <v>4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1117</v>
      </c>
      <c r="B118" s="1">
        <f>DATE(2021,9,23) + TIME(0,0,0)</f>
        <v>44462</v>
      </c>
      <c r="C118">
        <v>1013459712</v>
      </c>
      <c r="D118">
        <v>0</v>
      </c>
      <c r="E118">
        <v>0</v>
      </c>
      <c r="F118">
        <v>0</v>
      </c>
      <c r="G118">
        <v>12061500</v>
      </c>
      <c r="H118">
        <v>3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1061585152</v>
      </c>
      <c r="D119">
        <v>0</v>
      </c>
      <c r="E119">
        <v>0</v>
      </c>
      <c r="F119">
        <v>0</v>
      </c>
      <c r="G119">
        <v>12061500</v>
      </c>
      <c r="H119">
        <v>3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1121</v>
      </c>
      <c r="B120" s="1">
        <f>DATE(2021,9,27) + TIME(0,0,0)</f>
        <v>44466</v>
      </c>
      <c r="C120">
        <v>1061705664</v>
      </c>
      <c r="D120">
        <v>0</v>
      </c>
      <c r="E120">
        <v>0</v>
      </c>
      <c r="F120">
        <v>0</v>
      </c>
      <c r="G120">
        <v>12051163</v>
      </c>
      <c r="H120">
        <v>4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1133892096</v>
      </c>
      <c r="D121">
        <v>0</v>
      </c>
      <c r="E121">
        <v>0</v>
      </c>
      <c r="F121">
        <v>0</v>
      </c>
      <c r="G121">
        <v>12051163</v>
      </c>
      <c r="H121">
        <v>4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1127</v>
      </c>
      <c r="B122" s="1">
        <f>DATE(2021,10,3) + TIME(0,0,0)</f>
        <v>44472</v>
      </c>
      <c r="C122">
        <v>1134012544</v>
      </c>
      <c r="D122">
        <v>0</v>
      </c>
      <c r="E122">
        <v>0</v>
      </c>
      <c r="F122">
        <v>0</v>
      </c>
      <c r="G122">
        <v>12041316</v>
      </c>
      <c r="H122">
        <v>4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1266346624</v>
      </c>
      <c r="D123">
        <v>0</v>
      </c>
      <c r="E123">
        <v>0</v>
      </c>
      <c r="F123">
        <v>0</v>
      </c>
      <c r="G123">
        <v>12041316</v>
      </c>
      <c r="H123">
        <v>4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1138</v>
      </c>
      <c r="B124" s="1">
        <f>DATE(2021,10,14) + TIME(0,0,0)</f>
        <v>44483</v>
      </c>
      <c r="C124">
        <v>1266466432</v>
      </c>
      <c r="D124">
        <v>0</v>
      </c>
      <c r="E124">
        <v>0</v>
      </c>
      <c r="F124">
        <v>0</v>
      </c>
      <c r="G124">
        <v>11983724</v>
      </c>
      <c r="H124">
        <v>3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1290313984</v>
      </c>
      <c r="D125">
        <v>0</v>
      </c>
      <c r="E125">
        <v>0</v>
      </c>
      <c r="F125">
        <v>0</v>
      </c>
      <c r="G125">
        <v>11983724</v>
      </c>
      <c r="H125">
        <v>3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1140</v>
      </c>
      <c r="B126" s="1">
        <f>DATE(2021,10,16) + TIME(0,0,0)</f>
        <v>44485</v>
      </c>
      <c r="C126">
        <v>1290434304</v>
      </c>
      <c r="D126">
        <v>0</v>
      </c>
      <c r="E126">
        <v>0</v>
      </c>
      <c r="F126">
        <v>0</v>
      </c>
      <c r="G126">
        <v>12029548</v>
      </c>
      <c r="H126">
        <v>4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1302343552</v>
      </c>
      <c r="D127">
        <v>0</v>
      </c>
      <c r="E127">
        <v>0</v>
      </c>
      <c r="F127">
        <v>0</v>
      </c>
      <c r="G127">
        <v>12029548</v>
      </c>
      <c r="H127">
        <v>4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1141</v>
      </c>
      <c r="B128" s="1">
        <f>DATE(2021,10,17) + TIME(0,0,0)</f>
        <v>44486</v>
      </c>
      <c r="C128">
        <v>1302464000</v>
      </c>
      <c r="D128">
        <v>0</v>
      </c>
      <c r="E128">
        <v>0</v>
      </c>
      <c r="F128">
        <v>0</v>
      </c>
      <c r="G128">
        <v>12049011</v>
      </c>
      <c r="H128">
        <v>4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1350539648</v>
      </c>
      <c r="D129">
        <v>0</v>
      </c>
      <c r="E129">
        <v>0</v>
      </c>
      <c r="F129">
        <v>0</v>
      </c>
      <c r="G129">
        <v>12049011</v>
      </c>
      <c r="H129">
        <v>4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1145</v>
      </c>
      <c r="B130" s="1">
        <f>DATE(2021,10,21) + TIME(0,0,0)</f>
        <v>44490</v>
      </c>
      <c r="C130">
        <v>1350657280</v>
      </c>
      <c r="D130">
        <v>0</v>
      </c>
      <c r="E130">
        <v>0</v>
      </c>
      <c r="F130">
        <v>0</v>
      </c>
      <c r="G130">
        <v>11766841</v>
      </c>
      <c r="H130">
        <v>4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1362306432</v>
      </c>
      <c r="D131">
        <v>0</v>
      </c>
      <c r="E131">
        <v>0</v>
      </c>
      <c r="F131">
        <v>0</v>
      </c>
      <c r="G131">
        <v>11766841</v>
      </c>
      <c r="H131">
        <v>4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1146</v>
      </c>
      <c r="B132" s="1">
        <f>DATE(2021,10,22) + TIME(0,0,0)</f>
        <v>44491</v>
      </c>
      <c r="C132">
        <v>1362425344</v>
      </c>
      <c r="D132">
        <v>0</v>
      </c>
      <c r="E132">
        <v>0</v>
      </c>
      <c r="F132">
        <v>0</v>
      </c>
      <c r="G132">
        <v>11893014</v>
      </c>
      <c r="H132">
        <v>4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1386092544</v>
      </c>
      <c r="D133">
        <v>0</v>
      </c>
      <c r="E133">
        <v>0</v>
      </c>
      <c r="F133">
        <v>0</v>
      </c>
      <c r="G133">
        <v>11893014</v>
      </c>
      <c r="H133">
        <v>4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1148</v>
      </c>
      <c r="B134" s="1">
        <f>DATE(2021,10,24) + TIME(0,0,0)</f>
        <v>44493</v>
      </c>
      <c r="C134">
        <v>1386211840</v>
      </c>
      <c r="D134">
        <v>0</v>
      </c>
      <c r="E134">
        <v>0</v>
      </c>
      <c r="F134">
        <v>0</v>
      </c>
      <c r="G134">
        <v>11934574</v>
      </c>
      <c r="H134">
        <v>4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1457699968</v>
      </c>
      <c r="D135">
        <v>0</v>
      </c>
      <c r="E135">
        <v>0</v>
      </c>
      <c r="F135">
        <v>0</v>
      </c>
      <c r="G135">
        <v>11934574</v>
      </c>
      <c r="H135">
        <v>4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1154</v>
      </c>
      <c r="B136" s="1">
        <f>DATE(2021,10,30) + TIME(0,0,0)</f>
        <v>44499</v>
      </c>
      <c r="C136">
        <v>1457819520</v>
      </c>
      <c r="D136">
        <v>0</v>
      </c>
      <c r="E136">
        <v>0</v>
      </c>
      <c r="F136">
        <v>0</v>
      </c>
      <c r="G136">
        <v>11962970</v>
      </c>
      <c r="H136">
        <v>4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1493588864</v>
      </c>
      <c r="D137">
        <v>0</v>
      </c>
      <c r="E137">
        <v>0</v>
      </c>
      <c r="F137">
        <v>0</v>
      </c>
      <c r="G137">
        <v>11962970</v>
      </c>
      <c r="H137">
        <v>4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1157</v>
      </c>
      <c r="B138" s="1">
        <f>DATE(2021,11,2) + TIME(0,0,0)</f>
        <v>44502</v>
      </c>
      <c r="C138">
        <v>1493708416</v>
      </c>
      <c r="D138">
        <v>0</v>
      </c>
      <c r="E138">
        <v>0</v>
      </c>
      <c r="F138">
        <v>0</v>
      </c>
      <c r="G138">
        <v>11954763</v>
      </c>
      <c r="H138">
        <v>4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1613136512</v>
      </c>
      <c r="D139">
        <v>0</v>
      </c>
      <c r="E139">
        <v>0</v>
      </c>
      <c r="F139">
        <v>0</v>
      </c>
      <c r="G139">
        <v>11954763</v>
      </c>
      <c r="H139">
        <v>4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1167</v>
      </c>
      <c r="B140" s="1">
        <f>DATE(2021,11,12) + TIME(0,0,0)</f>
        <v>44512</v>
      </c>
      <c r="C140">
        <v>1613258752</v>
      </c>
      <c r="D140">
        <v>0</v>
      </c>
      <c r="E140">
        <v>0</v>
      </c>
      <c r="F140">
        <v>0</v>
      </c>
      <c r="G140">
        <v>12234362</v>
      </c>
      <c r="H140">
        <v>3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1618030208</v>
      </c>
      <c r="D141">
        <v>0</v>
      </c>
      <c r="E141">
        <v>0</v>
      </c>
      <c r="F141">
        <v>0</v>
      </c>
      <c r="G141">
        <v>12234362</v>
      </c>
      <c r="H141">
        <v>3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1618150400</v>
      </c>
      <c r="D142">
        <v>0</v>
      </c>
      <c r="E142">
        <v>0</v>
      </c>
      <c r="F142">
        <v>0</v>
      </c>
      <c r="G142">
        <v>12012336</v>
      </c>
      <c r="H142">
        <v>3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1637249920</v>
      </c>
      <c r="D143">
        <v>0</v>
      </c>
      <c r="E143">
        <v>0</v>
      </c>
      <c r="F143">
        <v>0</v>
      </c>
      <c r="G143">
        <v>12012336</v>
      </c>
      <c r="H143">
        <v>3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1169</v>
      </c>
      <c r="B144" s="1">
        <f>DATE(2021,11,14) + TIME(0,0,0)</f>
        <v>44514</v>
      </c>
      <c r="C144">
        <v>1637371264</v>
      </c>
      <c r="D144">
        <v>0</v>
      </c>
      <c r="E144">
        <v>90.678794860839844</v>
      </c>
      <c r="F144">
        <v>0</v>
      </c>
      <c r="G144">
        <v>12135098</v>
      </c>
      <c r="H144">
        <v>5</v>
      </c>
      <c r="I144">
        <v>0</v>
      </c>
      <c r="J144">
        <v>1</v>
      </c>
      <c r="K144">
        <v>100</v>
      </c>
      <c r="L144">
        <v>9067.87890625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1697925504</v>
      </c>
      <c r="D145">
        <v>0</v>
      </c>
      <c r="E145">
        <v>45339.39453125</v>
      </c>
      <c r="F145">
        <v>0</v>
      </c>
      <c r="G145">
        <v>12135098</v>
      </c>
      <c r="H145">
        <v>5</v>
      </c>
      <c r="I145">
        <v>0</v>
      </c>
      <c r="J145">
        <v>1</v>
      </c>
      <c r="K145">
        <v>100</v>
      </c>
      <c r="L145">
        <v>9067.87890625</v>
      </c>
    </row>
    <row r="146" spans="1:12" x14ac:dyDescent="0.25">
      <c r="A146">
        <v>1174</v>
      </c>
      <c r="B146" s="1">
        <f>DATE(2021,11,19) + TIME(0,0,0)</f>
        <v>44519</v>
      </c>
      <c r="C146">
        <v>1698045568</v>
      </c>
      <c r="D146">
        <v>0</v>
      </c>
      <c r="E146">
        <v>45422.21484375</v>
      </c>
      <c r="F146">
        <v>0</v>
      </c>
      <c r="G146">
        <v>12012519</v>
      </c>
      <c r="H146">
        <v>5</v>
      </c>
      <c r="I146">
        <v>0</v>
      </c>
      <c r="J146">
        <v>1</v>
      </c>
      <c r="K146">
        <v>100</v>
      </c>
      <c r="L146">
        <v>8281.7705078125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1733963008</v>
      </c>
      <c r="D147">
        <v>0</v>
      </c>
      <c r="E147">
        <v>70184.703125</v>
      </c>
      <c r="F147">
        <v>0</v>
      </c>
      <c r="G147">
        <v>12012519</v>
      </c>
      <c r="H147">
        <v>5</v>
      </c>
      <c r="I147">
        <v>0</v>
      </c>
      <c r="J147">
        <v>1</v>
      </c>
      <c r="K147">
        <v>100</v>
      </c>
      <c r="L147">
        <v>8281.7705078125</v>
      </c>
    </row>
    <row r="148" spans="1:12" x14ac:dyDescent="0.25">
      <c r="A148">
        <v>1177</v>
      </c>
      <c r="B148" s="1">
        <f>DATE(2021,11,22) + TIME(0,0,0)</f>
        <v>44522</v>
      </c>
      <c r="C148">
        <v>1734083584</v>
      </c>
      <c r="D148">
        <v>0</v>
      </c>
      <c r="E148">
        <v>70267.671875</v>
      </c>
      <c r="F148">
        <v>0</v>
      </c>
      <c r="G148">
        <v>12053379</v>
      </c>
      <c r="H148">
        <v>5</v>
      </c>
      <c r="I148">
        <v>0</v>
      </c>
      <c r="J148">
        <v>1</v>
      </c>
      <c r="K148">
        <v>100</v>
      </c>
      <c r="L148">
        <v>8296.4072265625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1782176512</v>
      </c>
      <c r="D149">
        <v>0</v>
      </c>
      <c r="E149">
        <v>103370.3359375</v>
      </c>
      <c r="F149">
        <v>0</v>
      </c>
      <c r="G149">
        <v>12053379</v>
      </c>
      <c r="H149">
        <v>5</v>
      </c>
      <c r="I149">
        <v>0</v>
      </c>
      <c r="J149">
        <v>1</v>
      </c>
      <c r="K149">
        <v>100</v>
      </c>
      <c r="L149">
        <v>8296.4072265625</v>
      </c>
    </row>
    <row r="150" spans="1:12" x14ac:dyDescent="0.25">
      <c r="A150">
        <v>1181</v>
      </c>
      <c r="B150" s="1">
        <f>DATE(2021,11,26) + TIME(0,0,0)</f>
        <v>44526</v>
      </c>
      <c r="C150">
        <v>1782295296</v>
      </c>
      <c r="D150">
        <v>0</v>
      </c>
      <c r="E150">
        <v>103450.5390625</v>
      </c>
      <c r="F150">
        <v>0</v>
      </c>
      <c r="G150">
        <v>11875167</v>
      </c>
      <c r="H150">
        <v>4</v>
      </c>
      <c r="I150">
        <v>0</v>
      </c>
      <c r="J150">
        <v>1</v>
      </c>
      <c r="K150">
        <v>100</v>
      </c>
      <c r="L150">
        <v>8020.6533203125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1829677184</v>
      </c>
      <c r="D151">
        <v>0</v>
      </c>
      <c r="E151">
        <v>135452.953125</v>
      </c>
      <c r="F151">
        <v>0</v>
      </c>
      <c r="G151">
        <v>11875167</v>
      </c>
      <c r="H151">
        <v>4</v>
      </c>
      <c r="I151">
        <v>0</v>
      </c>
      <c r="J151">
        <v>1</v>
      </c>
      <c r="K151">
        <v>100</v>
      </c>
      <c r="L151">
        <v>8020.6533203125</v>
      </c>
    </row>
    <row r="152" spans="1:12" x14ac:dyDescent="0.25">
      <c r="A152">
        <v>1185</v>
      </c>
      <c r="B152" s="1">
        <f>DATE(2021,11,30) + TIME(0,0,0)</f>
        <v>44530</v>
      </c>
      <c r="C152">
        <v>1829797760</v>
      </c>
      <c r="D152">
        <v>0</v>
      </c>
      <c r="E152">
        <v>135534.3125</v>
      </c>
      <c r="F152">
        <v>0</v>
      </c>
      <c r="G152">
        <v>12058175</v>
      </c>
      <c r="H152">
        <v>5</v>
      </c>
      <c r="I152">
        <v>0</v>
      </c>
      <c r="J152">
        <v>1</v>
      </c>
      <c r="K152">
        <v>100</v>
      </c>
      <c r="L152">
        <v>8136.4365234375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1853793536</v>
      </c>
      <c r="D153">
        <v>0</v>
      </c>
      <c r="E153">
        <v>151725.828125</v>
      </c>
      <c r="F153">
        <v>0</v>
      </c>
      <c r="G153">
        <v>12058175</v>
      </c>
      <c r="H153">
        <v>5</v>
      </c>
      <c r="I153">
        <v>0</v>
      </c>
      <c r="J153">
        <v>1</v>
      </c>
      <c r="K153">
        <v>100</v>
      </c>
      <c r="L153">
        <v>8136.4365234375</v>
      </c>
    </row>
    <row r="154" spans="1:12" x14ac:dyDescent="0.25">
      <c r="A154">
        <v>1187</v>
      </c>
      <c r="B154" s="1">
        <f>DATE(2021,12,2) + TIME(0,0,0)</f>
        <v>44532</v>
      </c>
      <c r="C154">
        <v>1853913472</v>
      </c>
      <c r="D154">
        <v>0</v>
      </c>
      <c r="E154">
        <v>151804.578125</v>
      </c>
      <c r="F154">
        <v>0</v>
      </c>
      <c r="G154">
        <v>11996004</v>
      </c>
      <c r="H154">
        <v>4</v>
      </c>
      <c r="I154">
        <v>0</v>
      </c>
      <c r="J154">
        <v>1</v>
      </c>
      <c r="K154">
        <v>100</v>
      </c>
      <c r="L154">
        <v>7876.18994140625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1863390336</v>
      </c>
      <c r="D155">
        <v>0</v>
      </c>
      <c r="E155">
        <v>158026.765625</v>
      </c>
      <c r="F155">
        <v>0</v>
      </c>
      <c r="G155">
        <v>11996004</v>
      </c>
      <c r="H155">
        <v>4</v>
      </c>
      <c r="I155">
        <v>0</v>
      </c>
      <c r="J155">
        <v>1</v>
      </c>
      <c r="K155">
        <v>100</v>
      </c>
      <c r="L155">
        <v>7876.18994140625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1863508608</v>
      </c>
      <c r="D156">
        <v>0</v>
      </c>
      <c r="E156">
        <v>158106.75</v>
      </c>
      <c r="F156">
        <v>0</v>
      </c>
      <c r="G156">
        <v>11825099</v>
      </c>
      <c r="H156">
        <v>5</v>
      </c>
      <c r="I156">
        <v>0</v>
      </c>
      <c r="J156">
        <v>1</v>
      </c>
      <c r="K156">
        <v>100</v>
      </c>
      <c r="L156">
        <v>7997.2626953125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1889405568</v>
      </c>
      <c r="D157">
        <v>0</v>
      </c>
      <c r="E157">
        <v>175620.75</v>
      </c>
      <c r="F157">
        <v>0</v>
      </c>
      <c r="G157">
        <v>11825099</v>
      </c>
      <c r="H157">
        <v>5</v>
      </c>
      <c r="I157">
        <v>0</v>
      </c>
      <c r="J157">
        <v>1</v>
      </c>
      <c r="K157">
        <v>100</v>
      </c>
      <c r="L157">
        <v>7997.2626953125</v>
      </c>
    </row>
    <row r="158" spans="1:12" x14ac:dyDescent="0.25">
      <c r="A158">
        <v>1190</v>
      </c>
      <c r="B158" s="1">
        <f>DATE(2021,12,5) + TIME(0,0,0)</f>
        <v>44535</v>
      </c>
      <c r="C158">
        <v>1889525760</v>
      </c>
      <c r="D158">
        <v>0</v>
      </c>
      <c r="E158">
        <v>175805.75</v>
      </c>
      <c r="F158">
        <v>0</v>
      </c>
      <c r="G158">
        <v>12022071</v>
      </c>
      <c r="H158">
        <v>6</v>
      </c>
      <c r="I158">
        <v>0</v>
      </c>
      <c r="J158">
        <v>1</v>
      </c>
      <c r="K158">
        <v>100</v>
      </c>
      <c r="L158">
        <v>18499.35546875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1901427584</v>
      </c>
      <c r="D159">
        <v>0</v>
      </c>
      <c r="E159">
        <v>194120.109375</v>
      </c>
      <c r="F159">
        <v>0</v>
      </c>
      <c r="G159">
        <v>12022071</v>
      </c>
      <c r="H159">
        <v>6</v>
      </c>
      <c r="I159">
        <v>0</v>
      </c>
      <c r="J159">
        <v>1</v>
      </c>
      <c r="K159">
        <v>100</v>
      </c>
      <c r="L159">
        <v>18499.35546875</v>
      </c>
    </row>
    <row r="160" spans="1:12" x14ac:dyDescent="0.25">
      <c r="A160">
        <v>1191</v>
      </c>
      <c r="B160" s="1">
        <f>DATE(2021,12,6) + TIME(0,0,0)</f>
        <v>44536</v>
      </c>
      <c r="C160">
        <v>1901545088</v>
      </c>
      <c r="D160">
        <v>0</v>
      </c>
      <c r="E160">
        <v>194301.46875</v>
      </c>
      <c r="F160">
        <v>0</v>
      </c>
      <c r="G160">
        <v>11745571</v>
      </c>
      <c r="H160">
        <v>6</v>
      </c>
      <c r="I160">
        <v>0</v>
      </c>
      <c r="J160">
        <v>1</v>
      </c>
      <c r="K160">
        <v>100</v>
      </c>
      <c r="L160">
        <v>18136.46484375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1908475008</v>
      </c>
      <c r="D161">
        <v>0</v>
      </c>
      <c r="E161">
        <v>205001.984375</v>
      </c>
      <c r="F161">
        <v>0</v>
      </c>
      <c r="G161">
        <v>11745571</v>
      </c>
      <c r="H161">
        <v>6</v>
      </c>
      <c r="I161">
        <v>0</v>
      </c>
      <c r="J161">
        <v>1</v>
      </c>
      <c r="K161">
        <v>100</v>
      </c>
      <c r="L161">
        <v>18136.46484375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1908596608</v>
      </c>
      <c r="D162">
        <v>0</v>
      </c>
      <c r="E162">
        <v>205182.46875</v>
      </c>
      <c r="F162">
        <v>0</v>
      </c>
      <c r="G162">
        <v>12163271</v>
      </c>
      <c r="H162">
        <v>6</v>
      </c>
      <c r="I162">
        <v>0</v>
      </c>
      <c r="J162">
        <v>1</v>
      </c>
      <c r="K162">
        <v>100</v>
      </c>
      <c r="L162">
        <v>18048.451171875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1913340288</v>
      </c>
      <c r="D163">
        <v>0</v>
      </c>
      <c r="E163">
        <v>212221.359375</v>
      </c>
      <c r="F163">
        <v>0</v>
      </c>
      <c r="G163">
        <v>12163271</v>
      </c>
      <c r="H163">
        <v>6</v>
      </c>
      <c r="I163">
        <v>0</v>
      </c>
      <c r="J163">
        <v>1</v>
      </c>
      <c r="K163">
        <v>100</v>
      </c>
      <c r="L163">
        <v>18048.451171875</v>
      </c>
    </row>
    <row r="164" spans="1:12" x14ac:dyDescent="0.25">
      <c r="A164">
        <v>1192</v>
      </c>
      <c r="B164" s="1">
        <f>DATE(2021,12,7) + TIME(0,0,0)</f>
        <v>44537</v>
      </c>
      <c r="C164">
        <v>1913460480</v>
      </c>
      <c r="D164">
        <v>0</v>
      </c>
      <c r="E164">
        <v>212400.015625</v>
      </c>
      <c r="F164">
        <v>0</v>
      </c>
      <c r="G164">
        <v>12018279</v>
      </c>
      <c r="H164">
        <v>6</v>
      </c>
      <c r="I164">
        <v>0</v>
      </c>
      <c r="J164">
        <v>1</v>
      </c>
      <c r="K164">
        <v>100</v>
      </c>
      <c r="L164">
        <v>17864.740234375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2057559680</v>
      </c>
      <c r="D165">
        <v>0</v>
      </c>
      <c r="E165">
        <v>426598.25</v>
      </c>
      <c r="F165">
        <v>0</v>
      </c>
      <c r="G165">
        <v>12018279</v>
      </c>
      <c r="H165">
        <v>6</v>
      </c>
      <c r="I165">
        <v>0</v>
      </c>
      <c r="J165">
        <v>1</v>
      </c>
      <c r="K165">
        <v>100</v>
      </c>
      <c r="L165">
        <v>17864.740234375</v>
      </c>
    </row>
    <row r="166" spans="1:12" x14ac:dyDescent="0.25">
      <c r="A166">
        <v>1204</v>
      </c>
      <c r="B166" s="1">
        <f>DATE(2021,12,19) + TIME(0,0,0)</f>
        <v>44549</v>
      </c>
      <c r="C166">
        <v>2057672576</v>
      </c>
      <c r="D166">
        <v>0</v>
      </c>
      <c r="E166">
        <v>426773.5</v>
      </c>
      <c r="F166">
        <v>0</v>
      </c>
      <c r="G166">
        <v>11297602</v>
      </c>
      <c r="H166">
        <v>6</v>
      </c>
      <c r="I166">
        <v>0</v>
      </c>
      <c r="J166">
        <v>1</v>
      </c>
      <c r="K166">
        <v>100</v>
      </c>
      <c r="L166">
        <v>17525.73046875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2091452416</v>
      </c>
      <c r="D167">
        <v>0</v>
      </c>
      <c r="E167">
        <v>479175.4375</v>
      </c>
      <c r="F167">
        <v>0</v>
      </c>
      <c r="G167">
        <v>11297602</v>
      </c>
      <c r="H167">
        <v>6</v>
      </c>
      <c r="I167">
        <v>0</v>
      </c>
      <c r="J167">
        <v>1</v>
      </c>
      <c r="K167">
        <v>100</v>
      </c>
      <c r="L167">
        <v>17525.73046875</v>
      </c>
    </row>
    <row r="168" spans="1:12" x14ac:dyDescent="0.25">
      <c r="A168">
        <v>1207</v>
      </c>
      <c r="B168" s="1">
        <f>DATE(2021,12,22) + TIME(0,0,0)</f>
        <v>44552</v>
      </c>
      <c r="C168">
        <v>2091572992</v>
      </c>
      <c r="D168">
        <v>0</v>
      </c>
      <c r="E168">
        <v>479350.46875</v>
      </c>
      <c r="F168">
        <v>0</v>
      </c>
      <c r="G168">
        <v>12051203</v>
      </c>
      <c r="H168">
        <v>6</v>
      </c>
      <c r="I168">
        <v>0</v>
      </c>
      <c r="J168">
        <v>1</v>
      </c>
      <c r="K168">
        <v>100</v>
      </c>
      <c r="L168">
        <v>17501.98828125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2115554816</v>
      </c>
      <c r="D169">
        <v>0</v>
      </c>
      <c r="E169">
        <v>514179.4375</v>
      </c>
      <c r="F169">
        <v>0</v>
      </c>
      <c r="G169">
        <v>12051203</v>
      </c>
      <c r="H169">
        <v>6</v>
      </c>
      <c r="I169">
        <v>0</v>
      </c>
      <c r="J169">
        <v>1</v>
      </c>
      <c r="K169">
        <v>100</v>
      </c>
      <c r="L169">
        <v>17501.98828125</v>
      </c>
    </row>
    <row r="170" spans="1:12" x14ac:dyDescent="0.25">
      <c r="A170">
        <v>1209</v>
      </c>
      <c r="B170" s="1">
        <f>DATE(2021,12,24) + TIME(0,0,0)</f>
        <v>44554</v>
      </c>
      <c r="C170">
        <v>2115674624</v>
      </c>
      <c r="D170">
        <v>0</v>
      </c>
      <c r="E170">
        <v>514357.34375</v>
      </c>
      <c r="F170">
        <v>0</v>
      </c>
      <c r="G170">
        <v>11977269</v>
      </c>
      <c r="H170">
        <v>5</v>
      </c>
      <c r="I170">
        <v>0</v>
      </c>
      <c r="J170">
        <v>1</v>
      </c>
      <c r="K170">
        <v>100</v>
      </c>
      <c r="L170">
        <v>17791.662109375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2127532160</v>
      </c>
      <c r="D171">
        <v>0</v>
      </c>
      <c r="E171">
        <v>531971.0625</v>
      </c>
      <c r="F171">
        <v>0</v>
      </c>
      <c r="G171">
        <v>11977269</v>
      </c>
      <c r="H171">
        <v>5</v>
      </c>
      <c r="I171">
        <v>0</v>
      </c>
      <c r="J171">
        <v>1</v>
      </c>
      <c r="K171">
        <v>100</v>
      </c>
      <c r="L171">
        <v>17791.662109375</v>
      </c>
    </row>
    <row r="172" spans="1:12" x14ac:dyDescent="0.25">
      <c r="A172">
        <v>1210</v>
      </c>
      <c r="B172" s="1">
        <f>DATE(2021,12,25) + TIME(0,0,0)</f>
        <v>44555</v>
      </c>
      <c r="C172">
        <v>2127655552</v>
      </c>
      <c r="D172">
        <v>0</v>
      </c>
      <c r="E172">
        <v>532148.8125</v>
      </c>
      <c r="F172">
        <v>0</v>
      </c>
      <c r="G172">
        <v>12348484</v>
      </c>
      <c r="H172">
        <v>6</v>
      </c>
      <c r="I172">
        <v>0</v>
      </c>
      <c r="J172">
        <v>1</v>
      </c>
      <c r="K172">
        <v>100</v>
      </c>
      <c r="L172">
        <v>17771.923828125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2139880576</v>
      </c>
      <c r="D173">
        <v>0</v>
      </c>
      <c r="E173">
        <v>549743</v>
      </c>
      <c r="F173">
        <v>0</v>
      </c>
      <c r="G173">
        <v>12348484</v>
      </c>
      <c r="H173">
        <v>6</v>
      </c>
      <c r="I173">
        <v>0</v>
      </c>
      <c r="J173">
        <v>1</v>
      </c>
      <c r="K173">
        <v>100</v>
      </c>
      <c r="L173">
        <v>17771.923828125</v>
      </c>
    </row>
    <row r="174" spans="1:12" x14ac:dyDescent="0.25">
      <c r="A174">
        <v>1211</v>
      </c>
      <c r="B174" s="1">
        <f>DATE(2021,12,26) + TIME(0,0,0)</f>
        <v>44556</v>
      </c>
      <c r="C174">
        <v>2140000512</v>
      </c>
      <c r="D174">
        <v>0</v>
      </c>
      <c r="E174">
        <v>549949.4375</v>
      </c>
      <c r="F174">
        <v>0</v>
      </c>
      <c r="G174">
        <v>11992177</v>
      </c>
      <c r="H174">
        <v>7</v>
      </c>
      <c r="I174">
        <v>0</v>
      </c>
      <c r="J174">
        <v>1</v>
      </c>
      <c r="K174">
        <v>100</v>
      </c>
      <c r="L174">
        <v>20642.736328125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2199841536</v>
      </c>
      <c r="D175">
        <v>0</v>
      </c>
      <c r="E175">
        <v>652956.6875</v>
      </c>
      <c r="F175">
        <v>0</v>
      </c>
      <c r="G175">
        <v>11992177</v>
      </c>
      <c r="H175">
        <v>7</v>
      </c>
      <c r="I175">
        <v>0</v>
      </c>
      <c r="J175">
        <v>1</v>
      </c>
      <c r="K175">
        <v>100</v>
      </c>
      <c r="L175">
        <v>20642.736328125</v>
      </c>
    </row>
    <row r="176" spans="1:12" x14ac:dyDescent="0.25">
      <c r="A176">
        <v>1216</v>
      </c>
      <c r="B176" s="1">
        <f>DATE(2021,12,31) + TIME(0,0,0)</f>
        <v>44561</v>
      </c>
      <c r="C176">
        <v>2199962112</v>
      </c>
      <c r="D176">
        <v>0</v>
      </c>
      <c r="E176">
        <v>653166.5625</v>
      </c>
      <c r="F176">
        <v>0</v>
      </c>
      <c r="G176">
        <v>12053655</v>
      </c>
      <c r="H176">
        <v>7</v>
      </c>
      <c r="I176">
        <v>0</v>
      </c>
      <c r="J176">
        <v>1</v>
      </c>
      <c r="K176">
        <v>100</v>
      </c>
      <c r="L176">
        <v>20986.11328125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2236002560</v>
      </c>
      <c r="D177">
        <v>0</v>
      </c>
      <c r="E177">
        <v>715915.0625</v>
      </c>
      <c r="F177">
        <v>0</v>
      </c>
      <c r="G177">
        <v>12053655</v>
      </c>
      <c r="H177">
        <v>7</v>
      </c>
      <c r="I177">
        <v>0</v>
      </c>
      <c r="J177">
        <v>1</v>
      </c>
      <c r="K177">
        <v>100</v>
      </c>
      <c r="L177">
        <v>20986.11328125</v>
      </c>
    </row>
    <row r="178" spans="1:12" x14ac:dyDescent="0.25">
      <c r="A178">
        <v>1219</v>
      </c>
      <c r="B178" s="1">
        <f>DATE(2022,1,3) + TIME(0,0,0)</f>
        <v>44564</v>
      </c>
      <c r="C178">
        <v>2236124160</v>
      </c>
      <c r="D178">
        <v>0</v>
      </c>
      <c r="E178">
        <v>716127.1875</v>
      </c>
      <c r="F178">
        <v>0</v>
      </c>
      <c r="G178">
        <v>12183405</v>
      </c>
      <c r="H178">
        <v>6</v>
      </c>
      <c r="I178">
        <v>0</v>
      </c>
      <c r="J178">
        <v>1</v>
      </c>
      <c r="K178">
        <v>100</v>
      </c>
      <c r="L178">
        <v>21213.8671875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2243312384</v>
      </c>
      <c r="D179">
        <v>0</v>
      </c>
      <c r="E179">
        <v>728643.375</v>
      </c>
      <c r="F179">
        <v>0</v>
      </c>
      <c r="G179">
        <v>12183405</v>
      </c>
      <c r="H179">
        <v>6</v>
      </c>
      <c r="I179">
        <v>0</v>
      </c>
      <c r="J179">
        <v>1</v>
      </c>
      <c r="K179">
        <v>100</v>
      </c>
      <c r="L179">
        <v>21213.8671875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2243431680</v>
      </c>
      <c r="D180">
        <v>0</v>
      </c>
      <c r="E180">
        <v>728856.875</v>
      </c>
      <c r="F180">
        <v>0</v>
      </c>
      <c r="G180">
        <v>11931126</v>
      </c>
      <c r="H180">
        <v>7</v>
      </c>
      <c r="I180">
        <v>0</v>
      </c>
      <c r="J180">
        <v>1</v>
      </c>
      <c r="K180">
        <v>100</v>
      </c>
      <c r="L180">
        <v>21350.3046875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2271947264</v>
      </c>
      <c r="D181">
        <v>0</v>
      </c>
      <c r="E181">
        <v>779884.0625</v>
      </c>
      <c r="F181">
        <v>0</v>
      </c>
      <c r="G181">
        <v>11931126</v>
      </c>
      <c r="H181">
        <v>7</v>
      </c>
      <c r="I181">
        <v>0</v>
      </c>
      <c r="J181">
        <v>1</v>
      </c>
      <c r="K181">
        <v>100</v>
      </c>
      <c r="L181">
        <v>21350.3046875</v>
      </c>
    </row>
    <row r="182" spans="1:12" x14ac:dyDescent="0.25">
      <c r="A182">
        <v>1222</v>
      </c>
      <c r="B182" s="1">
        <f>DATE(2022,1,6) + TIME(0,0,0)</f>
        <v>44567</v>
      </c>
      <c r="C182">
        <v>2272065536</v>
      </c>
      <c r="D182">
        <v>0</v>
      </c>
      <c r="E182">
        <v>780097.4375</v>
      </c>
      <c r="F182">
        <v>0</v>
      </c>
      <c r="G182">
        <v>11830885</v>
      </c>
      <c r="H182">
        <v>7</v>
      </c>
      <c r="I182">
        <v>0</v>
      </c>
      <c r="J182">
        <v>1</v>
      </c>
      <c r="K182">
        <v>100</v>
      </c>
      <c r="L182">
        <v>21336.669921875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2342932480</v>
      </c>
      <c r="D183">
        <v>0</v>
      </c>
      <c r="E183">
        <v>907904.125</v>
      </c>
      <c r="F183">
        <v>0</v>
      </c>
      <c r="G183">
        <v>11830885</v>
      </c>
      <c r="H183">
        <v>7</v>
      </c>
      <c r="I183">
        <v>0</v>
      </c>
      <c r="J183">
        <v>1</v>
      </c>
      <c r="K183">
        <v>100</v>
      </c>
      <c r="L183">
        <v>21336.669921875</v>
      </c>
    </row>
    <row r="184" spans="1:12" x14ac:dyDescent="0.25">
      <c r="A184">
        <v>1228</v>
      </c>
      <c r="B184" s="1">
        <f>DATE(2022,1,12) + TIME(0,0,0)</f>
        <v>44573</v>
      </c>
      <c r="C184">
        <v>2343051264</v>
      </c>
      <c r="D184">
        <v>0</v>
      </c>
      <c r="E184">
        <v>908086.5</v>
      </c>
      <c r="F184">
        <v>0</v>
      </c>
      <c r="G184">
        <v>11882340</v>
      </c>
      <c r="H184">
        <v>6</v>
      </c>
      <c r="I184">
        <v>0</v>
      </c>
      <c r="J184">
        <v>1</v>
      </c>
      <c r="K184">
        <v>100</v>
      </c>
      <c r="L184">
        <v>18241.353515625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2352438272</v>
      </c>
      <c r="D185">
        <v>0</v>
      </c>
      <c r="E185">
        <v>922497.1875</v>
      </c>
      <c r="F185">
        <v>0</v>
      </c>
      <c r="G185">
        <v>11882340</v>
      </c>
      <c r="H185">
        <v>6</v>
      </c>
      <c r="I185">
        <v>0</v>
      </c>
      <c r="J185">
        <v>1</v>
      </c>
      <c r="K185">
        <v>100</v>
      </c>
      <c r="L185">
        <v>18241.353515625</v>
      </c>
    </row>
    <row r="186" spans="1:12" x14ac:dyDescent="0.25">
      <c r="A186">
        <v>1228.8</v>
      </c>
      <c r="B186" s="1">
        <f>DATE(2022,1,12) + TIME(19,12,0)</f>
        <v>44573.8</v>
      </c>
      <c r="C186">
        <v>2352557824</v>
      </c>
      <c r="D186">
        <v>0</v>
      </c>
      <c r="E186">
        <v>922675.625</v>
      </c>
      <c r="F186">
        <v>0</v>
      </c>
      <c r="G186">
        <v>11950472</v>
      </c>
      <c r="H186">
        <v>6</v>
      </c>
      <c r="I186">
        <v>0</v>
      </c>
      <c r="J186">
        <v>1</v>
      </c>
      <c r="K186">
        <v>100</v>
      </c>
      <c r="L186">
        <v>17844.962890625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2378729472</v>
      </c>
      <c r="D187">
        <v>0</v>
      </c>
      <c r="E187">
        <v>961756.125</v>
      </c>
      <c r="F187">
        <v>0</v>
      </c>
      <c r="G187">
        <v>11950472</v>
      </c>
      <c r="H187">
        <v>6</v>
      </c>
      <c r="I187">
        <v>0</v>
      </c>
      <c r="J187">
        <v>1</v>
      </c>
      <c r="K187">
        <v>100</v>
      </c>
      <c r="L187">
        <v>17844.962890625</v>
      </c>
    </row>
    <row r="188" spans="1:12" x14ac:dyDescent="0.25">
      <c r="A188">
        <v>1231</v>
      </c>
      <c r="B188" s="1">
        <f>DATE(2022,1,15) + TIME(0,0,0)</f>
        <v>44576</v>
      </c>
      <c r="C188">
        <v>2378850048</v>
      </c>
      <c r="D188">
        <v>0</v>
      </c>
      <c r="E188">
        <v>961972.1875</v>
      </c>
      <c r="F188">
        <v>0</v>
      </c>
      <c r="G188">
        <v>12063713</v>
      </c>
      <c r="H188">
        <v>7</v>
      </c>
      <c r="I188">
        <v>0</v>
      </c>
      <c r="J188">
        <v>1</v>
      </c>
      <c r="K188">
        <v>100</v>
      </c>
      <c r="L188">
        <v>21605.65234375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2426984192</v>
      </c>
      <c r="D189">
        <v>0</v>
      </c>
      <c r="E189">
        <v>1048178.75</v>
      </c>
      <c r="F189">
        <v>0</v>
      </c>
      <c r="G189">
        <v>12063713</v>
      </c>
      <c r="H189">
        <v>7</v>
      </c>
      <c r="I189">
        <v>0</v>
      </c>
      <c r="J189">
        <v>1</v>
      </c>
      <c r="K189">
        <v>100</v>
      </c>
      <c r="L189">
        <v>21605.65234375</v>
      </c>
    </row>
    <row r="190" spans="1:12" x14ac:dyDescent="0.25">
      <c r="A190">
        <v>1235</v>
      </c>
      <c r="B190" s="1">
        <f>DATE(2022,1,19) + TIME(0,0,0)</f>
        <v>44580</v>
      </c>
      <c r="C190">
        <v>2427104768</v>
      </c>
      <c r="D190">
        <v>0</v>
      </c>
      <c r="E190">
        <v>1048376.9375</v>
      </c>
      <c r="F190">
        <v>0</v>
      </c>
      <c r="G190">
        <v>12063220</v>
      </c>
      <c r="H190">
        <v>6</v>
      </c>
      <c r="I190">
        <v>0</v>
      </c>
      <c r="J190">
        <v>1</v>
      </c>
      <c r="K190">
        <v>100</v>
      </c>
      <c r="L190">
        <v>19818.916015625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2451110656</v>
      </c>
      <c r="D191">
        <v>0</v>
      </c>
      <c r="E191">
        <v>1087816.5</v>
      </c>
      <c r="F191">
        <v>0</v>
      </c>
      <c r="G191">
        <v>12063220</v>
      </c>
      <c r="H191">
        <v>6</v>
      </c>
      <c r="I191">
        <v>0</v>
      </c>
      <c r="J191">
        <v>1</v>
      </c>
      <c r="K191">
        <v>100</v>
      </c>
      <c r="L191">
        <v>19818.916015625</v>
      </c>
    </row>
    <row r="192" spans="1:12" x14ac:dyDescent="0.25">
      <c r="A192">
        <v>1237</v>
      </c>
      <c r="B192" s="1">
        <f>DATE(2022,1,21) + TIME(0,0,0)</f>
        <v>44582</v>
      </c>
      <c r="C192">
        <v>2451230464</v>
      </c>
      <c r="D192">
        <v>0</v>
      </c>
      <c r="E192">
        <v>1088002.625</v>
      </c>
      <c r="F192">
        <v>0</v>
      </c>
      <c r="G192">
        <v>11981360</v>
      </c>
      <c r="H192">
        <v>5</v>
      </c>
      <c r="I192">
        <v>0</v>
      </c>
      <c r="J192">
        <v>1</v>
      </c>
      <c r="K192">
        <v>100</v>
      </c>
      <c r="L192">
        <v>18604.818359375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2487054848</v>
      </c>
      <c r="D193">
        <v>0</v>
      </c>
      <c r="E193">
        <v>1143631</v>
      </c>
      <c r="F193">
        <v>0</v>
      </c>
      <c r="G193">
        <v>11981360</v>
      </c>
      <c r="H193">
        <v>5</v>
      </c>
      <c r="I193">
        <v>0</v>
      </c>
      <c r="J193">
        <v>1</v>
      </c>
      <c r="K193">
        <v>100</v>
      </c>
      <c r="L193">
        <v>18604.818359375</v>
      </c>
    </row>
    <row r="194" spans="1:12" x14ac:dyDescent="0.25">
      <c r="A194">
        <v>1240</v>
      </c>
      <c r="B194" s="1">
        <f>DATE(2022,1,24) + TIME(0,0,0)</f>
        <v>44585</v>
      </c>
      <c r="C194">
        <v>2487175424</v>
      </c>
      <c r="D194">
        <v>0</v>
      </c>
      <c r="E194">
        <v>1143848.25</v>
      </c>
      <c r="F194">
        <v>0</v>
      </c>
      <c r="G194">
        <v>12058644</v>
      </c>
      <c r="H194">
        <v>7</v>
      </c>
      <c r="I194">
        <v>0</v>
      </c>
      <c r="J194">
        <v>1</v>
      </c>
      <c r="K194">
        <v>100</v>
      </c>
      <c r="L194">
        <v>21730.03125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2595582464</v>
      </c>
      <c r="D195">
        <v>0</v>
      </c>
      <c r="E195">
        <v>1339201.25</v>
      </c>
      <c r="F195">
        <v>0</v>
      </c>
      <c r="G195">
        <v>12058644</v>
      </c>
      <c r="H195">
        <v>7</v>
      </c>
      <c r="I195">
        <v>0</v>
      </c>
      <c r="J195">
        <v>1</v>
      </c>
      <c r="K195">
        <v>100</v>
      </c>
      <c r="L195">
        <v>21730.03125</v>
      </c>
    </row>
    <row r="196" spans="1:12" x14ac:dyDescent="0.25">
      <c r="A196">
        <v>1249</v>
      </c>
      <c r="B196" s="1">
        <f>DATE(2022,2,2) + TIME(0,0,0)</f>
        <v>44594</v>
      </c>
      <c r="C196">
        <v>2595702528</v>
      </c>
      <c r="D196">
        <v>0</v>
      </c>
      <c r="E196">
        <v>1339422.625</v>
      </c>
      <c r="F196">
        <v>0</v>
      </c>
      <c r="G196">
        <v>11989186</v>
      </c>
      <c r="H196">
        <v>7</v>
      </c>
      <c r="I196">
        <v>0</v>
      </c>
      <c r="J196">
        <v>1</v>
      </c>
      <c r="K196">
        <v>100</v>
      </c>
      <c r="L196">
        <v>22138.626953125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2859344640</v>
      </c>
      <c r="D197">
        <v>0</v>
      </c>
      <c r="E197">
        <v>1826251.125</v>
      </c>
      <c r="F197">
        <v>0</v>
      </c>
      <c r="G197">
        <v>11989186</v>
      </c>
      <c r="H197">
        <v>7</v>
      </c>
      <c r="I197">
        <v>0</v>
      </c>
      <c r="J197">
        <v>1</v>
      </c>
      <c r="K197">
        <v>100</v>
      </c>
      <c r="L197">
        <v>22138.626953125</v>
      </c>
    </row>
    <row r="198" spans="1:12" x14ac:dyDescent="0.25">
      <c r="A198">
        <v>1271</v>
      </c>
      <c r="B198" s="1">
        <f>DATE(2022,2,24) + TIME(0,0,0)</f>
        <v>44616</v>
      </c>
      <c r="C198">
        <v>2859464960</v>
      </c>
      <c r="D198">
        <v>0</v>
      </c>
      <c r="E198">
        <v>1826430.875</v>
      </c>
      <c r="F198">
        <v>0</v>
      </c>
      <c r="G198">
        <v>12029696</v>
      </c>
      <c r="H198">
        <v>6</v>
      </c>
      <c r="I198">
        <v>0</v>
      </c>
      <c r="J198">
        <v>1</v>
      </c>
      <c r="K198">
        <v>100</v>
      </c>
      <c r="L198">
        <v>17974.646484375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2895433728</v>
      </c>
      <c r="D199">
        <v>0</v>
      </c>
      <c r="E199">
        <v>1880175</v>
      </c>
      <c r="F199">
        <v>0</v>
      </c>
      <c r="G199">
        <v>12029696</v>
      </c>
      <c r="H199">
        <v>6</v>
      </c>
      <c r="I199">
        <v>0</v>
      </c>
      <c r="J199">
        <v>1</v>
      </c>
      <c r="K199">
        <v>100</v>
      </c>
      <c r="L199">
        <v>17974.646484375</v>
      </c>
    </row>
    <row r="200" spans="1:12" x14ac:dyDescent="0.25">
      <c r="A200">
        <v>1274</v>
      </c>
      <c r="B200" s="1">
        <f>DATE(2022,2,27) + TIME(0,0,0)</f>
        <v>44619</v>
      </c>
      <c r="C200">
        <v>2895552768</v>
      </c>
      <c r="D200">
        <v>0</v>
      </c>
      <c r="E200">
        <v>1880349.875</v>
      </c>
      <c r="F200">
        <v>0</v>
      </c>
      <c r="G200">
        <v>11895946</v>
      </c>
      <c r="H200">
        <v>6</v>
      </c>
      <c r="I200">
        <v>0</v>
      </c>
      <c r="J200">
        <v>1</v>
      </c>
      <c r="K200">
        <v>100</v>
      </c>
      <c r="L200">
        <v>17484.908203125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2919225600</v>
      </c>
      <c r="D201">
        <v>0</v>
      </c>
      <c r="E201">
        <v>1915144.875</v>
      </c>
      <c r="F201">
        <v>0</v>
      </c>
      <c r="G201">
        <v>11895946</v>
      </c>
      <c r="H201">
        <v>6</v>
      </c>
      <c r="I201">
        <v>0</v>
      </c>
      <c r="J201">
        <v>1</v>
      </c>
      <c r="K201">
        <v>100</v>
      </c>
      <c r="L201">
        <v>17484.908203125</v>
      </c>
    </row>
    <row r="202" spans="1:12" x14ac:dyDescent="0.25">
      <c r="A202">
        <v>1276</v>
      </c>
      <c r="B202" s="1">
        <f>DATE(2022,3,1) + TIME(0,0,0)</f>
        <v>44621</v>
      </c>
      <c r="C202">
        <v>2919344896</v>
      </c>
      <c r="D202">
        <v>0</v>
      </c>
      <c r="E202">
        <v>1915369.125</v>
      </c>
      <c r="F202">
        <v>0</v>
      </c>
      <c r="G202">
        <v>11934613</v>
      </c>
      <c r="H202">
        <v>7</v>
      </c>
      <c r="I202">
        <v>0</v>
      </c>
      <c r="J202">
        <v>1</v>
      </c>
      <c r="K202">
        <v>100</v>
      </c>
      <c r="L202">
        <v>22429.712890625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2978898688</v>
      </c>
      <c r="D203">
        <v>0</v>
      </c>
      <c r="E203">
        <v>2027293.375</v>
      </c>
      <c r="F203">
        <v>0</v>
      </c>
      <c r="G203">
        <v>11934613</v>
      </c>
      <c r="H203">
        <v>7</v>
      </c>
      <c r="I203">
        <v>0</v>
      </c>
      <c r="J203">
        <v>1</v>
      </c>
      <c r="K203">
        <v>100</v>
      </c>
      <c r="L203">
        <v>22429.712890625</v>
      </c>
    </row>
    <row r="204" spans="1:12" x14ac:dyDescent="0.25">
      <c r="A204">
        <v>1281</v>
      </c>
      <c r="B204" s="1">
        <f>DATE(2022,3,6) + TIME(0,0,0)</f>
        <v>44626</v>
      </c>
      <c r="C204">
        <v>2979020288</v>
      </c>
      <c r="D204">
        <v>0</v>
      </c>
      <c r="E204">
        <v>2027523.125</v>
      </c>
      <c r="F204">
        <v>0</v>
      </c>
      <c r="G204">
        <v>12168205</v>
      </c>
      <c r="H204">
        <v>6</v>
      </c>
      <c r="I204">
        <v>0</v>
      </c>
      <c r="J204">
        <v>1</v>
      </c>
      <c r="K204">
        <v>100</v>
      </c>
      <c r="L204">
        <v>22974.466796875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3027571456</v>
      </c>
      <c r="D205">
        <v>0</v>
      </c>
      <c r="E205">
        <v>2119191.25</v>
      </c>
      <c r="F205">
        <v>0</v>
      </c>
      <c r="G205">
        <v>12168205</v>
      </c>
      <c r="H205">
        <v>6</v>
      </c>
      <c r="I205">
        <v>0</v>
      </c>
      <c r="J205">
        <v>1</v>
      </c>
      <c r="K205">
        <v>100</v>
      </c>
      <c r="L205">
        <v>22974.466796875</v>
      </c>
    </row>
    <row r="206" spans="1:12" x14ac:dyDescent="0.25">
      <c r="A206">
        <v>1285</v>
      </c>
      <c r="B206" s="1">
        <f>DATE(2022,3,10) + TIME(0,0,0)</f>
        <v>44630</v>
      </c>
      <c r="C206">
        <v>3027692288</v>
      </c>
      <c r="D206">
        <v>0</v>
      </c>
      <c r="E206">
        <v>2119415</v>
      </c>
      <c r="F206">
        <v>0</v>
      </c>
      <c r="G206">
        <v>12088541</v>
      </c>
      <c r="H206">
        <v>7</v>
      </c>
      <c r="I206">
        <v>0</v>
      </c>
      <c r="J206">
        <v>1</v>
      </c>
      <c r="K206">
        <v>100</v>
      </c>
      <c r="L206">
        <v>22371.0546875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3063837184</v>
      </c>
      <c r="D207">
        <v>0</v>
      </c>
      <c r="E207">
        <v>2186304.5</v>
      </c>
      <c r="F207">
        <v>0</v>
      </c>
      <c r="G207">
        <v>12088541</v>
      </c>
      <c r="H207">
        <v>7</v>
      </c>
      <c r="I207">
        <v>0</v>
      </c>
      <c r="J207">
        <v>1</v>
      </c>
      <c r="K207">
        <v>100</v>
      </c>
      <c r="L207">
        <v>22371.0546875</v>
      </c>
    </row>
    <row r="208" spans="1:12" x14ac:dyDescent="0.25">
      <c r="A208">
        <v>1288</v>
      </c>
      <c r="B208" s="1">
        <f>DATE(2022,3,13) + TIME(0,0,0)</f>
        <v>44633</v>
      </c>
      <c r="C208">
        <v>3063957248</v>
      </c>
      <c r="D208">
        <v>0</v>
      </c>
      <c r="E208">
        <v>2186532.25</v>
      </c>
      <c r="F208">
        <v>0</v>
      </c>
      <c r="G208">
        <v>12006052</v>
      </c>
      <c r="H208">
        <v>7</v>
      </c>
      <c r="I208">
        <v>0</v>
      </c>
      <c r="J208">
        <v>1</v>
      </c>
      <c r="K208">
        <v>100</v>
      </c>
      <c r="L208">
        <v>22779.267578125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3087849216</v>
      </c>
      <c r="D209">
        <v>0</v>
      </c>
      <c r="E209">
        <v>2231863</v>
      </c>
      <c r="F209">
        <v>0</v>
      </c>
      <c r="G209">
        <v>12006052</v>
      </c>
      <c r="H209">
        <v>7</v>
      </c>
      <c r="I209">
        <v>0</v>
      </c>
      <c r="J209">
        <v>1</v>
      </c>
      <c r="K209">
        <v>100</v>
      </c>
      <c r="L209">
        <v>22779.267578125</v>
      </c>
    </row>
    <row r="210" spans="1:12" x14ac:dyDescent="0.25">
      <c r="A210">
        <v>1290</v>
      </c>
      <c r="B210" s="1">
        <f>DATE(2022,3,15) + TIME(0,0,0)</f>
        <v>44635</v>
      </c>
      <c r="C210">
        <v>3087968000</v>
      </c>
      <c r="D210">
        <v>0</v>
      </c>
      <c r="E210">
        <v>2232089.5</v>
      </c>
      <c r="F210">
        <v>0</v>
      </c>
      <c r="G210">
        <v>11880051</v>
      </c>
      <c r="H210">
        <v>7</v>
      </c>
      <c r="I210">
        <v>0</v>
      </c>
      <c r="J210">
        <v>1</v>
      </c>
      <c r="K210">
        <v>100</v>
      </c>
      <c r="L210">
        <v>22653.90234375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3099729408</v>
      </c>
      <c r="D211">
        <v>0</v>
      </c>
      <c r="E211">
        <v>2254517</v>
      </c>
      <c r="F211">
        <v>0</v>
      </c>
      <c r="G211">
        <v>11880051</v>
      </c>
      <c r="H211">
        <v>7</v>
      </c>
      <c r="I211">
        <v>0</v>
      </c>
      <c r="J211">
        <v>1</v>
      </c>
      <c r="K211">
        <v>100</v>
      </c>
      <c r="L211">
        <v>22653.90234375</v>
      </c>
    </row>
    <row r="212" spans="1:12" x14ac:dyDescent="0.25">
      <c r="A212">
        <v>1291</v>
      </c>
      <c r="B212" s="1">
        <f>DATE(2022,3,16) + TIME(0,0,0)</f>
        <v>44636</v>
      </c>
      <c r="C212">
        <v>3099849984</v>
      </c>
      <c r="D212">
        <v>0</v>
      </c>
      <c r="E212">
        <v>2254693.25</v>
      </c>
      <c r="F212">
        <v>0</v>
      </c>
      <c r="G212">
        <v>12063023</v>
      </c>
      <c r="H212">
        <v>6</v>
      </c>
      <c r="I212">
        <v>0</v>
      </c>
      <c r="J212">
        <v>1</v>
      </c>
      <c r="K212">
        <v>100</v>
      </c>
      <c r="L212">
        <v>17647.69140625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3160044288</v>
      </c>
      <c r="D213">
        <v>0</v>
      </c>
      <c r="E213">
        <v>2342755.25</v>
      </c>
      <c r="F213">
        <v>0</v>
      </c>
      <c r="G213">
        <v>12063023</v>
      </c>
      <c r="H213">
        <v>6</v>
      </c>
      <c r="I213">
        <v>0</v>
      </c>
      <c r="J213">
        <v>1</v>
      </c>
      <c r="K213">
        <v>100</v>
      </c>
      <c r="L213">
        <v>17647.69140625</v>
      </c>
    </row>
    <row r="214" spans="1:12" x14ac:dyDescent="0.25">
      <c r="A214">
        <v>1296</v>
      </c>
      <c r="B214" s="1">
        <f>DATE(2022,3,21) + TIME(0,0,0)</f>
        <v>44641</v>
      </c>
      <c r="C214">
        <v>3160164096</v>
      </c>
      <c r="D214">
        <v>0</v>
      </c>
      <c r="E214">
        <v>2342986.25</v>
      </c>
      <c r="F214">
        <v>0</v>
      </c>
      <c r="G214">
        <v>11963703</v>
      </c>
      <c r="H214">
        <v>7</v>
      </c>
      <c r="I214">
        <v>0</v>
      </c>
      <c r="J214">
        <v>1</v>
      </c>
      <c r="K214">
        <v>100</v>
      </c>
      <c r="L214">
        <v>23099.14453125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3267717632</v>
      </c>
      <c r="D215">
        <v>0</v>
      </c>
      <c r="E215">
        <v>2550647.75</v>
      </c>
      <c r="F215">
        <v>0</v>
      </c>
      <c r="G215">
        <v>11963703</v>
      </c>
      <c r="H215">
        <v>7</v>
      </c>
      <c r="I215">
        <v>0</v>
      </c>
      <c r="J215">
        <v>1</v>
      </c>
      <c r="K215">
        <v>100</v>
      </c>
      <c r="L215">
        <v>23099.14453125</v>
      </c>
    </row>
    <row r="216" spans="1:12" x14ac:dyDescent="0.25">
      <c r="A216">
        <v>1305</v>
      </c>
      <c r="B216" s="1">
        <f>DATE(2022,3,30) + TIME(0,0,0)</f>
        <v>44650</v>
      </c>
      <c r="C216">
        <v>3267840768</v>
      </c>
      <c r="D216">
        <v>0</v>
      </c>
      <c r="E216">
        <v>2550852.5</v>
      </c>
      <c r="F216">
        <v>0</v>
      </c>
      <c r="G216">
        <v>12304042</v>
      </c>
      <c r="H216">
        <v>6</v>
      </c>
      <c r="I216">
        <v>0</v>
      </c>
      <c r="J216">
        <v>1</v>
      </c>
      <c r="K216">
        <v>100</v>
      </c>
      <c r="L216">
        <v>20496.890625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3273869824</v>
      </c>
      <c r="D217">
        <v>0</v>
      </c>
      <c r="E217">
        <v>2560896</v>
      </c>
      <c r="F217">
        <v>0</v>
      </c>
      <c r="G217">
        <v>12304042</v>
      </c>
      <c r="H217">
        <v>6</v>
      </c>
      <c r="I217">
        <v>0</v>
      </c>
      <c r="J217">
        <v>1</v>
      </c>
      <c r="K217">
        <v>100</v>
      </c>
      <c r="L217">
        <v>20496.890625</v>
      </c>
    </row>
    <row r="218" spans="1:12" x14ac:dyDescent="0.25">
      <c r="A218">
        <v>1305.5</v>
      </c>
      <c r="B218" s="1">
        <f>DATE(2022,3,30) + TIME(12,0,0)</f>
        <v>44650.5</v>
      </c>
      <c r="C218">
        <v>3273990400</v>
      </c>
      <c r="D218">
        <v>0</v>
      </c>
      <c r="E218">
        <v>2561128</v>
      </c>
      <c r="F218">
        <v>0</v>
      </c>
      <c r="G218">
        <v>12073739</v>
      </c>
      <c r="H218">
        <v>7</v>
      </c>
      <c r="I218">
        <v>0</v>
      </c>
      <c r="J218">
        <v>1</v>
      </c>
      <c r="K218">
        <v>100</v>
      </c>
      <c r="L218">
        <v>23199.4765625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3340275200</v>
      </c>
      <c r="D219">
        <v>0</v>
      </c>
      <c r="E219">
        <v>2688493.25</v>
      </c>
      <c r="F219">
        <v>0</v>
      </c>
      <c r="G219">
        <v>12073739</v>
      </c>
      <c r="H219">
        <v>7</v>
      </c>
      <c r="I219">
        <v>0</v>
      </c>
      <c r="J219">
        <v>1</v>
      </c>
      <c r="K219">
        <v>100</v>
      </c>
      <c r="L219">
        <v>23199.4765625</v>
      </c>
    </row>
    <row r="220" spans="1:12" x14ac:dyDescent="0.25">
      <c r="A220">
        <v>1311</v>
      </c>
      <c r="B220" s="1">
        <f>DATE(2022,4,5) + TIME(0,0,0)</f>
        <v>44656</v>
      </c>
      <c r="C220">
        <v>3340275200</v>
      </c>
      <c r="D220">
        <v>0</v>
      </c>
      <c r="E220">
        <v>2688493.25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3340275200</v>
      </c>
      <c r="D221">
        <v>0</v>
      </c>
      <c r="E221">
        <v>2688493.25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1313</v>
      </c>
      <c r="B222" s="1">
        <f>DATE(2022,4,7) + TIME(0,0,0)</f>
        <v>44658</v>
      </c>
      <c r="C222">
        <v>3340395264</v>
      </c>
      <c r="D222">
        <v>0</v>
      </c>
      <c r="E222">
        <v>2688727</v>
      </c>
      <c r="F222">
        <v>0</v>
      </c>
      <c r="G222">
        <v>11996223</v>
      </c>
      <c r="H222">
        <v>7</v>
      </c>
      <c r="I222">
        <v>0</v>
      </c>
      <c r="J222">
        <v>1</v>
      </c>
      <c r="K222">
        <v>100</v>
      </c>
      <c r="L222">
        <v>23385.775390625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3436244992</v>
      </c>
      <c r="D223">
        <v>0</v>
      </c>
      <c r="E223">
        <v>2875579.5</v>
      </c>
      <c r="F223">
        <v>0</v>
      </c>
      <c r="G223">
        <v>11996223</v>
      </c>
      <c r="H223">
        <v>7</v>
      </c>
      <c r="I223">
        <v>0</v>
      </c>
      <c r="J223">
        <v>1</v>
      </c>
      <c r="K223">
        <v>100</v>
      </c>
      <c r="L223">
        <v>23385.775390625</v>
      </c>
    </row>
    <row r="224" spans="1:12" x14ac:dyDescent="0.25">
      <c r="A224">
        <v>1321</v>
      </c>
      <c r="B224" s="1">
        <f>DATE(2022,4,15) + TIME(0,0,0)</f>
        <v>44666</v>
      </c>
      <c r="C224">
        <v>3436365312</v>
      </c>
      <c r="D224">
        <v>0</v>
      </c>
      <c r="E224">
        <v>2875819</v>
      </c>
      <c r="F224">
        <v>0</v>
      </c>
      <c r="G224">
        <v>12012750</v>
      </c>
      <c r="H224">
        <v>7</v>
      </c>
      <c r="I224">
        <v>0</v>
      </c>
      <c r="J224">
        <v>1</v>
      </c>
      <c r="K224">
        <v>100</v>
      </c>
      <c r="L224">
        <v>23962.484375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3460270592</v>
      </c>
      <c r="D225">
        <v>0</v>
      </c>
      <c r="E225">
        <v>2923504.5</v>
      </c>
      <c r="F225">
        <v>0</v>
      </c>
      <c r="G225">
        <v>12012750</v>
      </c>
      <c r="H225">
        <v>7</v>
      </c>
      <c r="I225">
        <v>0</v>
      </c>
      <c r="J225">
        <v>1</v>
      </c>
      <c r="K225">
        <v>100</v>
      </c>
      <c r="L225">
        <v>23962.484375</v>
      </c>
    </row>
    <row r="226" spans="1:12" x14ac:dyDescent="0.25">
      <c r="A226">
        <v>1323</v>
      </c>
      <c r="B226" s="1">
        <f>DATE(2022,4,17) + TIME(0,0,0)</f>
        <v>44668</v>
      </c>
      <c r="C226">
        <v>3460392448</v>
      </c>
      <c r="D226">
        <v>0</v>
      </c>
      <c r="E226">
        <v>2923741.75</v>
      </c>
      <c r="F226">
        <v>0</v>
      </c>
      <c r="G226">
        <v>12195185</v>
      </c>
      <c r="H226">
        <v>7</v>
      </c>
      <c r="I226">
        <v>0</v>
      </c>
      <c r="J226">
        <v>1</v>
      </c>
      <c r="K226">
        <v>100</v>
      </c>
      <c r="L226">
        <v>23747.134765625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3472465664</v>
      </c>
      <c r="D227">
        <v>0</v>
      </c>
      <c r="E227">
        <v>2947251.5</v>
      </c>
      <c r="F227">
        <v>0</v>
      </c>
      <c r="G227">
        <v>12195185</v>
      </c>
      <c r="H227">
        <v>7</v>
      </c>
      <c r="I227">
        <v>0</v>
      </c>
      <c r="J227">
        <v>1</v>
      </c>
      <c r="K227">
        <v>100</v>
      </c>
      <c r="L227">
        <v>23747.134765625</v>
      </c>
    </row>
    <row r="228" spans="1:12" x14ac:dyDescent="0.25">
      <c r="A228">
        <v>1324</v>
      </c>
      <c r="B228" s="1">
        <f>DATE(2022,4,18) + TIME(0,0,0)</f>
        <v>44669</v>
      </c>
      <c r="C228">
        <v>3472586752</v>
      </c>
      <c r="D228">
        <v>0</v>
      </c>
      <c r="E228">
        <v>2947484</v>
      </c>
      <c r="F228">
        <v>0</v>
      </c>
      <c r="G228">
        <v>12099428</v>
      </c>
      <c r="H228">
        <v>6</v>
      </c>
      <c r="I228">
        <v>0</v>
      </c>
      <c r="J228">
        <v>1</v>
      </c>
      <c r="K228">
        <v>100</v>
      </c>
      <c r="L228">
        <v>23241.603515625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3508764160</v>
      </c>
      <c r="D229">
        <v>0</v>
      </c>
      <c r="E229">
        <v>3016976.25</v>
      </c>
      <c r="F229">
        <v>0</v>
      </c>
      <c r="G229">
        <v>12099428</v>
      </c>
      <c r="H229">
        <v>6</v>
      </c>
      <c r="I229">
        <v>0</v>
      </c>
      <c r="J229">
        <v>1</v>
      </c>
      <c r="K229">
        <v>100</v>
      </c>
      <c r="L229">
        <v>23241.603515625</v>
      </c>
    </row>
    <row r="230" spans="1:12" x14ac:dyDescent="0.25">
      <c r="A230">
        <v>1327</v>
      </c>
      <c r="B230" s="1">
        <f>DATE(2022,4,21) + TIME(0,0,0)</f>
        <v>44672</v>
      </c>
      <c r="C230">
        <v>3508883968</v>
      </c>
      <c r="D230">
        <v>0</v>
      </c>
      <c r="E230">
        <v>3017214</v>
      </c>
      <c r="F230">
        <v>0</v>
      </c>
      <c r="G230">
        <v>11980752</v>
      </c>
      <c r="H230">
        <v>7</v>
      </c>
      <c r="I230">
        <v>0</v>
      </c>
      <c r="J230">
        <v>1</v>
      </c>
      <c r="K230">
        <v>100</v>
      </c>
      <c r="L230">
        <v>23759.95703125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3640552448</v>
      </c>
      <c r="D231">
        <v>0</v>
      </c>
      <c r="E231">
        <v>3278335.75</v>
      </c>
      <c r="F231">
        <v>0</v>
      </c>
      <c r="G231">
        <v>11980752</v>
      </c>
      <c r="H231">
        <v>7</v>
      </c>
      <c r="I231">
        <v>0</v>
      </c>
      <c r="J231">
        <v>1</v>
      </c>
      <c r="K231">
        <v>100</v>
      </c>
      <c r="L231">
        <v>23759.95703125</v>
      </c>
    </row>
    <row r="232" spans="1:12" x14ac:dyDescent="0.25">
      <c r="A232">
        <v>1338</v>
      </c>
      <c r="B232" s="1">
        <f>DATE(2022,5,2) + TIME(0,0,0)</f>
        <v>44683</v>
      </c>
      <c r="C232">
        <v>3640672000</v>
      </c>
      <c r="D232">
        <v>0</v>
      </c>
      <c r="E232">
        <v>3278564.75</v>
      </c>
      <c r="F232">
        <v>0</v>
      </c>
      <c r="G232">
        <v>11958002</v>
      </c>
      <c r="H232">
        <v>7</v>
      </c>
      <c r="I232">
        <v>0</v>
      </c>
      <c r="J232">
        <v>1</v>
      </c>
      <c r="K232">
        <v>100</v>
      </c>
      <c r="L232">
        <v>22876.232421875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3646531328</v>
      </c>
      <c r="D233">
        <v>0</v>
      </c>
      <c r="E233">
        <v>3289774</v>
      </c>
      <c r="F233">
        <v>0</v>
      </c>
      <c r="G233">
        <v>11958002</v>
      </c>
      <c r="H233">
        <v>7</v>
      </c>
      <c r="I233">
        <v>0</v>
      </c>
      <c r="J233">
        <v>1</v>
      </c>
      <c r="K233">
        <v>100</v>
      </c>
      <c r="L233">
        <v>22876.232421875</v>
      </c>
    </row>
    <row r="234" spans="1:12" x14ac:dyDescent="0.25">
      <c r="A234">
        <v>1338.5</v>
      </c>
      <c r="B234" s="1">
        <f>DATE(2022,5,2) + TIME(12,0,0)</f>
        <v>44683.5</v>
      </c>
      <c r="C234">
        <v>3646651648</v>
      </c>
      <c r="D234">
        <v>0</v>
      </c>
      <c r="E234">
        <v>3290013</v>
      </c>
      <c r="F234">
        <v>0</v>
      </c>
      <c r="G234">
        <v>12021767</v>
      </c>
      <c r="H234">
        <v>7</v>
      </c>
      <c r="I234">
        <v>0</v>
      </c>
      <c r="J234">
        <v>1</v>
      </c>
      <c r="K234">
        <v>100</v>
      </c>
      <c r="L234">
        <v>23904.888671875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3880955904</v>
      </c>
      <c r="D235">
        <v>0</v>
      </c>
      <c r="E235">
        <v>3755919.25</v>
      </c>
      <c r="F235">
        <v>0</v>
      </c>
      <c r="G235">
        <v>12021767</v>
      </c>
      <c r="H235">
        <v>7</v>
      </c>
      <c r="I235">
        <v>0</v>
      </c>
      <c r="J235">
        <v>1</v>
      </c>
      <c r="K235">
        <v>100</v>
      </c>
      <c r="L235">
        <v>23904.888671875</v>
      </c>
    </row>
    <row r="236" spans="1:12" x14ac:dyDescent="0.25">
      <c r="A236">
        <v>1358</v>
      </c>
      <c r="B236" s="1">
        <f>DATE(2022,5,22) + TIME(0,0,0)</f>
        <v>44703</v>
      </c>
      <c r="C236">
        <v>3881073920</v>
      </c>
      <c r="D236">
        <v>0</v>
      </c>
      <c r="E236">
        <v>3756159.75</v>
      </c>
      <c r="F236">
        <v>0</v>
      </c>
      <c r="G236">
        <v>11802975</v>
      </c>
      <c r="H236">
        <v>7</v>
      </c>
      <c r="I236">
        <v>0</v>
      </c>
      <c r="J236">
        <v>1</v>
      </c>
      <c r="K236">
        <v>100</v>
      </c>
      <c r="L236">
        <v>24033.28125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3892758784</v>
      </c>
      <c r="D237">
        <v>0</v>
      </c>
      <c r="E237">
        <v>3779952.5</v>
      </c>
      <c r="F237">
        <v>0</v>
      </c>
      <c r="G237">
        <v>11802975</v>
      </c>
      <c r="H237">
        <v>7</v>
      </c>
      <c r="I237">
        <v>0</v>
      </c>
      <c r="J237">
        <v>1</v>
      </c>
      <c r="K237">
        <v>100</v>
      </c>
      <c r="L237">
        <v>24033.28125</v>
      </c>
    </row>
    <row r="238" spans="1:12" x14ac:dyDescent="0.25">
      <c r="A238">
        <v>1359</v>
      </c>
      <c r="B238" s="1">
        <f>DATE(2022,5,23) + TIME(0,0,0)</f>
        <v>44704</v>
      </c>
      <c r="C238">
        <v>3892881408</v>
      </c>
      <c r="D238">
        <v>0</v>
      </c>
      <c r="E238">
        <v>3780194.5</v>
      </c>
      <c r="F238">
        <v>0</v>
      </c>
      <c r="G238">
        <v>12254152</v>
      </c>
      <c r="H238">
        <v>7</v>
      </c>
      <c r="I238">
        <v>0</v>
      </c>
      <c r="J238">
        <v>1</v>
      </c>
      <c r="K238">
        <v>100</v>
      </c>
      <c r="L238">
        <v>24182.02734375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3905012992</v>
      </c>
      <c r="D239">
        <v>0</v>
      </c>
      <c r="E239">
        <v>3804134.5</v>
      </c>
      <c r="F239">
        <v>0</v>
      </c>
      <c r="G239">
        <v>12254152</v>
      </c>
      <c r="H239">
        <v>7</v>
      </c>
      <c r="I239">
        <v>0</v>
      </c>
      <c r="J239">
        <v>1</v>
      </c>
      <c r="K239">
        <v>100</v>
      </c>
      <c r="L239">
        <v>24182.02734375</v>
      </c>
    </row>
    <row r="240" spans="1:12" x14ac:dyDescent="0.25">
      <c r="A240">
        <v>1360</v>
      </c>
      <c r="B240" s="1">
        <f>DATE(2022,5,24) + TIME(0,0,0)</f>
        <v>44705</v>
      </c>
      <c r="C240">
        <v>3905133568</v>
      </c>
      <c r="D240">
        <v>0</v>
      </c>
      <c r="E240">
        <v>3804377.75</v>
      </c>
      <c r="F240">
        <v>0</v>
      </c>
      <c r="G240">
        <v>12072605</v>
      </c>
      <c r="H240">
        <v>7</v>
      </c>
      <c r="I240">
        <v>0</v>
      </c>
      <c r="J240">
        <v>1</v>
      </c>
      <c r="K240">
        <v>100</v>
      </c>
      <c r="L240">
        <v>24302.734375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3965376000</v>
      </c>
      <c r="D241">
        <v>0</v>
      </c>
      <c r="E241">
        <v>3925648.25</v>
      </c>
      <c r="F241">
        <v>0</v>
      </c>
      <c r="G241">
        <v>12072605</v>
      </c>
      <c r="H241">
        <v>7</v>
      </c>
      <c r="I241">
        <v>0</v>
      </c>
      <c r="J241">
        <v>1</v>
      </c>
      <c r="K241">
        <v>100</v>
      </c>
      <c r="L241">
        <v>24302.734375</v>
      </c>
    </row>
    <row r="242" spans="1:12" x14ac:dyDescent="0.25">
      <c r="A242">
        <v>1365</v>
      </c>
      <c r="B242" s="1">
        <f>DATE(2022,5,29) + TIME(0,0,0)</f>
        <v>44710</v>
      </c>
      <c r="C242">
        <v>3965495808</v>
      </c>
      <c r="D242">
        <v>0</v>
      </c>
      <c r="E242">
        <v>3925891</v>
      </c>
      <c r="F242">
        <v>0</v>
      </c>
      <c r="G242">
        <v>11990158</v>
      </c>
      <c r="H242">
        <v>7</v>
      </c>
      <c r="I242">
        <v>0</v>
      </c>
      <c r="J242">
        <v>1</v>
      </c>
      <c r="K242">
        <v>100</v>
      </c>
      <c r="L242">
        <v>24265.87109375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4085277440</v>
      </c>
      <c r="D243">
        <v>0</v>
      </c>
      <c r="E243">
        <v>4168307</v>
      </c>
      <c r="F243">
        <v>0</v>
      </c>
      <c r="G243">
        <v>11990159</v>
      </c>
      <c r="H243">
        <v>7</v>
      </c>
      <c r="I243">
        <v>0</v>
      </c>
      <c r="J243">
        <v>1</v>
      </c>
      <c r="K243">
        <v>100</v>
      </c>
      <c r="L243">
        <v>24265.87109375</v>
      </c>
    </row>
    <row r="244" spans="1:12" x14ac:dyDescent="0.25">
      <c r="A244">
        <v>1375</v>
      </c>
      <c r="B244" s="1">
        <f>DATE(2022,6,8) + TIME(0,0,0)</f>
        <v>44720</v>
      </c>
      <c r="C244">
        <v>4085395200</v>
      </c>
      <c r="D244">
        <v>0</v>
      </c>
      <c r="E244">
        <v>4168507.5</v>
      </c>
      <c r="F244">
        <v>0</v>
      </c>
      <c r="G244">
        <v>11773004</v>
      </c>
      <c r="H244">
        <v>6</v>
      </c>
      <c r="I244">
        <v>0</v>
      </c>
      <c r="J244">
        <v>1</v>
      </c>
      <c r="K244">
        <v>100</v>
      </c>
      <c r="L244">
        <v>20039.8203125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4097050624</v>
      </c>
      <c r="D245">
        <v>0</v>
      </c>
      <c r="E245">
        <v>4188346.75</v>
      </c>
      <c r="F245">
        <v>0</v>
      </c>
      <c r="G245">
        <v>11773004</v>
      </c>
      <c r="H245">
        <v>6</v>
      </c>
      <c r="I245">
        <v>0</v>
      </c>
      <c r="J245">
        <v>1</v>
      </c>
      <c r="K245">
        <v>100</v>
      </c>
      <c r="L245">
        <v>20039.8203125</v>
      </c>
    </row>
    <row r="246" spans="1:12" x14ac:dyDescent="0.25">
      <c r="A246">
        <v>1376</v>
      </c>
      <c r="B246" s="1">
        <f>DATE(2022,6,9) + TIME(0,0,0)</f>
        <v>44721</v>
      </c>
      <c r="C246">
        <v>4097172224</v>
      </c>
      <c r="D246">
        <v>0</v>
      </c>
      <c r="E246">
        <v>4188587.25</v>
      </c>
      <c r="F246">
        <v>0</v>
      </c>
      <c r="G246">
        <v>12160900</v>
      </c>
      <c r="H246">
        <v>6</v>
      </c>
      <c r="I246">
        <v>0</v>
      </c>
      <c r="J246">
        <v>1</v>
      </c>
      <c r="K246">
        <v>100</v>
      </c>
      <c r="L246">
        <v>24049.62890625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4121372416</v>
      </c>
      <c r="D247">
        <v>0</v>
      </c>
      <c r="E247">
        <v>4236446</v>
      </c>
      <c r="F247">
        <v>0</v>
      </c>
      <c r="G247">
        <v>12160900</v>
      </c>
      <c r="H247">
        <v>6</v>
      </c>
      <c r="I247">
        <v>0</v>
      </c>
      <c r="J247">
        <v>1</v>
      </c>
      <c r="K247">
        <v>100</v>
      </c>
      <c r="L247">
        <v>24049.62890625</v>
      </c>
    </row>
    <row r="248" spans="1:12" x14ac:dyDescent="0.25">
      <c r="A248">
        <v>1378</v>
      </c>
      <c r="B248" s="1">
        <f>DATE(2022,6,11) + TIME(0,0,0)</f>
        <v>44723</v>
      </c>
      <c r="C248">
        <v>4121491712</v>
      </c>
      <c r="D248">
        <v>0</v>
      </c>
      <c r="E248">
        <v>4236690.5</v>
      </c>
      <c r="F248">
        <v>0</v>
      </c>
      <c r="G248">
        <v>11930618</v>
      </c>
      <c r="H248">
        <v>6</v>
      </c>
      <c r="I248">
        <v>0</v>
      </c>
      <c r="J248">
        <v>1</v>
      </c>
      <c r="K248">
        <v>100</v>
      </c>
      <c r="L248">
        <v>24433.240234375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4192956160</v>
      </c>
      <c r="D249">
        <v>0</v>
      </c>
      <c r="E249">
        <v>4383045.5</v>
      </c>
      <c r="F249">
        <v>0</v>
      </c>
      <c r="G249">
        <v>11930618</v>
      </c>
      <c r="H249">
        <v>6</v>
      </c>
      <c r="I249">
        <v>0</v>
      </c>
      <c r="J249">
        <v>1</v>
      </c>
      <c r="K249">
        <v>100</v>
      </c>
      <c r="L249">
        <v>24433.240234375</v>
      </c>
    </row>
    <row r="250" spans="1:12" x14ac:dyDescent="0.25">
      <c r="A250">
        <v>1384</v>
      </c>
      <c r="B250" s="1">
        <f>DATE(2022,6,17) + TIME(0,0,0)</f>
        <v>44729</v>
      </c>
      <c r="C250">
        <v>4193076736</v>
      </c>
      <c r="D250">
        <v>0</v>
      </c>
      <c r="E250">
        <v>4383289.5</v>
      </c>
      <c r="F250">
        <v>0</v>
      </c>
      <c r="G250">
        <v>12060273</v>
      </c>
      <c r="H250">
        <v>7</v>
      </c>
      <c r="I250">
        <v>0</v>
      </c>
      <c r="J250">
        <v>1</v>
      </c>
      <c r="K250">
        <v>100</v>
      </c>
      <c r="L250">
        <v>24400.419921875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4241197056</v>
      </c>
      <c r="D251">
        <v>0</v>
      </c>
      <c r="E251">
        <v>4480647</v>
      </c>
      <c r="F251">
        <v>0</v>
      </c>
      <c r="G251">
        <v>12060273</v>
      </c>
      <c r="H251">
        <v>7</v>
      </c>
      <c r="I251">
        <v>0</v>
      </c>
      <c r="J251">
        <v>1</v>
      </c>
      <c r="K251">
        <v>100</v>
      </c>
      <c r="L251">
        <v>24400.419921875</v>
      </c>
    </row>
    <row r="252" spans="1:12" x14ac:dyDescent="0.25">
      <c r="A252">
        <v>1388</v>
      </c>
      <c r="B252" s="1">
        <f>DATE(2022,6,21) + TIME(0,0,0)</f>
        <v>44733</v>
      </c>
      <c r="C252">
        <v>4241315840</v>
      </c>
      <c r="D252">
        <v>0</v>
      </c>
      <c r="E252">
        <v>4480888.5</v>
      </c>
      <c r="F252">
        <v>0</v>
      </c>
      <c r="G252">
        <v>11863754</v>
      </c>
      <c r="H252">
        <v>7</v>
      </c>
      <c r="I252">
        <v>0</v>
      </c>
      <c r="J252">
        <v>1</v>
      </c>
      <c r="K252">
        <v>100</v>
      </c>
      <c r="L252">
        <v>24111.66015625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4288652288</v>
      </c>
      <c r="D253">
        <v>0</v>
      </c>
      <c r="E253">
        <v>4577094</v>
      </c>
      <c r="F253">
        <v>0</v>
      </c>
      <c r="G253">
        <v>11863754</v>
      </c>
      <c r="H253">
        <v>7</v>
      </c>
      <c r="I253">
        <v>0</v>
      </c>
      <c r="J253">
        <v>1</v>
      </c>
      <c r="K253">
        <v>100</v>
      </c>
      <c r="L253">
        <v>24111.66015625</v>
      </c>
    </row>
    <row r="254" spans="1:12" x14ac:dyDescent="0.25">
      <c r="A254">
        <v>1392</v>
      </c>
      <c r="B254" s="1">
        <f>DATE(2022,6,25) + TIME(0,0,0)</f>
        <v>44737</v>
      </c>
      <c r="C254">
        <v>4288772096</v>
      </c>
      <c r="D254">
        <v>0</v>
      </c>
      <c r="E254">
        <v>4577337.5</v>
      </c>
      <c r="F254">
        <v>0</v>
      </c>
      <c r="G254">
        <v>11980741</v>
      </c>
      <c r="H254">
        <v>7</v>
      </c>
      <c r="I254">
        <v>0</v>
      </c>
      <c r="J254">
        <v>1</v>
      </c>
      <c r="K254">
        <v>100</v>
      </c>
      <c r="L254">
        <v>24348.125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4372517376</v>
      </c>
      <c r="D255">
        <v>0</v>
      </c>
      <c r="E255">
        <v>4747530.5</v>
      </c>
      <c r="F255">
        <v>0</v>
      </c>
      <c r="G255">
        <v>11980741</v>
      </c>
      <c r="H255">
        <v>7</v>
      </c>
      <c r="I255">
        <v>0</v>
      </c>
      <c r="J255">
        <v>1</v>
      </c>
      <c r="K255">
        <v>100</v>
      </c>
      <c r="L255">
        <v>24348.125</v>
      </c>
    </row>
    <row r="256" spans="1:12" x14ac:dyDescent="0.25">
      <c r="A256">
        <v>1399</v>
      </c>
      <c r="B256" s="1">
        <f>DATE(2022,7,2) + TIME(0,0,0)</f>
        <v>44744</v>
      </c>
      <c r="C256">
        <v>4372636672</v>
      </c>
      <c r="D256">
        <v>0</v>
      </c>
      <c r="E256">
        <v>4747775</v>
      </c>
      <c r="F256">
        <v>0</v>
      </c>
      <c r="G256">
        <v>11912213</v>
      </c>
      <c r="H256">
        <v>7</v>
      </c>
      <c r="I256">
        <v>0</v>
      </c>
      <c r="J256">
        <v>1</v>
      </c>
      <c r="K256">
        <v>100</v>
      </c>
      <c r="L256">
        <v>24414.701171875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4396341760</v>
      </c>
      <c r="D257">
        <v>0</v>
      </c>
      <c r="E257">
        <v>4796360</v>
      </c>
      <c r="F257">
        <v>0</v>
      </c>
      <c r="G257">
        <v>11912213</v>
      </c>
      <c r="H257">
        <v>7</v>
      </c>
      <c r="I257">
        <v>0</v>
      </c>
      <c r="J257">
        <v>1</v>
      </c>
      <c r="K257">
        <v>100</v>
      </c>
      <c r="L257">
        <v>24414.701171875</v>
      </c>
    </row>
    <row r="258" spans="1:12" x14ac:dyDescent="0.25">
      <c r="A258">
        <v>1401</v>
      </c>
      <c r="B258" s="1">
        <f>DATE(2022,7,4) + TIME(0,0,0)</f>
        <v>44746</v>
      </c>
      <c r="C258">
        <v>4396459520</v>
      </c>
      <c r="D258">
        <v>0</v>
      </c>
      <c r="E258">
        <v>4796607.5</v>
      </c>
      <c r="F258">
        <v>0</v>
      </c>
      <c r="G258">
        <v>11789968</v>
      </c>
      <c r="H258">
        <v>7</v>
      </c>
      <c r="I258">
        <v>0</v>
      </c>
      <c r="J258">
        <v>1</v>
      </c>
      <c r="K258">
        <v>100</v>
      </c>
      <c r="L258">
        <v>24737.8046875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4402236928</v>
      </c>
      <c r="D259">
        <v>0</v>
      </c>
      <c r="E259">
        <v>4808729</v>
      </c>
      <c r="F259">
        <v>0</v>
      </c>
      <c r="G259">
        <v>11789968</v>
      </c>
      <c r="H259">
        <v>7</v>
      </c>
      <c r="I259">
        <v>0</v>
      </c>
      <c r="J259">
        <v>1</v>
      </c>
      <c r="K259">
        <v>100</v>
      </c>
      <c r="L259">
        <v>24737.8046875</v>
      </c>
    </row>
    <row r="260" spans="1:12" x14ac:dyDescent="0.25">
      <c r="A260">
        <v>1401.5</v>
      </c>
      <c r="B260" s="1">
        <f>DATE(2022,7,4) + TIME(12,0,0)</f>
        <v>44746.5</v>
      </c>
      <c r="C260">
        <v>4402356224</v>
      </c>
      <c r="D260">
        <v>0</v>
      </c>
      <c r="E260">
        <v>4808978</v>
      </c>
      <c r="F260">
        <v>0</v>
      </c>
      <c r="G260">
        <v>11938975</v>
      </c>
      <c r="H260">
        <v>7</v>
      </c>
      <c r="I260">
        <v>0</v>
      </c>
      <c r="J260">
        <v>1</v>
      </c>
      <c r="K260">
        <v>100</v>
      </c>
      <c r="L260">
        <v>24882.28515625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4408206336</v>
      </c>
      <c r="D261">
        <v>0</v>
      </c>
      <c r="E261">
        <v>4821170</v>
      </c>
      <c r="F261">
        <v>0</v>
      </c>
      <c r="G261">
        <v>11938975</v>
      </c>
      <c r="H261">
        <v>7</v>
      </c>
      <c r="I261">
        <v>0</v>
      </c>
      <c r="J261">
        <v>1</v>
      </c>
      <c r="K261">
        <v>100</v>
      </c>
      <c r="L261">
        <v>24882.28515625</v>
      </c>
    </row>
    <row r="262" spans="1:12" x14ac:dyDescent="0.25">
      <c r="A262">
        <v>1402</v>
      </c>
      <c r="B262" s="1">
        <f>DATE(2022,7,5) + TIME(0,0,0)</f>
        <v>44747</v>
      </c>
      <c r="C262">
        <v>4408326656</v>
      </c>
      <c r="D262">
        <v>0</v>
      </c>
      <c r="E262">
        <v>4821409.5</v>
      </c>
      <c r="F262">
        <v>0</v>
      </c>
      <c r="G262">
        <v>12016695</v>
      </c>
      <c r="H262">
        <v>7</v>
      </c>
      <c r="I262">
        <v>0</v>
      </c>
      <c r="J262">
        <v>1</v>
      </c>
      <c r="K262">
        <v>100</v>
      </c>
      <c r="L262">
        <v>23936.6953125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4432239616</v>
      </c>
      <c r="D263">
        <v>0</v>
      </c>
      <c r="E263">
        <v>4869043.5</v>
      </c>
      <c r="F263">
        <v>0</v>
      </c>
      <c r="G263">
        <v>12016695</v>
      </c>
      <c r="H263">
        <v>7</v>
      </c>
      <c r="I263">
        <v>0</v>
      </c>
      <c r="J263">
        <v>1</v>
      </c>
      <c r="K263">
        <v>100</v>
      </c>
      <c r="L263">
        <v>23936.6953125</v>
      </c>
    </row>
    <row r="264" spans="1:12" x14ac:dyDescent="0.25">
      <c r="A264">
        <v>1404</v>
      </c>
      <c r="B264" s="1">
        <f>DATE(2022,7,7) + TIME(0,0,0)</f>
        <v>44749</v>
      </c>
      <c r="C264">
        <v>4432358912</v>
      </c>
      <c r="D264">
        <v>0</v>
      </c>
      <c r="E264">
        <v>4869290</v>
      </c>
      <c r="F264">
        <v>0</v>
      </c>
      <c r="G264">
        <v>11913917</v>
      </c>
      <c r="H264">
        <v>7</v>
      </c>
      <c r="I264">
        <v>0</v>
      </c>
      <c r="J264">
        <v>1</v>
      </c>
      <c r="K264">
        <v>100</v>
      </c>
      <c r="L264">
        <v>24634.435546875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4503723008</v>
      </c>
      <c r="D265">
        <v>0</v>
      </c>
      <c r="E265">
        <v>5016850</v>
      </c>
      <c r="F265">
        <v>0</v>
      </c>
      <c r="G265">
        <v>11913917</v>
      </c>
      <c r="H265">
        <v>7</v>
      </c>
      <c r="I265">
        <v>0</v>
      </c>
      <c r="J265">
        <v>1</v>
      </c>
      <c r="K265">
        <v>100</v>
      </c>
      <c r="L265">
        <v>24634.435546875</v>
      </c>
    </row>
    <row r="266" spans="1:12" x14ac:dyDescent="0.25">
      <c r="A266">
        <v>1410</v>
      </c>
      <c r="B266" s="1">
        <f>DATE(2022,7,13) + TIME(0,0,0)</f>
        <v>44755</v>
      </c>
      <c r="C266">
        <v>4503842816</v>
      </c>
      <c r="D266">
        <v>0</v>
      </c>
      <c r="E266">
        <v>5017051</v>
      </c>
      <c r="F266">
        <v>0</v>
      </c>
      <c r="G266">
        <v>11975375</v>
      </c>
      <c r="H266">
        <v>6</v>
      </c>
      <c r="I266">
        <v>0</v>
      </c>
      <c r="J266">
        <v>1</v>
      </c>
      <c r="K266">
        <v>100</v>
      </c>
      <c r="L266">
        <v>20106.021484375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4527673856</v>
      </c>
      <c r="D267">
        <v>0</v>
      </c>
      <c r="E267">
        <v>5057062</v>
      </c>
      <c r="F267">
        <v>0</v>
      </c>
      <c r="G267">
        <v>11975375</v>
      </c>
      <c r="H267">
        <v>6</v>
      </c>
      <c r="I267">
        <v>0</v>
      </c>
      <c r="J267">
        <v>1</v>
      </c>
      <c r="K267">
        <v>100</v>
      </c>
      <c r="L267">
        <v>20106.021484375</v>
      </c>
    </row>
    <row r="268" spans="1:12" x14ac:dyDescent="0.25">
      <c r="A268">
        <v>1412</v>
      </c>
      <c r="B268" s="1">
        <f>DATE(2022,7,15) + TIME(0,0,0)</f>
        <v>44757</v>
      </c>
      <c r="C268">
        <v>4527793152</v>
      </c>
      <c r="D268">
        <v>0</v>
      </c>
      <c r="E268">
        <v>5057309</v>
      </c>
      <c r="F268">
        <v>0</v>
      </c>
      <c r="G268">
        <v>11925952</v>
      </c>
      <c r="H268">
        <v>7</v>
      </c>
      <c r="I268">
        <v>0</v>
      </c>
      <c r="J268">
        <v>1</v>
      </c>
      <c r="K268">
        <v>100</v>
      </c>
      <c r="L268">
        <v>24674.62109375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4587303424</v>
      </c>
      <c r="D269">
        <v>0</v>
      </c>
      <c r="E269">
        <v>5180435.5</v>
      </c>
      <c r="F269">
        <v>0</v>
      </c>
      <c r="G269">
        <v>11925952</v>
      </c>
      <c r="H269">
        <v>7</v>
      </c>
      <c r="I269">
        <v>0</v>
      </c>
      <c r="J269">
        <v>1</v>
      </c>
      <c r="K269">
        <v>100</v>
      </c>
      <c r="L269">
        <v>24674.62109375</v>
      </c>
    </row>
    <row r="270" spans="1:12" x14ac:dyDescent="0.25">
      <c r="A270">
        <v>1417</v>
      </c>
      <c r="B270" s="1">
        <f>DATE(2022,7,20) + TIME(0,0,0)</f>
        <v>44762</v>
      </c>
      <c r="C270">
        <v>4587423744</v>
      </c>
      <c r="D270">
        <v>0</v>
      </c>
      <c r="E270">
        <v>5180679</v>
      </c>
      <c r="F270">
        <v>0</v>
      </c>
      <c r="G270">
        <v>11988373</v>
      </c>
      <c r="H270">
        <v>7</v>
      </c>
      <c r="I270">
        <v>0</v>
      </c>
      <c r="J270">
        <v>1</v>
      </c>
      <c r="K270">
        <v>100</v>
      </c>
      <c r="L270">
        <v>24381.212890625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4623268864</v>
      </c>
      <c r="D271">
        <v>0</v>
      </c>
      <c r="E271">
        <v>5253579</v>
      </c>
      <c r="F271">
        <v>0</v>
      </c>
      <c r="G271">
        <v>11988373</v>
      </c>
      <c r="H271">
        <v>7</v>
      </c>
      <c r="I271">
        <v>0</v>
      </c>
      <c r="J271">
        <v>1</v>
      </c>
      <c r="K271">
        <v>100</v>
      </c>
      <c r="L271">
        <v>24381.212890625</v>
      </c>
    </row>
    <row r="272" spans="1:12" x14ac:dyDescent="0.25">
      <c r="A272">
        <v>1420</v>
      </c>
      <c r="B272" s="1">
        <f>DATE(2022,7,23) + TIME(0,0,0)</f>
        <v>44765</v>
      </c>
      <c r="C272">
        <v>4623388672</v>
      </c>
      <c r="D272">
        <v>0</v>
      </c>
      <c r="E272">
        <v>5253826</v>
      </c>
      <c r="F272">
        <v>0</v>
      </c>
      <c r="G272">
        <v>12005457</v>
      </c>
      <c r="H272">
        <v>7</v>
      </c>
      <c r="I272">
        <v>0</v>
      </c>
      <c r="J272">
        <v>1</v>
      </c>
      <c r="K272">
        <v>100</v>
      </c>
      <c r="L272">
        <v>24709.4140625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4731317760</v>
      </c>
      <c r="D273">
        <v>0</v>
      </c>
      <c r="E273">
        <v>5475963.5</v>
      </c>
      <c r="F273">
        <v>0</v>
      </c>
      <c r="G273">
        <v>12005457</v>
      </c>
      <c r="H273">
        <v>7</v>
      </c>
      <c r="I273">
        <v>0</v>
      </c>
      <c r="J273">
        <v>1</v>
      </c>
      <c r="K273">
        <v>100</v>
      </c>
      <c r="L273">
        <v>24709.4140625</v>
      </c>
    </row>
    <row r="274" spans="1:12" x14ac:dyDescent="0.25">
      <c r="A274">
        <v>1429</v>
      </c>
      <c r="B274" s="1">
        <f>DATE(2022,8,1) + TIME(0,0,0)</f>
        <v>44774</v>
      </c>
      <c r="C274">
        <v>4731438592</v>
      </c>
      <c r="D274">
        <v>0</v>
      </c>
      <c r="E274">
        <v>5476209</v>
      </c>
      <c r="F274">
        <v>0</v>
      </c>
      <c r="G274">
        <v>12070800</v>
      </c>
      <c r="H274">
        <v>7</v>
      </c>
      <c r="I274">
        <v>0</v>
      </c>
      <c r="J274">
        <v>1</v>
      </c>
      <c r="K274">
        <v>100</v>
      </c>
      <c r="L274">
        <v>24531.5390625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4740974592</v>
      </c>
      <c r="D275">
        <v>0</v>
      </c>
      <c r="E275">
        <v>5495589</v>
      </c>
      <c r="F275">
        <v>0</v>
      </c>
      <c r="G275">
        <v>12070800</v>
      </c>
      <c r="H275">
        <v>7</v>
      </c>
      <c r="I275">
        <v>0</v>
      </c>
      <c r="J275">
        <v>1</v>
      </c>
      <c r="K275">
        <v>100</v>
      </c>
      <c r="L275">
        <v>24531.5390625</v>
      </c>
    </row>
    <row r="276" spans="1:12" x14ac:dyDescent="0.25">
      <c r="A276">
        <v>1429.8</v>
      </c>
      <c r="B276" s="1">
        <f>DATE(2022,8,1) + TIME(19,12,0)</f>
        <v>44774.8</v>
      </c>
      <c r="C276">
        <v>4741094912</v>
      </c>
      <c r="D276">
        <v>0</v>
      </c>
      <c r="E276">
        <v>5495838</v>
      </c>
      <c r="F276">
        <v>0</v>
      </c>
      <c r="G276">
        <v>12056628</v>
      </c>
      <c r="H276">
        <v>7</v>
      </c>
      <c r="I276">
        <v>0</v>
      </c>
      <c r="J276">
        <v>1</v>
      </c>
      <c r="K276">
        <v>100</v>
      </c>
      <c r="L276">
        <v>24909.15625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4743385600</v>
      </c>
      <c r="D277">
        <v>0</v>
      </c>
      <c r="E277">
        <v>5500570.5</v>
      </c>
      <c r="F277">
        <v>0</v>
      </c>
      <c r="G277">
        <v>12056628</v>
      </c>
      <c r="H277">
        <v>7</v>
      </c>
      <c r="I277">
        <v>0</v>
      </c>
      <c r="J277">
        <v>1</v>
      </c>
      <c r="K277">
        <v>100</v>
      </c>
      <c r="L277">
        <v>24909.15625</v>
      </c>
    </row>
    <row r="278" spans="1:12" x14ac:dyDescent="0.25">
      <c r="A278">
        <v>1430</v>
      </c>
      <c r="B278" s="1">
        <f>DATE(2022,8,2) + TIME(0,0,0)</f>
        <v>44775</v>
      </c>
      <c r="C278">
        <v>4743506944</v>
      </c>
      <c r="D278">
        <v>0</v>
      </c>
      <c r="E278">
        <v>5500823</v>
      </c>
      <c r="F278">
        <v>0</v>
      </c>
      <c r="G278">
        <v>12101582</v>
      </c>
      <c r="H278">
        <v>7</v>
      </c>
      <c r="I278">
        <v>0</v>
      </c>
      <c r="J278">
        <v>1</v>
      </c>
      <c r="K278">
        <v>100</v>
      </c>
      <c r="L278">
        <v>25207.359375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4779690496</v>
      </c>
      <c r="D279">
        <v>0</v>
      </c>
      <c r="E279">
        <v>5576193</v>
      </c>
      <c r="F279">
        <v>0</v>
      </c>
      <c r="G279">
        <v>12101582</v>
      </c>
      <c r="H279">
        <v>7</v>
      </c>
      <c r="I279">
        <v>0</v>
      </c>
      <c r="J279">
        <v>1</v>
      </c>
      <c r="K279">
        <v>100</v>
      </c>
      <c r="L279">
        <v>25207.359375</v>
      </c>
    </row>
    <row r="280" spans="1:12" x14ac:dyDescent="0.25">
      <c r="A280">
        <v>1433</v>
      </c>
      <c r="B280" s="1">
        <f>DATE(2022,8,5) + TIME(0,0,0)</f>
        <v>44778</v>
      </c>
      <c r="C280">
        <v>4779809792</v>
      </c>
      <c r="D280">
        <v>0</v>
      </c>
      <c r="E280">
        <v>5576443</v>
      </c>
      <c r="F280">
        <v>0</v>
      </c>
      <c r="G280">
        <v>11907493</v>
      </c>
      <c r="H280">
        <v>6</v>
      </c>
      <c r="I280">
        <v>0</v>
      </c>
      <c r="J280">
        <v>1</v>
      </c>
      <c r="K280">
        <v>100</v>
      </c>
      <c r="L280">
        <v>25026.78515625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4851135488</v>
      </c>
      <c r="D281">
        <v>0</v>
      </c>
      <c r="E281">
        <v>5726353.5</v>
      </c>
      <c r="F281">
        <v>0</v>
      </c>
      <c r="G281">
        <v>11907493</v>
      </c>
      <c r="H281">
        <v>6</v>
      </c>
      <c r="I281">
        <v>0</v>
      </c>
      <c r="J281">
        <v>1</v>
      </c>
      <c r="K281">
        <v>100</v>
      </c>
      <c r="L281">
        <v>25026.78515625</v>
      </c>
    </row>
    <row r="282" spans="1:12" x14ac:dyDescent="0.25">
      <c r="A282">
        <v>1439</v>
      </c>
      <c r="B282" s="1">
        <f>DATE(2022,8,11) + TIME(0,0,0)</f>
        <v>44784</v>
      </c>
      <c r="C282">
        <v>4851256320</v>
      </c>
      <c r="D282">
        <v>0</v>
      </c>
      <c r="E282">
        <v>5726607</v>
      </c>
      <c r="F282">
        <v>0</v>
      </c>
      <c r="G282">
        <v>12076353</v>
      </c>
      <c r="H282">
        <v>7</v>
      </c>
      <c r="I282">
        <v>0</v>
      </c>
      <c r="J282">
        <v>1</v>
      </c>
      <c r="K282">
        <v>100</v>
      </c>
      <c r="L282">
        <v>25370.345703125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4863212032</v>
      </c>
      <c r="D283">
        <v>0</v>
      </c>
      <c r="E283">
        <v>5751724</v>
      </c>
      <c r="F283">
        <v>0</v>
      </c>
      <c r="G283">
        <v>12076353</v>
      </c>
      <c r="H283">
        <v>7</v>
      </c>
      <c r="I283">
        <v>0</v>
      </c>
      <c r="J283">
        <v>1</v>
      </c>
      <c r="K283">
        <v>100</v>
      </c>
      <c r="L283">
        <v>25370.345703125</v>
      </c>
    </row>
    <row r="284" spans="1:12" x14ac:dyDescent="0.25">
      <c r="A284">
        <v>1440</v>
      </c>
      <c r="B284" s="1">
        <f>DATE(2022,8,12) + TIME(0,0,0)</f>
        <v>44785</v>
      </c>
      <c r="C284">
        <v>4863329792</v>
      </c>
      <c r="D284">
        <v>0</v>
      </c>
      <c r="E284">
        <v>5751975.5</v>
      </c>
      <c r="F284">
        <v>0</v>
      </c>
      <c r="G284">
        <v>11790824</v>
      </c>
      <c r="H284">
        <v>7</v>
      </c>
      <c r="I284">
        <v>0</v>
      </c>
      <c r="J284">
        <v>1</v>
      </c>
      <c r="K284">
        <v>100</v>
      </c>
      <c r="L284">
        <v>25147.826171875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4933956608</v>
      </c>
      <c r="D285">
        <v>0</v>
      </c>
      <c r="E285">
        <v>5902611</v>
      </c>
      <c r="F285">
        <v>0</v>
      </c>
      <c r="G285">
        <v>11790824</v>
      </c>
      <c r="H285">
        <v>7</v>
      </c>
      <c r="I285">
        <v>0</v>
      </c>
      <c r="J285">
        <v>1</v>
      </c>
      <c r="K285">
        <v>100</v>
      </c>
      <c r="L285">
        <v>25147.826171875</v>
      </c>
    </row>
    <row r="286" spans="1:12" x14ac:dyDescent="0.25">
      <c r="A286">
        <v>1446</v>
      </c>
      <c r="B286" s="1">
        <f>DATE(2022,8,18) + TIME(0,0,0)</f>
        <v>44791</v>
      </c>
      <c r="C286">
        <v>4934076416</v>
      </c>
      <c r="D286">
        <v>0</v>
      </c>
      <c r="E286">
        <v>5902861.5</v>
      </c>
      <c r="F286">
        <v>0</v>
      </c>
      <c r="G286">
        <v>11972199</v>
      </c>
      <c r="H286">
        <v>7</v>
      </c>
      <c r="I286">
        <v>0</v>
      </c>
      <c r="J286">
        <v>1</v>
      </c>
      <c r="K286">
        <v>100</v>
      </c>
      <c r="L286">
        <v>25056.103515625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5161428480</v>
      </c>
      <c r="D287">
        <v>0</v>
      </c>
      <c r="E287">
        <v>6378677</v>
      </c>
      <c r="F287">
        <v>0</v>
      </c>
      <c r="G287">
        <v>11972199</v>
      </c>
      <c r="H287">
        <v>7</v>
      </c>
      <c r="I287">
        <v>0</v>
      </c>
      <c r="J287">
        <v>1</v>
      </c>
      <c r="K287">
        <v>100</v>
      </c>
      <c r="L287">
        <v>25056.103515625</v>
      </c>
    </row>
    <row r="288" spans="1:12" x14ac:dyDescent="0.25">
      <c r="A288">
        <v>1465</v>
      </c>
      <c r="B288" s="1">
        <f>DATE(2022,9,6) + TIME(0,0,0)</f>
        <v>44810</v>
      </c>
      <c r="C288">
        <v>5161544704</v>
      </c>
      <c r="D288">
        <v>0</v>
      </c>
      <c r="E288">
        <v>6378928</v>
      </c>
      <c r="F288">
        <v>0</v>
      </c>
      <c r="G288">
        <v>11625681</v>
      </c>
      <c r="H288">
        <v>7</v>
      </c>
      <c r="I288">
        <v>0</v>
      </c>
      <c r="J288">
        <v>1</v>
      </c>
      <c r="K288">
        <v>100</v>
      </c>
      <c r="L288">
        <v>25146.458984375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5184679936</v>
      </c>
      <c r="D289">
        <v>0</v>
      </c>
      <c r="E289">
        <v>6428969.5</v>
      </c>
      <c r="F289">
        <v>0</v>
      </c>
      <c r="G289">
        <v>11625681</v>
      </c>
      <c r="H289">
        <v>7</v>
      </c>
      <c r="I289">
        <v>0</v>
      </c>
      <c r="J289">
        <v>1</v>
      </c>
      <c r="K289">
        <v>100</v>
      </c>
      <c r="L289">
        <v>25146.458984375</v>
      </c>
    </row>
    <row r="290" spans="1:12" x14ac:dyDescent="0.25">
      <c r="A290">
        <v>1467</v>
      </c>
      <c r="B290" s="1">
        <f>DATE(2022,9,8) + TIME(0,0,0)</f>
        <v>44812</v>
      </c>
      <c r="C290">
        <v>5184795648</v>
      </c>
      <c r="D290">
        <v>0</v>
      </c>
      <c r="E290">
        <v>6429220.5</v>
      </c>
      <c r="F290">
        <v>0</v>
      </c>
      <c r="G290">
        <v>11567044</v>
      </c>
      <c r="H290">
        <v>7</v>
      </c>
      <c r="I290">
        <v>0</v>
      </c>
      <c r="J290">
        <v>1</v>
      </c>
      <c r="K290">
        <v>100</v>
      </c>
      <c r="L290">
        <v>25084.29296875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5191620096</v>
      </c>
      <c r="D291">
        <v>0</v>
      </c>
      <c r="E291">
        <v>6444020.5</v>
      </c>
      <c r="F291">
        <v>0</v>
      </c>
      <c r="G291">
        <v>11567044</v>
      </c>
      <c r="H291">
        <v>7</v>
      </c>
      <c r="I291">
        <v>0</v>
      </c>
      <c r="J291">
        <v>1</v>
      </c>
      <c r="K291">
        <v>100</v>
      </c>
      <c r="L291">
        <v>25084.29296875</v>
      </c>
    </row>
    <row r="292" spans="1:12" x14ac:dyDescent="0.25">
      <c r="A292">
        <v>1467.6</v>
      </c>
      <c r="B292" s="1">
        <f>DATE(2022,9,8) + TIME(14,24,0)</f>
        <v>44812.6</v>
      </c>
      <c r="C292">
        <v>5191739392</v>
      </c>
      <c r="D292">
        <v>0</v>
      </c>
      <c r="E292">
        <v>6444271</v>
      </c>
      <c r="F292">
        <v>0</v>
      </c>
      <c r="G292">
        <v>11903631</v>
      </c>
      <c r="H292">
        <v>7</v>
      </c>
      <c r="I292">
        <v>0</v>
      </c>
      <c r="J292">
        <v>1</v>
      </c>
      <c r="K292">
        <v>100</v>
      </c>
      <c r="L292">
        <v>25090.416015625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5327321600</v>
      </c>
      <c r="D293">
        <v>0</v>
      </c>
      <c r="E293">
        <v>6730051</v>
      </c>
      <c r="F293">
        <v>0</v>
      </c>
      <c r="G293">
        <v>11903631</v>
      </c>
      <c r="H293">
        <v>7</v>
      </c>
      <c r="I293">
        <v>0</v>
      </c>
      <c r="J293">
        <v>1</v>
      </c>
      <c r="K293">
        <v>100</v>
      </c>
      <c r="L293">
        <v>25090.416015625</v>
      </c>
    </row>
    <row r="294" spans="1:12" x14ac:dyDescent="0.25">
      <c r="A294">
        <v>1479</v>
      </c>
      <c r="B294" s="1">
        <f>DATE(2022,9,20) + TIME(0,0,0)</f>
        <v>44824</v>
      </c>
      <c r="C294">
        <v>5327441408</v>
      </c>
      <c r="D294">
        <v>0</v>
      </c>
      <c r="E294">
        <v>6730305.5</v>
      </c>
      <c r="F294">
        <v>0</v>
      </c>
      <c r="G294">
        <v>12000316</v>
      </c>
      <c r="H294">
        <v>7</v>
      </c>
      <c r="I294">
        <v>0</v>
      </c>
      <c r="J294">
        <v>1</v>
      </c>
      <c r="K294">
        <v>100</v>
      </c>
      <c r="L294">
        <v>25459.15234375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5333321728</v>
      </c>
      <c r="D295">
        <v>0</v>
      </c>
      <c r="E295">
        <v>6742780.5</v>
      </c>
      <c r="F295">
        <v>0</v>
      </c>
      <c r="G295">
        <v>12000316</v>
      </c>
      <c r="H295">
        <v>7</v>
      </c>
      <c r="I295">
        <v>0</v>
      </c>
      <c r="J295">
        <v>1</v>
      </c>
      <c r="K295">
        <v>100</v>
      </c>
      <c r="L295">
        <v>25459.15234375</v>
      </c>
    </row>
    <row r="296" spans="1:12" x14ac:dyDescent="0.25">
      <c r="A296">
        <v>1479.5</v>
      </c>
      <c r="B296" s="1">
        <f>DATE(2022,9,20) + TIME(12,0,0)</f>
        <v>44824.5</v>
      </c>
      <c r="C296">
        <v>5333440000</v>
      </c>
      <c r="D296">
        <v>0</v>
      </c>
      <c r="E296">
        <v>6743034.5</v>
      </c>
      <c r="F296">
        <v>0</v>
      </c>
      <c r="G296">
        <v>11830084</v>
      </c>
      <c r="H296">
        <v>7</v>
      </c>
      <c r="I296">
        <v>0</v>
      </c>
      <c r="J296">
        <v>1</v>
      </c>
      <c r="K296">
        <v>100</v>
      </c>
      <c r="L296">
        <v>25389.673828125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5433877504</v>
      </c>
      <c r="D297">
        <v>0</v>
      </c>
      <c r="E297">
        <v>6958593</v>
      </c>
      <c r="F297">
        <v>0</v>
      </c>
      <c r="G297">
        <v>11830084</v>
      </c>
      <c r="H297">
        <v>7</v>
      </c>
      <c r="I297">
        <v>0</v>
      </c>
      <c r="J297">
        <v>1</v>
      </c>
      <c r="K297">
        <v>100</v>
      </c>
      <c r="L297">
        <v>25389.673828125</v>
      </c>
    </row>
    <row r="298" spans="1:12" x14ac:dyDescent="0.25">
      <c r="A298">
        <v>1488</v>
      </c>
      <c r="B298" s="1">
        <f>DATE(2022,9,29) + TIME(0,0,0)</f>
        <v>44833</v>
      </c>
      <c r="C298">
        <v>5433995264</v>
      </c>
      <c r="D298">
        <v>0</v>
      </c>
      <c r="E298">
        <v>6958846</v>
      </c>
      <c r="F298">
        <v>0</v>
      </c>
      <c r="G298">
        <v>11802560</v>
      </c>
      <c r="H298">
        <v>7</v>
      </c>
      <c r="I298">
        <v>0</v>
      </c>
      <c r="J298">
        <v>1</v>
      </c>
      <c r="K298">
        <v>100</v>
      </c>
      <c r="L298">
        <v>25310.833984375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5492890112</v>
      </c>
      <c r="D299">
        <v>0</v>
      </c>
      <c r="E299">
        <v>7085147</v>
      </c>
      <c r="F299">
        <v>0</v>
      </c>
      <c r="G299">
        <v>11802560</v>
      </c>
      <c r="H299">
        <v>7</v>
      </c>
      <c r="I299">
        <v>0</v>
      </c>
      <c r="J299">
        <v>1</v>
      </c>
      <c r="K299">
        <v>100</v>
      </c>
      <c r="L299">
        <v>25310.833984375</v>
      </c>
    </row>
    <row r="300" spans="1:12" x14ac:dyDescent="0.25">
      <c r="A300">
        <v>1493</v>
      </c>
      <c r="B300" s="1">
        <f>DATE(2022,10,4) + TIME(0,0,0)</f>
        <v>44838</v>
      </c>
      <c r="C300">
        <v>5493009408</v>
      </c>
      <c r="D300">
        <v>0</v>
      </c>
      <c r="E300">
        <v>7085398</v>
      </c>
      <c r="F300">
        <v>0</v>
      </c>
      <c r="G300">
        <v>11897181</v>
      </c>
      <c r="H300">
        <v>7</v>
      </c>
      <c r="I300">
        <v>0</v>
      </c>
      <c r="J300">
        <v>1</v>
      </c>
      <c r="K300">
        <v>100</v>
      </c>
      <c r="L300">
        <v>25102.685546875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5730833920</v>
      </c>
      <c r="D301">
        <v>0</v>
      </c>
      <c r="E301">
        <v>7587200.5</v>
      </c>
      <c r="F301">
        <v>0</v>
      </c>
      <c r="G301">
        <v>11897181</v>
      </c>
      <c r="H301">
        <v>7</v>
      </c>
      <c r="I301">
        <v>0</v>
      </c>
      <c r="J301">
        <v>1</v>
      </c>
      <c r="K301">
        <v>100</v>
      </c>
      <c r="L301">
        <v>25102.685546875</v>
      </c>
    </row>
    <row r="302" spans="1:12" x14ac:dyDescent="0.25">
      <c r="A302">
        <v>1513</v>
      </c>
      <c r="B302" s="1">
        <f>DATE(2022,10,24) + TIME(0,0,0)</f>
        <v>44858</v>
      </c>
      <c r="C302">
        <v>5730953216</v>
      </c>
      <c r="D302">
        <v>0</v>
      </c>
      <c r="E302">
        <v>7587449</v>
      </c>
      <c r="F302">
        <v>0</v>
      </c>
      <c r="G302">
        <v>11926854</v>
      </c>
      <c r="H302">
        <v>7</v>
      </c>
      <c r="I302">
        <v>0</v>
      </c>
      <c r="J302">
        <v>1</v>
      </c>
      <c r="K302">
        <v>100</v>
      </c>
      <c r="L302">
        <v>24807.67578125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5754687488</v>
      </c>
      <c r="D303">
        <v>0</v>
      </c>
      <c r="E303">
        <v>7636816</v>
      </c>
      <c r="F303">
        <v>0</v>
      </c>
      <c r="G303">
        <v>11926854</v>
      </c>
      <c r="H303">
        <v>7</v>
      </c>
      <c r="I303">
        <v>0</v>
      </c>
      <c r="J303">
        <v>1</v>
      </c>
      <c r="K303">
        <v>100</v>
      </c>
      <c r="L303">
        <v>24807.67578125</v>
      </c>
    </row>
    <row r="304" spans="1:12" x14ac:dyDescent="0.25">
      <c r="A304">
        <v>1515</v>
      </c>
      <c r="B304" s="1">
        <f>DATE(2022,10,26) + TIME(0,0,0)</f>
        <v>44860</v>
      </c>
      <c r="C304">
        <v>5754806272</v>
      </c>
      <c r="D304">
        <v>0</v>
      </c>
      <c r="E304">
        <v>7637070.5</v>
      </c>
      <c r="F304">
        <v>0</v>
      </c>
      <c r="G304">
        <v>11877775</v>
      </c>
      <c r="H304">
        <v>7</v>
      </c>
      <c r="I304">
        <v>0</v>
      </c>
      <c r="J304">
        <v>1</v>
      </c>
      <c r="K304">
        <v>100</v>
      </c>
      <c r="L304">
        <v>25461.625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5790321152</v>
      </c>
      <c r="D305">
        <v>0</v>
      </c>
      <c r="E305">
        <v>7713201</v>
      </c>
      <c r="F305">
        <v>0</v>
      </c>
      <c r="G305">
        <v>11877775</v>
      </c>
      <c r="H305">
        <v>7</v>
      </c>
      <c r="I305">
        <v>0</v>
      </c>
      <c r="J305">
        <v>1</v>
      </c>
      <c r="K305">
        <v>100</v>
      </c>
      <c r="L305">
        <v>25461.625</v>
      </c>
    </row>
    <row r="306" spans="1:12" x14ac:dyDescent="0.25">
      <c r="A306">
        <v>1518</v>
      </c>
      <c r="B306" s="1">
        <f>DATE(2022,10,29) + TIME(0,0,0)</f>
        <v>44863</v>
      </c>
      <c r="C306">
        <v>5790440448</v>
      </c>
      <c r="D306">
        <v>0</v>
      </c>
      <c r="E306">
        <v>7713398</v>
      </c>
      <c r="F306">
        <v>0</v>
      </c>
      <c r="G306">
        <v>11969147</v>
      </c>
      <c r="H306">
        <v>6</v>
      </c>
      <c r="I306">
        <v>0</v>
      </c>
      <c r="J306">
        <v>1</v>
      </c>
      <c r="K306">
        <v>100</v>
      </c>
      <c r="L306">
        <v>19730.923828125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5826228224</v>
      </c>
      <c r="D307">
        <v>0</v>
      </c>
      <c r="E307">
        <v>7772393.5</v>
      </c>
      <c r="F307">
        <v>0</v>
      </c>
      <c r="G307">
        <v>11969147</v>
      </c>
      <c r="H307">
        <v>6</v>
      </c>
      <c r="I307">
        <v>0</v>
      </c>
      <c r="J307">
        <v>1</v>
      </c>
      <c r="K307">
        <v>100</v>
      </c>
      <c r="L307">
        <v>19730.923828125</v>
      </c>
    </row>
    <row r="308" spans="1:12" x14ac:dyDescent="0.25">
      <c r="A308">
        <v>1521</v>
      </c>
      <c r="B308" s="1">
        <f>DATE(2022,11,1) + TIME(0,0,0)</f>
        <v>44866</v>
      </c>
      <c r="C308">
        <v>5826352640</v>
      </c>
      <c r="D308">
        <v>0</v>
      </c>
      <c r="E308">
        <v>7772496.5</v>
      </c>
      <c r="F308">
        <v>0</v>
      </c>
      <c r="G308">
        <v>12408066</v>
      </c>
      <c r="H308">
        <v>5</v>
      </c>
      <c r="I308">
        <v>0</v>
      </c>
      <c r="J308">
        <v>1</v>
      </c>
      <c r="K308">
        <v>100</v>
      </c>
      <c r="L308">
        <v>10292.3310546875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5836154880</v>
      </c>
      <c r="D309">
        <v>0</v>
      </c>
      <c r="E309">
        <v>7780627.5</v>
      </c>
      <c r="F309">
        <v>0</v>
      </c>
      <c r="G309">
        <v>12408066</v>
      </c>
      <c r="H309">
        <v>5</v>
      </c>
      <c r="I309">
        <v>0</v>
      </c>
      <c r="J309">
        <v>1</v>
      </c>
      <c r="K309">
        <v>100</v>
      </c>
      <c r="L309">
        <v>10292.3310546875</v>
      </c>
    </row>
    <row r="310" spans="1:12" x14ac:dyDescent="0.25">
      <c r="A310">
        <v>1521.8</v>
      </c>
      <c r="B310" s="1">
        <f>DATE(2022,11,1) + TIME(19,12,0)</f>
        <v>44866.8</v>
      </c>
      <c r="C310">
        <v>5836275712</v>
      </c>
      <c r="D310">
        <v>0</v>
      </c>
      <c r="E310">
        <v>7780829</v>
      </c>
      <c r="F310">
        <v>0</v>
      </c>
      <c r="G310">
        <v>12073579</v>
      </c>
      <c r="H310">
        <v>6</v>
      </c>
      <c r="I310">
        <v>0</v>
      </c>
      <c r="J310">
        <v>1</v>
      </c>
      <c r="K310">
        <v>100</v>
      </c>
      <c r="L310">
        <v>20133.48828125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5850642944</v>
      </c>
      <c r="D311">
        <v>0</v>
      </c>
      <c r="E311">
        <v>7804787.5</v>
      </c>
      <c r="F311">
        <v>0</v>
      </c>
      <c r="G311">
        <v>12073579</v>
      </c>
      <c r="H311">
        <v>6</v>
      </c>
      <c r="I311">
        <v>0</v>
      </c>
      <c r="J311">
        <v>1</v>
      </c>
      <c r="K311">
        <v>100</v>
      </c>
      <c r="L311">
        <v>20133.48828125</v>
      </c>
    </row>
    <row r="312" spans="1:12" x14ac:dyDescent="0.25">
      <c r="A312">
        <v>1523</v>
      </c>
      <c r="B312" s="1">
        <f>DATE(2022,11,3) + TIME(0,0,0)</f>
        <v>44868</v>
      </c>
      <c r="C312">
        <v>5850762240</v>
      </c>
      <c r="D312">
        <v>0</v>
      </c>
      <c r="E312">
        <v>7805038.5</v>
      </c>
      <c r="F312">
        <v>0</v>
      </c>
      <c r="G312">
        <v>11892408</v>
      </c>
      <c r="H312">
        <v>7</v>
      </c>
      <c r="I312">
        <v>0</v>
      </c>
      <c r="J312">
        <v>1</v>
      </c>
      <c r="K312">
        <v>100</v>
      </c>
      <c r="L312">
        <v>25084.1328125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5886320128</v>
      </c>
      <c r="D313">
        <v>0</v>
      </c>
      <c r="E313">
        <v>7880040</v>
      </c>
      <c r="F313">
        <v>0</v>
      </c>
      <c r="G313">
        <v>11892408</v>
      </c>
      <c r="H313">
        <v>7</v>
      </c>
      <c r="I313">
        <v>0</v>
      </c>
      <c r="J313">
        <v>1</v>
      </c>
      <c r="K313">
        <v>100</v>
      </c>
      <c r="L313">
        <v>25084.1328125</v>
      </c>
    </row>
    <row r="314" spans="1:12" x14ac:dyDescent="0.25">
      <c r="A314">
        <v>1526</v>
      </c>
      <c r="B314" s="1">
        <f>DATE(2022,11,6) + TIME(0,0,0)</f>
        <v>44871</v>
      </c>
      <c r="C314">
        <v>5886438400</v>
      </c>
      <c r="D314">
        <v>0</v>
      </c>
      <c r="E314">
        <v>7880236</v>
      </c>
      <c r="F314">
        <v>0</v>
      </c>
      <c r="G314">
        <v>11821452</v>
      </c>
      <c r="H314">
        <v>6</v>
      </c>
      <c r="I314">
        <v>0</v>
      </c>
      <c r="J314">
        <v>1</v>
      </c>
      <c r="K314">
        <v>100</v>
      </c>
      <c r="L314">
        <v>19579.9921875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5898141696</v>
      </c>
      <c r="D315">
        <v>0</v>
      </c>
      <c r="E315">
        <v>7899620</v>
      </c>
      <c r="F315">
        <v>0</v>
      </c>
      <c r="G315">
        <v>11821452</v>
      </c>
      <c r="H315">
        <v>6</v>
      </c>
      <c r="I315">
        <v>0</v>
      </c>
      <c r="J315">
        <v>1</v>
      </c>
      <c r="K315">
        <v>100</v>
      </c>
      <c r="L315">
        <v>19579.9921875</v>
      </c>
    </row>
    <row r="316" spans="1:12" x14ac:dyDescent="0.25">
      <c r="A316">
        <v>1527</v>
      </c>
      <c r="B316" s="1">
        <f>DATE(2022,11,7) + TIME(0,0,0)</f>
        <v>44872</v>
      </c>
      <c r="C316">
        <v>5898262016</v>
      </c>
      <c r="D316">
        <v>0</v>
      </c>
      <c r="E316">
        <v>7899871.5</v>
      </c>
      <c r="F316">
        <v>0</v>
      </c>
      <c r="G316">
        <v>12006818</v>
      </c>
      <c r="H316">
        <v>7</v>
      </c>
      <c r="I316">
        <v>0</v>
      </c>
      <c r="J316">
        <v>1</v>
      </c>
      <c r="K316">
        <v>100</v>
      </c>
      <c r="L316">
        <v>25139.138671875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5934162432</v>
      </c>
      <c r="D317">
        <v>0</v>
      </c>
      <c r="E317">
        <v>7975037.5</v>
      </c>
      <c r="F317">
        <v>0</v>
      </c>
      <c r="G317">
        <v>12006818</v>
      </c>
      <c r="H317">
        <v>7</v>
      </c>
      <c r="I317">
        <v>0</v>
      </c>
      <c r="J317">
        <v>1</v>
      </c>
      <c r="K317">
        <v>100</v>
      </c>
      <c r="L317">
        <v>25139.138671875</v>
      </c>
    </row>
    <row r="318" spans="1:12" x14ac:dyDescent="0.25">
      <c r="A318">
        <v>1530</v>
      </c>
      <c r="B318" s="1">
        <f>DATE(2022,11,10) + TIME(0,0,0)</f>
        <v>44875</v>
      </c>
      <c r="C318">
        <v>5934278656</v>
      </c>
      <c r="D318">
        <v>0</v>
      </c>
      <c r="E318">
        <v>7975290.5</v>
      </c>
      <c r="F318">
        <v>0</v>
      </c>
      <c r="G318">
        <v>11660333</v>
      </c>
      <c r="H318">
        <v>7</v>
      </c>
      <c r="I318">
        <v>0</v>
      </c>
      <c r="J318">
        <v>1</v>
      </c>
      <c r="K318">
        <v>100</v>
      </c>
      <c r="L318">
        <v>25272.03125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5945822720</v>
      </c>
      <c r="D319">
        <v>0</v>
      </c>
      <c r="E319">
        <v>8000309.5</v>
      </c>
      <c r="F319">
        <v>0</v>
      </c>
      <c r="G319">
        <v>11660333</v>
      </c>
      <c r="H319">
        <v>7</v>
      </c>
      <c r="I319">
        <v>0</v>
      </c>
      <c r="J319">
        <v>1</v>
      </c>
      <c r="K319">
        <v>100</v>
      </c>
      <c r="L319">
        <v>25272.03125</v>
      </c>
    </row>
    <row r="320" spans="1:12" x14ac:dyDescent="0.25">
      <c r="A320">
        <v>1531</v>
      </c>
      <c r="B320" s="1">
        <f>DATE(2022,11,11) + TIME(0,0,0)</f>
        <v>44876</v>
      </c>
      <c r="C320">
        <v>5945932800</v>
      </c>
      <c r="D320">
        <v>0</v>
      </c>
      <c r="E320">
        <v>8000589.5</v>
      </c>
      <c r="F320">
        <v>0</v>
      </c>
      <c r="G320">
        <v>11045334</v>
      </c>
      <c r="H320">
        <v>6</v>
      </c>
      <c r="I320">
        <v>0</v>
      </c>
      <c r="J320">
        <v>1</v>
      </c>
      <c r="K320">
        <v>100</v>
      </c>
      <c r="L320">
        <v>27978.611328125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5967913472</v>
      </c>
      <c r="D321">
        <v>0</v>
      </c>
      <c r="E321">
        <v>8056267</v>
      </c>
      <c r="F321">
        <v>0</v>
      </c>
      <c r="G321">
        <v>11045334</v>
      </c>
      <c r="H321">
        <v>6</v>
      </c>
      <c r="I321">
        <v>0</v>
      </c>
      <c r="J321">
        <v>1</v>
      </c>
      <c r="K321">
        <v>100</v>
      </c>
      <c r="L321">
        <v>27978.611328125</v>
      </c>
    </row>
    <row r="322" spans="1:12" x14ac:dyDescent="0.25">
      <c r="A322">
        <v>1533</v>
      </c>
      <c r="B322" s="1">
        <f>DATE(2022,11,13) + TIME(0,0,0)</f>
        <v>44878</v>
      </c>
      <c r="C322">
        <v>5968024064</v>
      </c>
      <c r="D322">
        <v>0</v>
      </c>
      <c r="E322">
        <v>8056507</v>
      </c>
      <c r="F322">
        <v>0</v>
      </c>
      <c r="G322">
        <v>11056249</v>
      </c>
      <c r="H322">
        <v>6</v>
      </c>
      <c r="I322">
        <v>0</v>
      </c>
      <c r="J322">
        <v>1</v>
      </c>
      <c r="K322">
        <v>100</v>
      </c>
      <c r="L322">
        <v>24002.26953125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6001081856</v>
      </c>
      <c r="D323">
        <v>0</v>
      </c>
      <c r="E323">
        <v>8128273.5</v>
      </c>
      <c r="F323">
        <v>0</v>
      </c>
      <c r="G323">
        <v>11056249</v>
      </c>
      <c r="H323">
        <v>6</v>
      </c>
      <c r="I323">
        <v>0</v>
      </c>
      <c r="J323">
        <v>1</v>
      </c>
      <c r="K323">
        <v>100</v>
      </c>
      <c r="L323">
        <v>24002.26953125</v>
      </c>
    </row>
    <row r="324" spans="1:12" x14ac:dyDescent="0.25">
      <c r="A324">
        <v>1536</v>
      </c>
      <c r="B324" s="1">
        <f>DATE(2022,11,16) + TIME(0,0,0)</f>
        <v>44881</v>
      </c>
      <c r="C324">
        <v>6001201152</v>
      </c>
      <c r="D324">
        <v>0</v>
      </c>
      <c r="E324">
        <v>8128519.5</v>
      </c>
      <c r="F324">
        <v>0</v>
      </c>
      <c r="G324">
        <v>11938027</v>
      </c>
      <c r="H324">
        <v>7</v>
      </c>
      <c r="I324">
        <v>0</v>
      </c>
      <c r="J324">
        <v>1</v>
      </c>
      <c r="K324">
        <v>100</v>
      </c>
      <c r="L324">
        <v>24613.794921875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6013020160</v>
      </c>
      <c r="D325">
        <v>0</v>
      </c>
      <c r="E325">
        <v>8152887.5</v>
      </c>
      <c r="F325">
        <v>0</v>
      </c>
      <c r="G325">
        <v>11938027</v>
      </c>
      <c r="H325">
        <v>7</v>
      </c>
      <c r="I325">
        <v>0</v>
      </c>
      <c r="J325">
        <v>1</v>
      </c>
      <c r="K325">
        <v>100</v>
      </c>
      <c r="L325">
        <v>24613.794921875</v>
      </c>
    </row>
    <row r="326" spans="1:12" x14ac:dyDescent="0.25">
      <c r="A326">
        <v>1537</v>
      </c>
      <c r="B326" s="1">
        <f>DATE(2022,11,17) + TIME(0,0,0)</f>
        <v>44882</v>
      </c>
      <c r="C326">
        <v>6013139456</v>
      </c>
      <c r="D326">
        <v>0</v>
      </c>
      <c r="E326">
        <v>8153135</v>
      </c>
      <c r="F326">
        <v>0</v>
      </c>
      <c r="G326">
        <v>11927339</v>
      </c>
      <c r="H326">
        <v>7</v>
      </c>
      <c r="I326">
        <v>0</v>
      </c>
      <c r="J326">
        <v>1</v>
      </c>
      <c r="K326">
        <v>100</v>
      </c>
      <c r="L326">
        <v>24777.763671875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6072656896</v>
      </c>
      <c r="D327">
        <v>0</v>
      </c>
      <c r="E327">
        <v>8276776</v>
      </c>
      <c r="F327">
        <v>0</v>
      </c>
      <c r="G327">
        <v>11927339</v>
      </c>
      <c r="H327">
        <v>7</v>
      </c>
      <c r="I327">
        <v>0</v>
      </c>
      <c r="J327">
        <v>1</v>
      </c>
      <c r="K327">
        <v>100</v>
      </c>
      <c r="L327">
        <v>24777.763671875</v>
      </c>
    </row>
    <row r="328" spans="1:12" x14ac:dyDescent="0.25">
      <c r="A328">
        <v>1542</v>
      </c>
      <c r="B328" s="1">
        <f>DATE(2022,11,22) + TIME(0,0,0)</f>
        <v>44887</v>
      </c>
      <c r="C328">
        <v>6072776704</v>
      </c>
      <c r="D328">
        <v>0</v>
      </c>
      <c r="E328">
        <v>8277024</v>
      </c>
      <c r="F328">
        <v>0</v>
      </c>
      <c r="G328">
        <v>11995921</v>
      </c>
      <c r="H328">
        <v>7</v>
      </c>
      <c r="I328">
        <v>0</v>
      </c>
      <c r="J328">
        <v>1</v>
      </c>
      <c r="K328">
        <v>100</v>
      </c>
      <c r="L328">
        <v>24786.87890625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6120640512</v>
      </c>
      <c r="D329">
        <v>0</v>
      </c>
      <c r="E329">
        <v>8375923.5</v>
      </c>
      <c r="F329">
        <v>0</v>
      </c>
      <c r="G329">
        <v>11995921</v>
      </c>
      <c r="H329">
        <v>7</v>
      </c>
      <c r="I329">
        <v>0</v>
      </c>
      <c r="J329">
        <v>1</v>
      </c>
      <c r="K329">
        <v>100</v>
      </c>
      <c r="L329">
        <v>24786.87890625</v>
      </c>
    </row>
    <row r="330" spans="1:12" x14ac:dyDescent="0.25">
      <c r="A330">
        <v>1546</v>
      </c>
      <c r="B330" s="1">
        <f>DATE(2022,11,26) + TIME(0,0,0)</f>
        <v>44891</v>
      </c>
      <c r="C330">
        <v>6120759808</v>
      </c>
      <c r="D330">
        <v>0</v>
      </c>
      <c r="E330">
        <v>8376173</v>
      </c>
      <c r="F330">
        <v>0</v>
      </c>
      <c r="G330">
        <v>11940801</v>
      </c>
      <c r="H330">
        <v>7</v>
      </c>
      <c r="I330">
        <v>0</v>
      </c>
      <c r="J330">
        <v>1</v>
      </c>
      <c r="K330">
        <v>100</v>
      </c>
      <c r="L330">
        <v>24941.15234375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6180344320</v>
      </c>
      <c r="D331">
        <v>0</v>
      </c>
      <c r="E331">
        <v>8500630</v>
      </c>
      <c r="F331">
        <v>0</v>
      </c>
      <c r="G331">
        <v>11940801</v>
      </c>
      <c r="H331">
        <v>7</v>
      </c>
      <c r="I331">
        <v>0</v>
      </c>
      <c r="J331">
        <v>1</v>
      </c>
      <c r="K331">
        <v>100</v>
      </c>
      <c r="L331">
        <v>24941.15234375</v>
      </c>
    </row>
    <row r="332" spans="1:12" x14ac:dyDescent="0.25">
      <c r="A332">
        <v>1551</v>
      </c>
      <c r="B332" s="1">
        <f>DATE(2022,12,1) + TIME(0,0,0)</f>
        <v>44896</v>
      </c>
      <c r="C332">
        <v>6180465664</v>
      </c>
      <c r="D332">
        <v>0</v>
      </c>
      <c r="E332">
        <v>8500833</v>
      </c>
      <c r="F332">
        <v>0</v>
      </c>
      <c r="G332">
        <v>12143528</v>
      </c>
      <c r="H332">
        <v>6</v>
      </c>
      <c r="I332">
        <v>0</v>
      </c>
      <c r="J332">
        <v>1</v>
      </c>
      <c r="K332">
        <v>100</v>
      </c>
      <c r="L332">
        <v>20331.337890625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6192487936</v>
      </c>
      <c r="D333">
        <v>0</v>
      </c>
      <c r="E333">
        <v>8520961</v>
      </c>
      <c r="F333">
        <v>0</v>
      </c>
      <c r="G333">
        <v>12143528</v>
      </c>
      <c r="H333">
        <v>6</v>
      </c>
      <c r="I333">
        <v>0</v>
      </c>
      <c r="J333">
        <v>1</v>
      </c>
      <c r="K333">
        <v>100</v>
      </c>
      <c r="L333">
        <v>20331.337890625</v>
      </c>
    </row>
    <row r="334" spans="1:12" x14ac:dyDescent="0.25">
      <c r="A334">
        <v>1552</v>
      </c>
      <c r="B334" s="1">
        <f>DATE(2022,12,2) + TIME(0,0,0)</f>
        <v>44897</v>
      </c>
      <c r="C334">
        <v>6192607744</v>
      </c>
      <c r="D334">
        <v>0</v>
      </c>
      <c r="E334">
        <v>8521157</v>
      </c>
      <c r="F334">
        <v>0</v>
      </c>
      <c r="G334">
        <v>11991527</v>
      </c>
      <c r="H334">
        <v>6</v>
      </c>
      <c r="I334">
        <v>0</v>
      </c>
      <c r="J334">
        <v>1</v>
      </c>
      <c r="K334">
        <v>100</v>
      </c>
      <c r="L334">
        <v>19601.771484375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6198483456</v>
      </c>
      <c r="D335">
        <v>0</v>
      </c>
      <c r="E335">
        <v>8530762</v>
      </c>
      <c r="F335">
        <v>0</v>
      </c>
      <c r="G335">
        <v>11991527</v>
      </c>
      <c r="H335">
        <v>6</v>
      </c>
      <c r="I335">
        <v>0</v>
      </c>
      <c r="J335">
        <v>1</v>
      </c>
      <c r="K335">
        <v>100</v>
      </c>
      <c r="L335">
        <v>19601.771484375</v>
      </c>
    </row>
    <row r="336" spans="1:12" x14ac:dyDescent="0.25">
      <c r="A336">
        <v>1552.5</v>
      </c>
      <c r="B336" s="1">
        <f>DATE(2022,12,2) + TIME(12,0,0)</f>
        <v>44897.5</v>
      </c>
      <c r="C336">
        <v>6198603776</v>
      </c>
      <c r="D336">
        <v>0</v>
      </c>
      <c r="E336">
        <v>8530955</v>
      </c>
      <c r="F336">
        <v>0</v>
      </c>
      <c r="G336">
        <v>12013124</v>
      </c>
      <c r="H336">
        <v>6</v>
      </c>
      <c r="I336">
        <v>0</v>
      </c>
      <c r="J336">
        <v>1</v>
      </c>
      <c r="K336">
        <v>100</v>
      </c>
      <c r="L336">
        <v>19301.998046875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6216503296</v>
      </c>
      <c r="D337">
        <v>0</v>
      </c>
      <c r="E337">
        <v>8559715</v>
      </c>
      <c r="F337">
        <v>0</v>
      </c>
      <c r="G337">
        <v>12013124</v>
      </c>
      <c r="H337">
        <v>6</v>
      </c>
      <c r="I337">
        <v>0</v>
      </c>
      <c r="J337">
        <v>1</v>
      </c>
      <c r="K337">
        <v>100</v>
      </c>
      <c r="L337">
        <v>19301.998046875</v>
      </c>
    </row>
    <row r="338" spans="1:12" x14ac:dyDescent="0.25">
      <c r="A338">
        <v>1554</v>
      </c>
      <c r="B338" s="1">
        <f>DATE(2022,12,4) + TIME(0,0,0)</f>
        <v>44899</v>
      </c>
      <c r="C338">
        <v>6216623616</v>
      </c>
      <c r="D338">
        <v>0</v>
      </c>
      <c r="E338">
        <v>8559965</v>
      </c>
      <c r="F338">
        <v>0</v>
      </c>
      <c r="G338">
        <v>12038585</v>
      </c>
      <c r="H338">
        <v>7</v>
      </c>
      <c r="I338">
        <v>0</v>
      </c>
      <c r="J338">
        <v>1</v>
      </c>
      <c r="K338">
        <v>100</v>
      </c>
      <c r="L338">
        <v>25029.78125</v>
      </c>
    </row>
    <row r="339" spans="1:12" x14ac:dyDescent="0.25">
      <c r="A339">
        <v>1555</v>
      </c>
      <c r="B339" s="1">
        <f>DATE(2022,12,5) + TIME(0,0,0)</f>
        <v>44900</v>
      </c>
      <c r="C339">
        <v>6228662272</v>
      </c>
      <c r="D339">
        <v>0</v>
      </c>
      <c r="E339">
        <v>8584995</v>
      </c>
      <c r="F339">
        <v>0</v>
      </c>
      <c r="G339">
        <v>12038585</v>
      </c>
      <c r="H339">
        <v>7</v>
      </c>
      <c r="I339">
        <v>0</v>
      </c>
      <c r="J339">
        <v>1</v>
      </c>
      <c r="K339">
        <v>100</v>
      </c>
      <c r="L339">
        <v>25029.78125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6240580608</v>
      </c>
      <c r="D340">
        <v>0</v>
      </c>
      <c r="E340">
        <v>8609774</v>
      </c>
      <c r="F340">
        <v>0</v>
      </c>
      <c r="G340">
        <v>12038585</v>
      </c>
      <c r="H340">
        <v>7</v>
      </c>
      <c r="I340">
        <v>0</v>
      </c>
      <c r="J340">
        <v>1</v>
      </c>
      <c r="K340">
        <v>100</v>
      </c>
      <c r="L340">
        <v>25029.78125</v>
      </c>
    </row>
    <row r="341" spans="1:12" x14ac:dyDescent="0.25">
      <c r="A341">
        <v>1556</v>
      </c>
      <c r="B341" s="1">
        <f>DATE(2022,12,6) + TIME(0,0,0)</f>
        <v>44901</v>
      </c>
      <c r="C341">
        <v>6240699392</v>
      </c>
      <c r="D341">
        <v>0</v>
      </c>
      <c r="E341">
        <v>8610027</v>
      </c>
      <c r="F341">
        <v>0</v>
      </c>
      <c r="G341">
        <v>11878756</v>
      </c>
      <c r="H341">
        <v>7</v>
      </c>
      <c r="I341">
        <v>0</v>
      </c>
      <c r="J341">
        <v>1</v>
      </c>
      <c r="K341">
        <v>100</v>
      </c>
      <c r="L341">
        <v>25307.45703125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6252459520</v>
      </c>
      <c r="D342">
        <v>0</v>
      </c>
      <c r="E342">
        <v>8635082</v>
      </c>
      <c r="F342">
        <v>0</v>
      </c>
      <c r="G342">
        <v>11878756</v>
      </c>
      <c r="H342">
        <v>7</v>
      </c>
      <c r="I342">
        <v>0</v>
      </c>
      <c r="J342">
        <v>1</v>
      </c>
      <c r="K342">
        <v>100</v>
      </c>
      <c r="L342">
        <v>25307.45703125</v>
      </c>
    </row>
    <row r="343" spans="1:12" x14ac:dyDescent="0.25">
      <c r="A343">
        <v>1557</v>
      </c>
      <c r="B343" s="1">
        <f>DATE(2022,12,7) + TIME(0,0,0)</f>
        <v>44902</v>
      </c>
      <c r="C343">
        <v>6252580864</v>
      </c>
      <c r="D343">
        <v>0</v>
      </c>
      <c r="E343">
        <v>8635330</v>
      </c>
      <c r="F343">
        <v>0</v>
      </c>
      <c r="G343">
        <v>12130304</v>
      </c>
      <c r="H343">
        <v>7</v>
      </c>
      <c r="I343">
        <v>0</v>
      </c>
      <c r="J343">
        <v>1</v>
      </c>
      <c r="K343">
        <v>100</v>
      </c>
      <c r="L343">
        <v>24779.98828125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6325241344</v>
      </c>
      <c r="D344">
        <v>0</v>
      </c>
      <c r="E344">
        <v>8783762</v>
      </c>
      <c r="F344">
        <v>0</v>
      </c>
      <c r="G344">
        <v>12130304</v>
      </c>
      <c r="H344">
        <v>7</v>
      </c>
      <c r="I344">
        <v>0</v>
      </c>
      <c r="J344">
        <v>1</v>
      </c>
      <c r="K344">
        <v>100</v>
      </c>
      <c r="L344">
        <v>24779.98828125</v>
      </c>
    </row>
    <row r="345" spans="1:12" x14ac:dyDescent="0.25">
      <c r="A345">
        <v>1563</v>
      </c>
      <c r="B345" s="1">
        <f>DATE(2022,12,13) + TIME(0,0,0)</f>
        <v>44908</v>
      </c>
      <c r="C345">
        <v>6325361152</v>
      </c>
      <c r="D345">
        <v>0</v>
      </c>
      <c r="E345">
        <v>8784011</v>
      </c>
      <c r="F345">
        <v>0</v>
      </c>
      <c r="G345">
        <v>11992733</v>
      </c>
      <c r="H345">
        <v>7</v>
      </c>
      <c r="I345">
        <v>0</v>
      </c>
      <c r="J345">
        <v>1</v>
      </c>
      <c r="K345">
        <v>100</v>
      </c>
      <c r="L345">
        <v>24944.08984375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6409190400</v>
      </c>
      <c r="D346">
        <v>0</v>
      </c>
      <c r="E346">
        <v>8958370</v>
      </c>
      <c r="F346">
        <v>0</v>
      </c>
      <c r="G346">
        <v>11992733</v>
      </c>
      <c r="H346">
        <v>7</v>
      </c>
      <c r="I346">
        <v>0</v>
      </c>
      <c r="J346">
        <v>1</v>
      </c>
      <c r="K346">
        <v>100</v>
      </c>
      <c r="L346">
        <v>24944.08984375</v>
      </c>
    </row>
    <row r="347" spans="1:12" x14ac:dyDescent="0.25">
      <c r="A347">
        <v>1570</v>
      </c>
      <c r="B347" s="1">
        <f>DATE(2022,12,20) + TIME(0,0,0)</f>
        <v>44915</v>
      </c>
      <c r="C347">
        <v>6409309184</v>
      </c>
      <c r="D347">
        <v>0</v>
      </c>
      <c r="E347">
        <v>8958619</v>
      </c>
      <c r="F347">
        <v>0</v>
      </c>
      <c r="G347">
        <v>11865818</v>
      </c>
      <c r="H347">
        <v>7</v>
      </c>
      <c r="I347">
        <v>0</v>
      </c>
      <c r="J347">
        <v>1</v>
      </c>
      <c r="K347">
        <v>100</v>
      </c>
      <c r="L347">
        <v>24830.099609375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6421056000</v>
      </c>
      <c r="D348">
        <v>0</v>
      </c>
      <c r="E348">
        <v>8983200</v>
      </c>
      <c r="F348">
        <v>0</v>
      </c>
      <c r="G348">
        <v>11865818</v>
      </c>
      <c r="H348">
        <v>7</v>
      </c>
      <c r="I348">
        <v>0</v>
      </c>
      <c r="J348">
        <v>1</v>
      </c>
      <c r="K348">
        <v>100</v>
      </c>
      <c r="L348">
        <v>24830.099609375</v>
      </c>
    </row>
    <row r="349" spans="1:12" x14ac:dyDescent="0.25">
      <c r="A349">
        <v>1571</v>
      </c>
      <c r="B349" s="1">
        <f>DATE(2022,12,21) + TIME(0,0,0)</f>
        <v>44916</v>
      </c>
      <c r="C349">
        <v>6421172224</v>
      </c>
      <c r="D349">
        <v>0</v>
      </c>
      <c r="E349">
        <v>8983441</v>
      </c>
      <c r="F349">
        <v>0</v>
      </c>
      <c r="G349">
        <v>11596737</v>
      </c>
      <c r="H349">
        <v>7</v>
      </c>
      <c r="I349">
        <v>0</v>
      </c>
      <c r="J349">
        <v>1</v>
      </c>
      <c r="K349">
        <v>100</v>
      </c>
      <c r="L349">
        <v>24087.326171875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6479040000</v>
      </c>
      <c r="D350">
        <v>0</v>
      </c>
      <c r="E350">
        <v>9103637</v>
      </c>
      <c r="F350">
        <v>0</v>
      </c>
      <c r="G350">
        <v>11596737</v>
      </c>
      <c r="H350">
        <v>7</v>
      </c>
      <c r="I350">
        <v>0</v>
      </c>
      <c r="J350">
        <v>1</v>
      </c>
      <c r="K350">
        <v>100</v>
      </c>
      <c r="L350">
        <v>24087.326171875</v>
      </c>
    </row>
    <row r="351" spans="1:12" x14ac:dyDescent="0.25">
      <c r="A351">
        <v>1576</v>
      </c>
      <c r="B351" s="1">
        <f>DATE(2022,12,26) + TIME(0,0,0)</f>
        <v>44921</v>
      </c>
      <c r="C351">
        <v>6479159808</v>
      </c>
      <c r="D351">
        <v>0</v>
      </c>
      <c r="E351">
        <v>9103884</v>
      </c>
      <c r="F351">
        <v>0</v>
      </c>
      <c r="G351">
        <v>12011769</v>
      </c>
      <c r="H351">
        <v>7</v>
      </c>
      <c r="I351">
        <v>0</v>
      </c>
      <c r="J351">
        <v>1</v>
      </c>
      <c r="K351">
        <v>100</v>
      </c>
      <c r="L351">
        <v>24706.09765625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6515075072</v>
      </c>
      <c r="D352">
        <v>0</v>
      </c>
      <c r="E352">
        <v>9177755</v>
      </c>
      <c r="F352">
        <v>0</v>
      </c>
      <c r="G352">
        <v>12011769</v>
      </c>
      <c r="H352">
        <v>7</v>
      </c>
      <c r="I352">
        <v>0</v>
      </c>
      <c r="J352">
        <v>1</v>
      </c>
      <c r="K352">
        <v>100</v>
      </c>
      <c r="L352">
        <v>24706.09765625</v>
      </c>
    </row>
    <row r="353" spans="1:12" x14ac:dyDescent="0.25">
      <c r="A353">
        <v>1579</v>
      </c>
      <c r="B353" s="1">
        <f>DATE(2022,12,29) + TIME(0,0,0)</f>
        <v>44924</v>
      </c>
      <c r="C353">
        <v>6515194880</v>
      </c>
      <c r="D353">
        <v>0</v>
      </c>
      <c r="E353">
        <v>9177970</v>
      </c>
      <c r="F353">
        <v>0</v>
      </c>
      <c r="G353">
        <v>11985577</v>
      </c>
      <c r="H353">
        <v>7</v>
      </c>
      <c r="I353">
        <v>0</v>
      </c>
      <c r="J353">
        <v>1</v>
      </c>
      <c r="K353">
        <v>100</v>
      </c>
      <c r="L353">
        <v>21507.396484375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6670887424</v>
      </c>
      <c r="D354">
        <v>0</v>
      </c>
      <c r="E354">
        <v>9457351</v>
      </c>
      <c r="F354">
        <v>0</v>
      </c>
      <c r="G354">
        <v>11985577</v>
      </c>
      <c r="H354">
        <v>7</v>
      </c>
      <c r="I354">
        <v>0</v>
      </c>
      <c r="J354">
        <v>1</v>
      </c>
      <c r="K354">
        <v>100</v>
      </c>
      <c r="L354">
        <v>21507.396484375</v>
      </c>
    </row>
    <row r="355" spans="1:12" x14ac:dyDescent="0.25">
      <c r="A355">
        <v>1592</v>
      </c>
      <c r="B355" s="1">
        <f>DATE(2023,1,11) + TIME(0,0,0)</f>
        <v>44937</v>
      </c>
      <c r="C355">
        <v>6671007744</v>
      </c>
      <c r="D355">
        <v>0</v>
      </c>
      <c r="E355">
        <v>9457562</v>
      </c>
      <c r="F355">
        <v>0</v>
      </c>
      <c r="G355">
        <v>12000308</v>
      </c>
      <c r="H355">
        <v>7</v>
      </c>
      <c r="I355">
        <v>0</v>
      </c>
      <c r="J355">
        <v>1</v>
      </c>
      <c r="K355">
        <v>100</v>
      </c>
      <c r="L355">
        <v>21026.15234375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6706888704</v>
      </c>
      <c r="D356">
        <v>0</v>
      </c>
      <c r="E356">
        <v>9520430</v>
      </c>
      <c r="F356">
        <v>0</v>
      </c>
      <c r="G356">
        <v>12000308</v>
      </c>
      <c r="H356">
        <v>7</v>
      </c>
      <c r="I356">
        <v>0</v>
      </c>
      <c r="J356">
        <v>1</v>
      </c>
      <c r="K356">
        <v>100</v>
      </c>
      <c r="L356">
        <v>21026.15234375</v>
      </c>
    </row>
    <row r="357" spans="1:12" x14ac:dyDescent="0.25">
      <c r="A357">
        <v>1595</v>
      </c>
      <c r="B357" s="1">
        <f>DATE(2023,1,14) + TIME(0,0,0)</f>
        <v>44940</v>
      </c>
      <c r="C357">
        <v>6707009536</v>
      </c>
      <c r="D357">
        <v>0</v>
      </c>
      <c r="E357">
        <v>9520637</v>
      </c>
      <c r="F357">
        <v>0</v>
      </c>
      <c r="G357">
        <v>12114780</v>
      </c>
      <c r="H357">
        <v>7</v>
      </c>
      <c r="I357">
        <v>0</v>
      </c>
      <c r="J357">
        <v>1</v>
      </c>
      <c r="K357">
        <v>100</v>
      </c>
      <c r="L357">
        <v>20706.58203125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6774609920</v>
      </c>
      <c r="D358">
        <v>0</v>
      </c>
      <c r="E358">
        <v>9636180</v>
      </c>
      <c r="F358">
        <v>0</v>
      </c>
      <c r="G358">
        <v>12114780</v>
      </c>
      <c r="H358">
        <v>7</v>
      </c>
      <c r="I358">
        <v>0</v>
      </c>
      <c r="J358">
        <v>1</v>
      </c>
      <c r="K358">
        <v>100</v>
      </c>
      <c r="L358">
        <v>20706.58203125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6779577344</v>
      </c>
      <c r="D359">
        <v>0</v>
      </c>
      <c r="E359">
        <v>9644669</v>
      </c>
      <c r="F359">
        <v>0</v>
      </c>
      <c r="G359">
        <v>12114780</v>
      </c>
      <c r="H359">
        <v>7</v>
      </c>
      <c r="I359">
        <v>0</v>
      </c>
      <c r="J359">
        <v>1</v>
      </c>
      <c r="K359">
        <v>100</v>
      </c>
      <c r="L359">
        <v>20706.58203125</v>
      </c>
    </row>
    <row r="360" spans="1:12" x14ac:dyDescent="0.25">
      <c r="A360">
        <v>1601</v>
      </c>
      <c r="B360" s="1">
        <f>DATE(2023,1,20) + TIME(0,0,0)</f>
        <v>44946</v>
      </c>
      <c r="C360">
        <v>6779698688</v>
      </c>
      <c r="D360">
        <v>0</v>
      </c>
      <c r="E360">
        <v>9644880</v>
      </c>
      <c r="F360">
        <v>0</v>
      </c>
      <c r="G360">
        <v>12145331</v>
      </c>
      <c r="H360">
        <v>7</v>
      </c>
      <c r="I360">
        <v>0</v>
      </c>
      <c r="J360">
        <v>1</v>
      </c>
      <c r="K360">
        <v>100</v>
      </c>
      <c r="L360">
        <v>21078.8984375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6803867648</v>
      </c>
      <c r="D361">
        <v>0</v>
      </c>
      <c r="E361">
        <v>9686827</v>
      </c>
      <c r="F361">
        <v>0</v>
      </c>
      <c r="G361">
        <v>12145331</v>
      </c>
      <c r="H361">
        <v>7</v>
      </c>
      <c r="I361">
        <v>0</v>
      </c>
      <c r="J361">
        <v>1</v>
      </c>
      <c r="K361">
        <v>100</v>
      </c>
      <c r="L361">
        <v>21078.8984375</v>
      </c>
    </row>
    <row r="362" spans="1:12" x14ac:dyDescent="0.25">
      <c r="A362">
        <v>1603</v>
      </c>
      <c r="B362" s="1">
        <f>DATE(2023,1,22) + TIME(0,0,0)</f>
        <v>44948</v>
      </c>
      <c r="C362">
        <v>6803986432</v>
      </c>
      <c r="D362">
        <v>0</v>
      </c>
      <c r="E362">
        <v>9687033</v>
      </c>
      <c r="F362">
        <v>0</v>
      </c>
      <c r="G362">
        <v>11852150</v>
      </c>
      <c r="H362">
        <v>7</v>
      </c>
      <c r="I362">
        <v>0</v>
      </c>
      <c r="J362">
        <v>1</v>
      </c>
      <c r="K362">
        <v>100</v>
      </c>
      <c r="L362">
        <v>20536.0234375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6839424512</v>
      </c>
      <c r="D363">
        <v>0</v>
      </c>
      <c r="E363">
        <v>9748435</v>
      </c>
      <c r="F363">
        <v>0</v>
      </c>
      <c r="G363">
        <v>11852150</v>
      </c>
      <c r="H363">
        <v>7</v>
      </c>
      <c r="I363">
        <v>0</v>
      </c>
      <c r="J363">
        <v>1</v>
      </c>
      <c r="K363">
        <v>100</v>
      </c>
      <c r="L363">
        <v>20536.0234375</v>
      </c>
    </row>
    <row r="364" spans="1:12" x14ac:dyDescent="0.25">
      <c r="A364">
        <v>1606</v>
      </c>
      <c r="B364" s="1">
        <f>DATE(2023,1,25) + TIME(0,0,0)</f>
        <v>44951</v>
      </c>
      <c r="C364">
        <v>6839545344</v>
      </c>
      <c r="D364">
        <v>0</v>
      </c>
      <c r="E364">
        <v>9748642</v>
      </c>
      <c r="F364">
        <v>0</v>
      </c>
      <c r="G364">
        <v>12101917</v>
      </c>
      <c r="H364">
        <v>7</v>
      </c>
      <c r="I364">
        <v>0</v>
      </c>
      <c r="J364">
        <v>1</v>
      </c>
      <c r="K364">
        <v>100</v>
      </c>
      <c r="L364">
        <v>20702.80078125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6936239616</v>
      </c>
      <c r="D365">
        <v>0</v>
      </c>
      <c r="E365">
        <v>9914058</v>
      </c>
      <c r="F365">
        <v>0</v>
      </c>
      <c r="G365">
        <v>12101917</v>
      </c>
      <c r="H365">
        <v>7</v>
      </c>
      <c r="I365">
        <v>0</v>
      </c>
      <c r="J365">
        <v>1</v>
      </c>
      <c r="K365">
        <v>100</v>
      </c>
      <c r="L365">
        <v>20702.80078125</v>
      </c>
    </row>
    <row r="366" spans="1:12" x14ac:dyDescent="0.25">
      <c r="A366">
        <v>1614</v>
      </c>
      <c r="B366" s="1">
        <f>DATE(2023,2,2) + TIME(0,0,0)</f>
        <v>44959</v>
      </c>
      <c r="C366">
        <v>6936359936</v>
      </c>
      <c r="D366">
        <v>0</v>
      </c>
      <c r="E366">
        <v>9914264</v>
      </c>
      <c r="F366">
        <v>0</v>
      </c>
      <c r="G366">
        <v>12024723</v>
      </c>
      <c r="H366">
        <v>7</v>
      </c>
      <c r="I366">
        <v>0</v>
      </c>
      <c r="J366">
        <v>1</v>
      </c>
      <c r="K366">
        <v>100</v>
      </c>
      <c r="L366">
        <v>20670.525390625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7104585728</v>
      </c>
      <c r="D367">
        <v>0</v>
      </c>
      <c r="E367">
        <v>10203445</v>
      </c>
      <c r="F367">
        <v>0</v>
      </c>
      <c r="G367">
        <v>12024723</v>
      </c>
      <c r="H367">
        <v>7</v>
      </c>
      <c r="I367">
        <v>0</v>
      </c>
      <c r="J367">
        <v>1</v>
      </c>
      <c r="K367">
        <v>100</v>
      </c>
      <c r="L367">
        <v>20670.525390625</v>
      </c>
    </row>
    <row r="368" spans="1:12" x14ac:dyDescent="0.25">
      <c r="A368">
        <v>1628</v>
      </c>
      <c r="B368" s="1">
        <f>DATE(2023,2,16) + TIME(0,0,0)</f>
        <v>44973</v>
      </c>
      <c r="C368">
        <v>7104705536</v>
      </c>
      <c r="D368">
        <v>0</v>
      </c>
      <c r="E368">
        <v>10203552</v>
      </c>
      <c r="F368">
        <v>0</v>
      </c>
      <c r="G368">
        <v>11996016</v>
      </c>
      <c r="H368">
        <v>6</v>
      </c>
      <c r="I368">
        <v>0</v>
      </c>
      <c r="J368">
        <v>1</v>
      </c>
      <c r="K368">
        <v>100</v>
      </c>
      <c r="L368">
        <v>10655.6357421875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7176561664</v>
      </c>
      <c r="D369">
        <v>0</v>
      </c>
      <c r="E369">
        <v>10267379</v>
      </c>
      <c r="F369">
        <v>0</v>
      </c>
      <c r="G369">
        <v>11996016</v>
      </c>
      <c r="H369">
        <v>6</v>
      </c>
      <c r="I369">
        <v>0</v>
      </c>
      <c r="J369">
        <v>1</v>
      </c>
      <c r="K369">
        <v>100</v>
      </c>
      <c r="L369">
        <v>10655.6357421875</v>
      </c>
    </row>
    <row r="370" spans="1:12" x14ac:dyDescent="0.25">
      <c r="A370">
        <v>1634</v>
      </c>
      <c r="B370" s="1">
        <f>DATE(2023,2,22) + TIME(0,0,0)</f>
        <v>44979</v>
      </c>
      <c r="C370">
        <v>7176683008</v>
      </c>
      <c r="D370">
        <v>0</v>
      </c>
      <c r="E370">
        <v>10267585</v>
      </c>
      <c r="F370">
        <v>0</v>
      </c>
      <c r="G370">
        <v>12103048</v>
      </c>
      <c r="H370">
        <v>7</v>
      </c>
      <c r="I370">
        <v>0</v>
      </c>
      <c r="J370">
        <v>1</v>
      </c>
      <c r="K370">
        <v>100</v>
      </c>
      <c r="L370">
        <v>20624.1875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7321798656</v>
      </c>
      <c r="D371">
        <v>0</v>
      </c>
      <c r="E371">
        <v>10514869</v>
      </c>
      <c r="F371">
        <v>0</v>
      </c>
      <c r="G371">
        <v>12103048</v>
      </c>
      <c r="H371">
        <v>7</v>
      </c>
      <c r="I371">
        <v>0</v>
      </c>
      <c r="J371">
        <v>1</v>
      </c>
      <c r="K371">
        <v>100</v>
      </c>
      <c r="L371">
        <v>20624.1875</v>
      </c>
    </row>
    <row r="372" spans="1:12" x14ac:dyDescent="0.25">
      <c r="A372">
        <v>1646</v>
      </c>
      <c r="B372" s="1">
        <f>DATE(2023,3,6) + TIME(0,0,0)</f>
        <v>44991</v>
      </c>
      <c r="C372">
        <v>7321917440</v>
      </c>
      <c r="D372">
        <v>0</v>
      </c>
      <c r="E372">
        <v>10515076</v>
      </c>
      <c r="F372">
        <v>0</v>
      </c>
      <c r="G372">
        <v>11884582</v>
      </c>
      <c r="H372">
        <v>6</v>
      </c>
      <c r="I372">
        <v>0</v>
      </c>
      <c r="J372">
        <v>1</v>
      </c>
      <c r="K372">
        <v>100</v>
      </c>
      <c r="L372">
        <v>20703.35546875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7357452288</v>
      </c>
      <c r="D373">
        <v>0</v>
      </c>
      <c r="E373">
        <v>10576979</v>
      </c>
      <c r="F373">
        <v>0</v>
      </c>
      <c r="G373">
        <v>11884582</v>
      </c>
      <c r="H373">
        <v>6</v>
      </c>
      <c r="I373">
        <v>0</v>
      </c>
      <c r="J373">
        <v>1</v>
      </c>
      <c r="K373">
        <v>100</v>
      </c>
      <c r="L373">
        <v>20703.35546875</v>
      </c>
    </row>
    <row r="374" spans="1:12" x14ac:dyDescent="0.25">
      <c r="A374">
        <v>1649</v>
      </c>
      <c r="B374" s="1">
        <f>DATE(2023,3,9) + TIME(0,0,0)</f>
        <v>44994</v>
      </c>
      <c r="C374">
        <v>7357572608</v>
      </c>
      <c r="D374">
        <v>0</v>
      </c>
      <c r="E374">
        <v>10577187</v>
      </c>
      <c r="F374">
        <v>0</v>
      </c>
      <c r="G374">
        <v>12027465</v>
      </c>
      <c r="H374">
        <v>6</v>
      </c>
      <c r="I374">
        <v>0</v>
      </c>
      <c r="J374">
        <v>1</v>
      </c>
      <c r="K374">
        <v>100</v>
      </c>
      <c r="L374">
        <v>20821.724609375</v>
      </c>
    </row>
    <row r="375" spans="1:12" x14ac:dyDescent="0.25">
      <c r="A375">
        <v>1649.39</v>
      </c>
      <c r="B375" s="1">
        <f>DATE(2023,3,9) + TIME(9,21,36)</f>
        <v>44994.39</v>
      </c>
      <c r="C375">
        <v>7362263040</v>
      </c>
      <c r="D375">
        <v>0</v>
      </c>
      <c r="E375">
        <v>10585308</v>
      </c>
      <c r="F375">
        <v>0</v>
      </c>
      <c r="G375">
        <v>12027465</v>
      </c>
      <c r="H375">
        <v>6</v>
      </c>
      <c r="I375">
        <v>0</v>
      </c>
      <c r="J375">
        <v>1</v>
      </c>
      <c r="K375">
        <v>100</v>
      </c>
      <c r="L375">
        <v>20821.724609375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7362381312</v>
      </c>
      <c r="D376">
        <v>0</v>
      </c>
      <c r="E376">
        <v>10585513</v>
      </c>
      <c r="F376">
        <v>0</v>
      </c>
      <c r="G376">
        <v>11807790</v>
      </c>
      <c r="H376">
        <v>6</v>
      </c>
      <c r="I376">
        <v>0</v>
      </c>
      <c r="J376">
        <v>1</v>
      </c>
      <c r="K376">
        <v>100</v>
      </c>
      <c r="L376">
        <v>20493.1171875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7369347584</v>
      </c>
      <c r="D377">
        <v>0</v>
      </c>
      <c r="E377">
        <v>10597604</v>
      </c>
      <c r="F377">
        <v>0</v>
      </c>
      <c r="G377">
        <v>11807790</v>
      </c>
      <c r="H377">
        <v>6</v>
      </c>
      <c r="I377">
        <v>0</v>
      </c>
      <c r="J377">
        <v>1</v>
      </c>
      <c r="K377">
        <v>100</v>
      </c>
      <c r="L377">
        <v>20493.1171875</v>
      </c>
    </row>
    <row r="378" spans="1:12" x14ac:dyDescent="0.25">
      <c r="A378">
        <v>1650</v>
      </c>
      <c r="B378" s="1">
        <f>DATE(2023,3,10) + TIME(0,0,0)</f>
        <v>44995</v>
      </c>
      <c r="C378">
        <v>7369466880</v>
      </c>
      <c r="D378">
        <v>0</v>
      </c>
      <c r="E378">
        <v>10597810</v>
      </c>
      <c r="F378">
        <v>0</v>
      </c>
      <c r="G378">
        <v>11878998</v>
      </c>
      <c r="H378">
        <v>7</v>
      </c>
      <c r="I378">
        <v>0</v>
      </c>
      <c r="J378">
        <v>1</v>
      </c>
      <c r="K378">
        <v>100</v>
      </c>
      <c r="L378">
        <v>20604.697265625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7381227008</v>
      </c>
      <c r="D379">
        <v>0</v>
      </c>
      <c r="E379">
        <v>10618208</v>
      </c>
      <c r="F379">
        <v>0</v>
      </c>
      <c r="G379">
        <v>11878998</v>
      </c>
      <c r="H379">
        <v>7</v>
      </c>
      <c r="I379">
        <v>0</v>
      </c>
      <c r="J379">
        <v>1</v>
      </c>
      <c r="K379">
        <v>100</v>
      </c>
      <c r="L379">
        <v>20604.697265625</v>
      </c>
    </row>
    <row r="380" spans="1:12" x14ac:dyDescent="0.25">
      <c r="A380">
        <v>1651</v>
      </c>
      <c r="B380" s="1">
        <f>DATE(2023,3,11) + TIME(0,0,0)</f>
        <v>44996</v>
      </c>
      <c r="C380">
        <v>7381345792</v>
      </c>
      <c r="D380">
        <v>0</v>
      </c>
      <c r="E380">
        <v>10618413</v>
      </c>
      <c r="F380">
        <v>0</v>
      </c>
      <c r="G380">
        <v>11888333</v>
      </c>
      <c r="H380">
        <v>6</v>
      </c>
      <c r="I380">
        <v>0</v>
      </c>
      <c r="J380">
        <v>1</v>
      </c>
      <c r="K380">
        <v>100</v>
      </c>
      <c r="L380">
        <v>20417.275390625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7393115136</v>
      </c>
      <c r="D381">
        <v>0</v>
      </c>
      <c r="E381">
        <v>10638626</v>
      </c>
      <c r="F381">
        <v>0</v>
      </c>
      <c r="G381">
        <v>11888333</v>
      </c>
      <c r="H381">
        <v>6</v>
      </c>
      <c r="I381">
        <v>0</v>
      </c>
      <c r="J381">
        <v>1</v>
      </c>
      <c r="K381">
        <v>100</v>
      </c>
      <c r="L381">
        <v>20417.275390625</v>
      </c>
    </row>
    <row r="382" spans="1:12" x14ac:dyDescent="0.25">
      <c r="A382">
        <v>1652</v>
      </c>
      <c r="B382" s="1">
        <f>DATE(2023,3,12) + TIME(0,0,0)</f>
        <v>44997</v>
      </c>
      <c r="C382">
        <v>7393232384</v>
      </c>
      <c r="D382">
        <v>0</v>
      </c>
      <c r="E382">
        <v>10638755</v>
      </c>
      <c r="F382">
        <v>0</v>
      </c>
      <c r="G382">
        <v>11746774</v>
      </c>
      <c r="H382">
        <v>5</v>
      </c>
      <c r="I382">
        <v>0</v>
      </c>
      <c r="J382">
        <v>1</v>
      </c>
      <c r="K382">
        <v>100</v>
      </c>
      <c r="L382">
        <v>12900.880859375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7416608768</v>
      </c>
      <c r="D383">
        <v>0</v>
      </c>
      <c r="E383">
        <v>10664427</v>
      </c>
      <c r="F383">
        <v>0</v>
      </c>
      <c r="G383">
        <v>11746774</v>
      </c>
      <c r="H383">
        <v>5</v>
      </c>
      <c r="I383">
        <v>0</v>
      </c>
      <c r="J383">
        <v>1</v>
      </c>
      <c r="K383">
        <v>100</v>
      </c>
      <c r="L383">
        <v>12900.880859375</v>
      </c>
    </row>
    <row r="384" spans="1:12" x14ac:dyDescent="0.25">
      <c r="A384">
        <v>1654</v>
      </c>
      <c r="B384" s="1">
        <f>DATE(2023,3,14) + TIME(0,0,0)</f>
        <v>44999</v>
      </c>
      <c r="C384">
        <v>7416727552</v>
      </c>
      <c r="D384">
        <v>0</v>
      </c>
      <c r="E384">
        <v>10664556</v>
      </c>
      <c r="F384">
        <v>0</v>
      </c>
      <c r="G384">
        <v>11902526</v>
      </c>
      <c r="H384">
        <v>6</v>
      </c>
      <c r="I384">
        <v>0</v>
      </c>
      <c r="J384">
        <v>1</v>
      </c>
      <c r="K384">
        <v>100</v>
      </c>
      <c r="L384">
        <v>12804.642578125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7464218624</v>
      </c>
      <c r="D385">
        <v>0</v>
      </c>
      <c r="E385">
        <v>10715646</v>
      </c>
      <c r="F385">
        <v>0</v>
      </c>
      <c r="G385">
        <v>11902526</v>
      </c>
      <c r="H385">
        <v>6</v>
      </c>
      <c r="I385">
        <v>0</v>
      </c>
      <c r="J385">
        <v>1</v>
      </c>
      <c r="K385">
        <v>100</v>
      </c>
      <c r="L385">
        <v>12804.642578125</v>
      </c>
    </row>
    <row r="386" spans="1:12" x14ac:dyDescent="0.25">
      <c r="A386">
        <v>1658</v>
      </c>
      <c r="B386" s="1">
        <f>DATE(2023,3,18) + TIME(0,0,0)</f>
        <v>45003</v>
      </c>
      <c r="C386">
        <v>7464338432</v>
      </c>
      <c r="D386">
        <v>0</v>
      </c>
      <c r="E386">
        <v>10715861</v>
      </c>
      <c r="F386">
        <v>0</v>
      </c>
      <c r="G386">
        <v>11954713</v>
      </c>
      <c r="H386">
        <v>7</v>
      </c>
      <c r="I386">
        <v>0</v>
      </c>
      <c r="J386">
        <v>1</v>
      </c>
      <c r="K386">
        <v>100</v>
      </c>
      <c r="L386">
        <v>21478.171875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7655494144</v>
      </c>
      <c r="D387">
        <v>0</v>
      </c>
      <c r="E387">
        <v>11059297</v>
      </c>
      <c r="F387">
        <v>0</v>
      </c>
      <c r="G387">
        <v>11954713</v>
      </c>
      <c r="H387">
        <v>7</v>
      </c>
      <c r="I387">
        <v>0</v>
      </c>
      <c r="J387">
        <v>1</v>
      </c>
      <c r="K387">
        <v>100</v>
      </c>
      <c r="L387">
        <v>21478.171875</v>
      </c>
    </row>
    <row r="388" spans="1:12" x14ac:dyDescent="0.25">
      <c r="A388">
        <v>1674</v>
      </c>
      <c r="B388" s="1">
        <f>DATE(2023,4,3) + TIME(0,0,0)</f>
        <v>45019</v>
      </c>
      <c r="C388">
        <v>7655615488</v>
      </c>
      <c r="D388">
        <v>0</v>
      </c>
      <c r="E388">
        <v>11059507</v>
      </c>
      <c r="F388">
        <v>0</v>
      </c>
      <c r="G388">
        <v>12130198</v>
      </c>
      <c r="H388">
        <v>6</v>
      </c>
      <c r="I388">
        <v>0</v>
      </c>
      <c r="J388">
        <v>1</v>
      </c>
      <c r="K388">
        <v>100</v>
      </c>
      <c r="L388">
        <v>21035.517578125</v>
      </c>
    </row>
    <row r="389" spans="1:12" x14ac:dyDescent="0.25">
      <c r="A389">
        <v>1674.05</v>
      </c>
      <c r="B389" s="1">
        <f>DATE(2023,4,3) + TIME(1,12,0)</f>
        <v>45019.05</v>
      </c>
      <c r="C389">
        <v>7656222208</v>
      </c>
      <c r="D389">
        <v>0</v>
      </c>
      <c r="E389">
        <v>11060559</v>
      </c>
      <c r="F389">
        <v>0</v>
      </c>
      <c r="G389">
        <v>12130198</v>
      </c>
      <c r="H389">
        <v>6</v>
      </c>
      <c r="I389">
        <v>0</v>
      </c>
      <c r="J389">
        <v>1</v>
      </c>
      <c r="K389">
        <v>100</v>
      </c>
      <c r="L389">
        <v>21035.517578125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7667624448</v>
      </c>
      <c r="D390">
        <v>0</v>
      </c>
      <c r="E390">
        <v>11080332</v>
      </c>
      <c r="F390">
        <v>0</v>
      </c>
      <c r="G390">
        <v>12130198</v>
      </c>
      <c r="H390">
        <v>6</v>
      </c>
      <c r="I390">
        <v>0</v>
      </c>
      <c r="J390">
        <v>1</v>
      </c>
      <c r="K390">
        <v>100</v>
      </c>
      <c r="L390">
        <v>21035.517578125</v>
      </c>
    </row>
    <row r="391" spans="1:12" x14ac:dyDescent="0.25">
      <c r="A391">
        <v>1675</v>
      </c>
      <c r="B391" s="1">
        <f>DATE(2023,4,4) + TIME(0,0,0)</f>
        <v>45020</v>
      </c>
      <c r="C391">
        <v>7667744256</v>
      </c>
      <c r="D391">
        <v>0</v>
      </c>
      <c r="E391">
        <v>11080542</v>
      </c>
      <c r="F391">
        <v>0</v>
      </c>
      <c r="G391">
        <v>11978605</v>
      </c>
      <c r="H391">
        <v>6</v>
      </c>
      <c r="I391">
        <v>0</v>
      </c>
      <c r="J391">
        <v>1</v>
      </c>
      <c r="K391">
        <v>100</v>
      </c>
      <c r="L391">
        <v>20958.3515625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7679603200</v>
      </c>
      <c r="D392">
        <v>0</v>
      </c>
      <c r="E392">
        <v>11101291</v>
      </c>
      <c r="F392">
        <v>0</v>
      </c>
      <c r="G392">
        <v>11978605</v>
      </c>
      <c r="H392">
        <v>6</v>
      </c>
      <c r="I392">
        <v>0</v>
      </c>
      <c r="J392">
        <v>1</v>
      </c>
      <c r="K392">
        <v>100</v>
      </c>
      <c r="L392">
        <v>20958.3515625</v>
      </c>
    </row>
    <row r="393" spans="1:12" x14ac:dyDescent="0.25">
      <c r="A393">
        <v>1676</v>
      </c>
      <c r="B393" s="1">
        <f>DATE(2023,4,5) + TIME(0,0,0)</f>
        <v>45021</v>
      </c>
      <c r="C393">
        <v>7679724032</v>
      </c>
      <c r="D393">
        <v>0</v>
      </c>
      <c r="E393">
        <v>11101494</v>
      </c>
      <c r="F393">
        <v>0</v>
      </c>
      <c r="G393">
        <v>12121354</v>
      </c>
      <c r="H393">
        <v>6</v>
      </c>
      <c r="I393">
        <v>0</v>
      </c>
      <c r="J393">
        <v>1</v>
      </c>
      <c r="K393">
        <v>100</v>
      </c>
      <c r="L393">
        <v>20363.931640625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7691724288</v>
      </c>
      <c r="D394">
        <v>0</v>
      </c>
      <c r="E394">
        <v>11121655</v>
      </c>
      <c r="F394">
        <v>0</v>
      </c>
      <c r="G394">
        <v>12121354</v>
      </c>
      <c r="H394">
        <v>6</v>
      </c>
      <c r="I394">
        <v>0</v>
      </c>
      <c r="J394">
        <v>1</v>
      </c>
      <c r="K394">
        <v>100</v>
      </c>
      <c r="L394">
        <v>20363.931640625</v>
      </c>
    </row>
    <row r="395" spans="1:12" x14ac:dyDescent="0.25">
      <c r="A395">
        <v>1677</v>
      </c>
      <c r="B395" s="1">
        <f>DATE(2023,4,6) + TIME(0,0,0)</f>
        <v>45022</v>
      </c>
      <c r="C395">
        <v>7691845120</v>
      </c>
      <c r="D395">
        <v>0</v>
      </c>
      <c r="E395">
        <v>11121864</v>
      </c>
      <c r="F395">
        <v>0</v>
      </c>
      <c r="G395">
        <v>12064748</v>
      </c>
      <c r="H395">
        <v>7</v>
      </c>
      <c r="I395">
        <v>0</v>
      </c>
      <c r="J395">
        <v>1</v>
      </c>
      <c r="K395">
        <v>100</v>
      </c>
      <c r="L395">
        <v>20985.705078125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7739983360</v>
      </c>
      <c r="D396">
        <v>0</v>
      </c>
      <c r="E396">
        <v>11205597</v>
      </c>
      <c r="F396">
        <v>0</v>
      </c>
      <c r="G396">
        <v>12064748</v>
      </c>
      <c r="H396">
        <v>7</v>
      </c>
      <c r="I396">
        <v>0</v>
      </c>
      <c r="J396">
        <v>1</v>
      </c>
      <c r="K396">
        <v>100</v>
      </c>
      <c r="L396">
        <v>20985.705078125</v>
      </c>
    </row>
    <row r="397" spans="1:12" x14ac:dyDescent="0.25">
      <c r="A397">
        <v>1681</v>
      </c>
      <c r="B397" s="1">
        <f>DATE(2023,4,10) + TIME(0,0,0)</f>
        <v>45026</v>
      </c>
      <c r="C397">
        <v>7740104192</v>
      </c>
      <c r="D397">
        <v>0</v>
      </c>
      <c r="E397">
        <v>11205808</v>
      </c>
      <c r="F397">
        <v>0</v>
      </c>
      <c r="G397">
        <v>12059326</v>
      </c>
      <c r="H397">
        <v>7</v>
      </c>
      <c r="I397">
        <v>0</v>
      </c>
      <c r="J397">
        <v>1</v>
      </c>
      <c r="K397">
        <v>100</v>
      </c>
      <c r="L397">
        <v>21041.197265625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7752042496</v>
      </c>
      <c r="D398">
        <v>0</v>
      </c>
      <c r="E398">
        <v>11226639</v>
      </c>
      <c r="F398">
        <v>0</v>
      </c>
      <c r="G398">
        <v>12059326</v>
      </c>
      <c r="H398">
        <v>7</v>
      </c>
      <c r="I398">
        <v>0</v>
      </c>
      <c r="J398">
        <v>1</v>
      </c>
      <c r="K398">
        <v>100</v>
      </c>
      <c r="L398">
        <v>21041.197265625</v>
      </c>
    </row>
    <row r="399" spans="1:12" x14ac:dyDescent="0.25">
      <c r="A399">
        <v>1682</v>
      </c>
      <c r="B399" s="1">
        <f>DATE(2023,4,11) + TIME(0,0,0)</f>
        <v>45027</v>
      </c>
      <c r="C399">
        <v>7752163328</v>
      </c>
      <c r="D399">
        <v>0</v>
      </c>
      <c r="E399">
        <v>11226844</v>
      </c>
      <c r="F399">
        <v>0</v>
      </c>
      <c r="G399">
        <v>12086860</v>
      </c>
      <c r="H399">
        <v>7</v>
      </c>
      <c r="I399">
        <v>0</v>
      </c>
      <c r="J399">
        <v>1</v>
      </c>
      <c r="K399">
        <v>100</v>
      </c>
      <c r="L399">
        <v>20495.34375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7758086144</v>
      </c>
      <c r="D400">
        <v>0</v>
      </c>
      <c r="E400">
        <v>11236886</v>
      </c>
      <c r="F400">
        <v>0</v>
      </c>
      <c r="G400">
        <v>12086860</v>
      </c>
      <c r="H400">
        <v>7</v>
      </c>
      <c r="I400">
        <v>0</v>
      </c>
      <c r="J400">
        <v>1</v>
      </c>
      <c r="K400">
        <v>100</v>
      </c>
      <c r="L400">
        <v>20495.34375</v>
      </c>
    </row>
    <row r="401" spans="1:12" x14ac:dyDescent="0.25">
      <c r="A401">
        <v>1682.5</v>
      </c>
      <c r="B401" s="1">
        <f>DATE(2023,4,11) + TIME(12,0,0)</f>
        <v>45027.5</v>
      </c>
      <c r="C401">
        <v>7758206464</v>
      </c>
      <c r="D401">
        <v>0</v>
      </c>
      <c r="E401">
        <v>11237094</v>
      </c>
      <c r="F401">
        <v>0</v>
      </c>
      <c r="G401">
        <v>12018678</v>
      </c>
      <c r="H401">
        <v>7</v>
      </c>
      <c r="I401">
        <v>0</v>
      </c>
      <c r="J401">
        <v>1</v>
      </c>
      <c r="K401">
        <v>100</v>
      </c>
      <c r="L401">
        <v>20775.90625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8004469248</v>
      </c>
      <c r="D402">
        <v>0</v>
      </c>
      <c r="E402">
        <v>11662792</v>
      </c>
      <c r="F402">
        <v>0</v>
      </c>
      <c r="G402">
        <v>12018678</v>
      </c>
      <c r="H402">
        <v>7</v>
      </c>
      <c r="I402">
        <v>0</v>
      </c>
      <c r="J402">
        <v>1</v>
      </c>
      <c r="K402">
        <v>100</v>
      </c>
      <c r="L402">
        <v>20775.90625</v>
      </c>
    </row>
    <row r="403" spans="1:12" x14ac:dyDescent="0.25">
      <c r="A403">
        <v>1703</v>
      </c>
      <c r="B403" s="1">
        <f>DATE(2023,5,2) + TIME(0,0,0)</f>
        <v>45048</v>
      </c>
      <c r="C403">
        <v>8004588544</v>
      </c>
      <c r="D403">
        <v>0</v>
      </c>
      <c r="E403">
        <v>11662999</v>
      </c>
      <c r="F403">
        <v>0</v>
      </c>
      <c r="G403">
        <v>11952226</v>
      </c>
      <c r="H403">
        <v>7</v>
      </c>
      <c r="I403">
        <v>0</v>
      </c>
      <c r="J403">
        <v>1</v>
      </c>
      <c r="K403">
        <v>100</v>
      </c>
      <c r="L403">
        <v>20673.65234375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8052277760</v>
      </c>
      <c r="D404">
        <v>0</v>
      </c>
      <c r="E404">
        <v>11745487</v>
      </c>
      <c r="F404">
        <v>0</v>
      </c>
      <c r="G404">
        <v>11952226</v>
      </c>
      <c r="H404">
        <v>7</v>
      </c>
      <c r="I404">
        <v>0</v>
      </c>
      <c r="J404">
        <v>1</v>
      </c>
      <c r="K404">
        <v>100</v>
      </c>
      <c r="L404">
        <v>20673.65234375</v>
      </c>
    </row>
    <row r="405" spans="1:12" x14ac:dyDescent="0.25">
      <c r="A405">
        <v>1707</v>
      </c>
      <c r="B405" s="1">
        <f>DATE(2023,5,6) + TIME(0,0,0)</f>
        <v>45052</v>
      </c>
      <c r="C405">
        <v>8052397568</v>
      </c>
      <c r="D405">
        <v>0</v>
      </c>
      <c r="E405">
        <v>11745696</v>
      </c>
      <c r="F405">
        <v>0</v>
      </c>
      <c r="G405">
        <v>11981877</v>
      </c>
      <c r="H405">
        <v>7</v>
      </c>
      <c r="I405">
        <v>0</v>
      </c>
      <c r="J405">
        <v>1</v>
      </c>
      <c r="K405">
        <v>100</v>
      </c>
      <c r="L405">
        <v>20889.673828125</v>
      </c>
    </row>
    <row r="406" spans="1:12" x14ac:dyDescent="0.25">
      <c r="A406">
        <v>1709</v>
      </c>
      <c r="B406" s="1">
        <f>DATE(2023,5,8) + TIME(0,0,0)</f>
        <v>45054</v>
      </c>
      <c r="C406">
        <v>8076361728</v>
      </c>
      <c r="D406">
        <v>0</v>
      </c>
      <c r="E406">
        <v>11787475</v>
      </c>
      <c r="F406">
        <v>0</v>
      </c>
      <c r="G406">
        <v>11981877</v>
      </c>
      <c r="H406">
        <v>7</v>
      </c>
      <c r="I406">
        <v>0</v>
      </c>
      <c r="J406">
        <v>1</v>
      </c>
      <c r="K406">
        <v>100</v>
      </c>
      <c r="L406">
        <v>20889.673828125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8088223744</v>
      </c>
      <c r="D407">
        <v>0</v>
      </c>
      <c r="E407">
        <v>11808156</v>
      </c>
      <c r="F407">
        <v>0</v>
      </c>
      <c r="G407">
        <v>11981877</v>
      </c>
      <c r="H407">
        <v>7</v>
      </c>
      <c r="I407">
        <v>0</v>
      </c>
      <c r="J407">
        <v>1</v>
      </c>
      <c r="K407">
        <v>100</v>
      </c>
      <c r="L407">
        <v>20889.673828125</v>
      </c>
    </row>
    <row r="408" spans="1:12" x14ac:dyDescent="0.25">
      <c r="A408">
        <v>1710</v>
      </c>
      <c r="B408" s="1">
        <f>DATE(2023,5,9) + TIME(0,0,0)</f>
        <v>45055</v>
      </c>
      <c r="C408">
        <v>8088343040</v>
      </c>
      <c r="D408">
        <v>0</v>
      </c>
      <c r="E408">
        <v>11808390</v>
      </c>
      <c r="F408">
        <v>0</v>
      </c>
      <c r="G408">
        <v>11955928</v>
      </c>
      <c r="H408">
        <v>7</v>
      </c>
      <c r="I408">
        <v>0</v>
      </c>
      <c r="J408">
        <v>1</v>
      </c>
      <c r="K408">
        <v>100</v>
      </c>
      <c r="L408">
        <v>23403.27734375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8124091392</v>
      </c>
      <c r="D409">
        <v>0</v>
      </c>
      <c r="E409">
        <v>11878366</v>
      </c>
      <c r="F409">
        <v>0</v>
      </c>
      <c r="G409">
        <v>11955928</v>
      </c>
      <c r="H409">
        <v>7</v>
      </c>
      <c r="I409">
        <v>0</v>
      </c>
      <c r="J409">
        <v>1</v>
      </c>
      <c r="K409">
        <v>100</v>
      </c>
      <c r="L409">
        <v>23403.27734375</v>
      </c>
    </row>
    <row r="410" spans="1:12" x14ac:dyDescent="0.25">
      <c r="A410">
        <v>1713</v>
      </c>
      <c r="B410" s="1">
        <f>DATE(2023,5,12) + TIME(0,0,0)</f>
        <v>45058</v>
      </c>
      <c r="C410">
        <v>8124209664</v>
      </c>
      <c r="D410">
        <v>0</v>
      </c>
      <c r="E410">
        <v>11878594</v>
      </c>
      <c r="F410">
        <v>0</v>
      </c>
      <c r="G410">
        <v>11821480</v>
      </c>
      <c r="H410">
        <v>7</v>
      </c>
      <c r="I410">
        <v>0</v>
      </c>
      <c r="J410">
        <v>1</v>
      </c>
      <c r="K410">
        <v>100</v>
      </c>
      <c r="L410">
        <v>22847.626953125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8125746176</v>
      </c>
      <c r="D411">
        <v>0</v>
      </c>
      <c r="E411">
        <v>11881565</v>
      </c>
      <c r="F411">
        <v>0</v>
      </c>
      <c r="G411">
        <v>11821480</v>
      </c>
      <c r="H411">
        <v>7</v>
      </c>
      <c r="I411">
        <v>0</v>
      </c>
      <c r="J411">
        <v>1</v>
      </c>
      <c r="K411">
        <v>100</v>
      </c>
      <c r="L411">
        <v>22847.626953125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8135912960</v>
      </c>
      <c r="D412">
        <v>0</v>
      </c>
      <c r="E412">
        <v>11901213</v>
      </c>
      <c r="F412">
        <v>0</v>
      </c>
      <c r="G412">
        <v>11821480</v>
      </c>
      <c r="H412">
        <v>7</v>
      </c>
      <c r="I412">
        <v>0</v>
      </c>
      <c r="J412">
        <v>1</v>
      </c>
      <c r="K412">
        <v>100</v>
      </c>
      <c r="L412">
        <v>22847.626953125</v>
      </c>
    </row>
    <row r="413" spans="1:12" x14ac:dyDescent="0.25">
      <c r="A413">
        <v>1714</v>
      </c>
      <c r="B413" s="1">
        <f>DATE(2023,5,13) + TIME(0,0,0)</f>
        <v>45059</v>
      </c>
      <c r="C413">
        <v>8136031744</v>
      </c>
      <c r="D413">
        <v>0</v>
      </c>
      <c r="E413">
        <v>11901442</v>
      </c>
      <c r="F413">
        <v>0</v>
      </c>
      <c r="G413">
        <v>11907566</v>
      </c>
      <c r="H413">
        <v>7</v>
      </c>
      <c r="I413">
        <v>0</v>
      </c>
      <c r="J413">
        <v>1</v>
      </c>
      <c r="K413">
        <v>100</v>
      </c>
      <c r="L413">
        <v>22849.720703125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8195450880</v>
      </c>
      <c r="D414">
        <v>0</v>
      </c>
      <c r="E414">
        <v>12015462</v>
      </c>
      <c r="F414">
        <v>0</v>
      </c>
      <c r="G414">
        <v>11907566</v>
      </c>
      <c r="H414">
        <v>7</v>
      </c>
      <c r="I414">
        <v>0</v>
      </c>
      <c r="J414">
        <v>1</v>
      </c>
      <c r="K414">
        <v>100</v>
      </c>
      <c r="L414">
        <v>22849.720703125</v>
      </c>
    </row>
    <row r="415" spans="1:12" x14ac:dyDescent="0.25">
      <c r="A415">
        <v>1719</v>
      </c>
      <c r="B415" s="1">
        <f>DATE(2023,5,18) + TIME(0,0,0)</f>
        <v>45064</v>
      </c>
      <c r="C415">
        <v>8195570176</v>
      </c>
      <c r="D415">
        <v>0</v>
      </c>
      <c r="E415">
        <v>12015691</v>
      </c>
      <c r="F415">
        <v>0</v>
      </c>
      <c r="G415">
        <v>11977192</v>
      </c>
      <c r="H415">
        <v>7</v>
      </c>
      <c r="I415">
        <v>0</v>
      </c>
      <c r="J415">
        <v>1</v>
      </c>
      <c r="K415">
        <v>100</v>
      </c>
      <c r="L415">
        <v>22881.626953125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8291268096</v>
      </c>
      <c r="D416">
        <v>0</v>
      </c>
      <c r="E416">
        <v>12198515</v>
      </c>
      <c r="F416">
        <v>0</v>
      </c>
      <c r="G416">
        <v>11977192</v>
      </c>
      <c r="H416">
        <v>7</v>
      </c>
      <c r="I416">
        <v>0</v>
      </c>
      <c r="J416">
        <v>1</v>
      </c>
      <c r="K416">
        <v>100</v>
      </c>
      <c r="L416">
        <v>22881.626953125</v>
      </c>
    </row>
    <row r="417" spans="1:12" x14ac:dyDescent="0.25">
      <c r="A417">
        <v>1727</v>
      </c>
      <c r="B417" s="1">
        <f>DATE(2023,5,26) + TIME(0,0,0)</f>
        <v>45072</v>
      </c>
      <c r="C417">
        <v>8291387392</v>
      </c>
      <c r="D417">
        <v>0</v>
      </c>
      <c r="E417">
        <v>12198737</v>
      </c>
      <c r="F417">
        <v>0</v>
      </c>
      <c r="G417">
        <v>11915458</v>
      </c>
      <c r="H417">
        <v>7</v>
      </c>
      <c r="I417">
        <v>0</v>
      </c>
      <c r="J417">
        <v>1</v>
      </c>
      <c r="K417">
        <v>100</v>
      </c>
      <c r="L417">
        <v>22174.83984375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8297225728</v>
      </c>
      <c r="D418">
        <v>0</v>
      </c>
      <c r="E418">
        <v>12209602</v>
      </c>
      <c r="F418">
        <v>0</v>
      </c>
      <c r="G418">
        <v>11915458</v>
      </c>
      <c r="H418">
        <v>7</v>
      </c>
      <c r="I418">
        <v>0</v>
      </c>
      <c r="J418">
        <v>1</v>
      </c>
      <c r="K418">
        <v>100</v>
      </c>
      <c r="L418">
        <v>22174.83984375</v>
      </c>
    </row>
    <row r="419" spans="1:12" x14ac:dyDescent="0.25">
      <c r="A419">
        <v>1727.5</v>
      </c>
      <c r="B419" s="1">
        <f>DATE(2023,5,26) + TIME(12,0,0)</f>
        <v>45072.5</v>
      </c>
      <c r="C419">
        <v>8297345536</v>
      </c>
      <c r="D419">
        <v>0</v>
      </c>
      <c r="E419">
        <v>12209831</v>
      </c>
      <c r="F419">
        <v>0</v>
      </c>
      <c r="G419">
        <v>11971306</v>
      </c>
      <c r="H419">
        <v>7</v>
      </c>
      <c r="I419">
        <v>0</v>
      </c>
      <c r="J419">
        <v>1</v>
      </c>
      <c r="K419">
        <v>100</v>
      </c>
      <c r="L419">
        <v>22854.619140625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8446867456</v>
      </c>
      <c r="D420">
        <v>0</v>
      </c>
      <c r="E420">
        <v>12495285</v>
      </c>
      <c r="F420">
        <v>0</v>
      </c>
      <c r="G420">
        <v>11971306</v>
      </c>
      <c r="H420">
        <v>7</v>
      </c>
      <c r="I420">
        <v>0</v>
      </c>
      <c r="J420">
        <v>1</v>
      </c>
      <c r="K420">
        <v>100</v>
      </c>
      <c r="L420">
        <v>22854.619140625</v>
      </c>
    </row>
    <row r="421" spans="1:12" x14ac:dyDescent="0.25">
      <c r="A421">
        <v>1740</v>
      </c>
      <c r="B421" s="1">
        <f>DATE(2023,6,8) + TIME(0,0,0)</f>
        <v>45085</v>
      </c>
      <c r="C421">
        <v>8446987264</v>
      </c>
      <c r="D421">
        <v>0</v>
      </c>
      <c r="E421">
        <v>12495509</v>
      </c>
      <c r="F421">
        <v>0</v>
      </c>
      <c r="G421">
        <v>11977596</v>
      </c>
      <c r="H421">
        <v>7</v>
      </c>
      <c r="I421">
        <v>0</v>
      </c>
      <c r="J421">
        <v>1</v>
      </c>
      <c r="K421">
        <v>100</v>
      </c>
      <c r="L421">
        <v>22401.958984375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8456449536</v>
      </c>
      <c r="D422">
        <v>0</v>
      </c>
      <c r="E422">
        <v>12513207</v>
      </c>
      <c r="F422">
        <v>0</v>
      </c>
      <c r="G422">
        <v>11977596</v>
      </c>
      <c r="H422">
        <v>7</v>
      </c>
      <c r="I422">
        <v>0</v>
      </c>
      <c r="J422">
        <v>1</v>
      </c>
      <c r="K422">
        <v>100</v>
      </c>
      <c r="L422">
        <v>22401.958984375</v>
      </c>
    </row>
    <row r="423" spans="1:12" x14ac:dyDescent="0.25">
      <c r="A423">
        <v>1740.8</v>
      </c>
      <c r="B423" s="1">
        <f>DATE(2023,6,8) + TIME(19,12,0)</f>
        <v>45085.8</v>
      </c>
      <c r="C423">
        <v>8456569856</v>
      </c>
      <c r="D423">
        <v>0</v>
      </c>
      <c r="E423">
        <v>12513429</v>
      </c>
      <c r="F423">
        <v>0</v>
      </c>
      <c r="G423">
        <v>12067227</v>
      </c>
      <c r="H423">
        <v>7</v>
      </c>
      <c r="I423">
        <v>0</v>
      </c>
      <c r="J423">
        <v>1</v>
      </c>
      <c r="K423">
        <v>100</v>
      </c>
      <c r="L423">
        <v>22206.287109375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8458862592</v>
      </c>
      <c r="D424">
        <v>0</v>
      </c>
      <c r="E424">
        <v>12517648</v>
      </c>
      <c r="F424">
        <v>0</v>
      </c>
      <c r="G424">
        <v>12067227</v>
      </c>
      <c r="H424">
        <v>7</v>
      </c>
      <c r="I424">
        <v>0</v>
      </c>
      <c r="J424">
        <v>1</v>
      </c>
      <c r="K424">
        <v>100</v>
      </c>
      <c r="L424">
        <v>22206.287109375</v>
      </c>
    </row>
    <row r="425" spans="1:12" x14ac:dyDescent="0.25">
      <c r="A425">
        <v>1741</v>
      </c>
      <c r="B425" s="1">
        <f>DATE(2023,6,9) + TIME(0,0,0)</f>
        <v>45086</v>
      </c>
      <c r="C425">
        <v>8458981376</v>
      </c>
      <c r="D425">
        <v>0</v>
      </c>
      <c r="E425">
        <v>12517874</v>
      </c>
      <c r="F425">
        <v>0</v>
      </c>
      <c r="G425">
        <v>11868774</v>
      </c>
      <c r="H425">
        <v>7</v>
      </c>
      <c r="I425">
        <v>0</v>
      </c>
      <c r="J425">
        <v>1</v>
      </c>
      <c r="K425">
        <v>100</v>
      </c>
      <c r="L425">
        <v>22570.109375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8482600448</v>
      </c>
      <c r="D426">
        <v>0</v>
      </c>
      <c r="E426">
        <v>12562788</v>
      </c>
      <c r="F426">
        <v>0</v>
      </c>
      <c r="G426">
        <v>11868774</v>
      </c>
      <c r="H426">
        <v>7</v>
      </c>
      <c r="I426">
        <v>0</v>
      </c>
      <c r="J426">
        <v>1</v>
      </c>
      <c r="K426">
        <v>100</v>
      </c>
      <c r="L426">
        <v>22570.109375</v>
      </c>
    </row>
    <row r="427" spans="1:12" x14ac:dyDescent="0.25">
      <c r="A427">
        <v>1743</v>
      </c>
      <c r="B427" s="1">
        <f>DATE(2023,6,11) + TIME(0,0,0)</f>
        <v>45088</v>
      </c>
      <c r="C427">
        <v>8482719744</v>
      </c>
      <c r="D427">
        <v>0</v>
      </c>
      <c r="E427">
        <v>12563013</v>
      </c>
      <c r="F427">
        <v>0</v>
      </c>
      <c r="G427">
        <v>11937779</v>
      </c>
      <c r="H427">
        <v>7</v>
      </c>
      <c r="I427">
        <v>0</v>
      </c>
      <c r="J427">
        <v>1</v>
      </c>
      <c r="K427">
        <v>100</v>
      </c>
      <c r="L427">
        <v>22438.8671875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8530351616</v>
      </c>
      <c r="D428">
        <v>0</v>
      </c>
      <c r="E428">
        <v>12652544</v>
      </c>
      <c r="F428">
        <v>0</v>
      </c>
      <c r="G428">
        <v>11937779</v>
      </c>
      <c r="H428">
        <v>7</v>
      </c>
      <c r="I428">
        <v>0</v>
      </c>
      <c r="J428">
        <v>1</v>
      </c>
      <c r="K428">
        <v>100</v>
      </c>
      <c r="L428">
        <v>22438.8671875</v>
      </c>
    </row>
    <row r="429" spans="1:12" x14ac:dyDescent="0.25">
      <c r="A429">
        <v>1747</v>
      </c>
      <c r="B429" s="1">
        <f>DATE(2023,6,15) + TIME(0,0,0)</f>
        <v>45092</v>
      </c>
      <c r="C429">
        <v>8530470400</v>
      </c>
      <c r="D429">
        <v>0</v>
      </c>
      <c r="E429">
        <v>12652777</v>
      </c>
      <c r="F429">
        <v>0</v>
      </c>
      <c r="G429">
        <v>11895554</v>
      </c>
      <c r="H429">
        <v>7</v>
      </c>
      <c r="I429">
        <v>0</v>
      </c>
      <c r="J429">
        <v>1</v>
      </c>
      <c r="K429">
        <v>100</v>
      </c>
      <c r="L429">
        <v>23288.2578125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8542246912</v>
      </c>
      <c r="D430">
        <v>0</v>
      </c>
      <c r="E430">
        <v>12675832</v>
      </c>
      <c r="F430">
        <v>0</v>
      </c>
      <c r="G430">
        <v>11895554</v>
      </c>
      <c r="H430">
        <v>7</v>
      </c>
      <c r="I430">
        <v>0</v>
      </c>
      <c r="J430">
        <v>1</v>
      </c>
      <c r="K430">
        <v>100</v>
      </c>
      <c r="L430">
        <v>23288.2578125</v>
      </c>
    </row>
    <row r="431" spans="1:12" x14ac:dyDescent="0.25">
      <c r="A431">
        <v>1748</v>
      </c>
      <c r="B431" s="1">
        <f>DATE(2023,6,16) + TIME(0,0,0)</f>
        <v>45093</v>
      </c>
      <c r="C431">
        <v>8542366720</v>
      </c>
      <c r="D431">
        <v>0</v>
      </c>
      <c r="E431">
        <v>12676055</v>
      </c>
      <c r="F431">
        <v>0</v>
      </c>
      <c r="G431">
        <v>11972850</v>
      </c>
      <c r="H431">
        <v>7</v>
      </c>
      <c r="I431">
        <v>0</v>
      </c>
      <c r="J431">
        <v>1</v>
      </c>
      <c r="K431">
        <v>100</v>
      </c>
      <c r="L431">
        <v>22310.255859375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8566192640</v>
      </c>
      <c r="D432">
        <v>0</v>
      </c>
      <c r="E432">
        <v>12720453</v>
      </c>
      <c r="F432">
        <v>0</v>
      </c>
      <c r="G432">
        <v>11972850</v>
      </c>
      <c r="H432">
        <v>7</v>
      </c>
      <c r="I432">
        <v>0</v>
      </c>
      <c r="J432">
        <v>1</v>
      </c>
      <c r="K432">
        <v>100</v>
      </c>
      <c r="L432">
        <v>22310.255859375</v>
      </c>
    </row>
    <row r="433" spans="1:12" x14ac:dyDescent="0.25">
      <c r="A433">
        <v>1750</v>
      </c>
      <c r="B433" s="1">
        <f>DATE(2023,6,18) + TIME(0,0,0)</f>
        <v>45095</v>
      </c>
      <c r="C433">
        <v>8566311936</v>
      </c>
      <c r="D433">
        <v>0</v>
      </c>
      <c r="E433">
        <v>12720676</v>
      </c>
      <c r="F433">
        <v>0</v>
      </c>
      <c r="G433">
        <v>11919976</v>
      </c>
      <c r="H433">
        <v>7</v>
      </c>
      <c r="I433">
        <v>0</v>
      </c>
      <c r="J433">
        <v>1</v>
      </c>
      <c r="K433">
        <v>100</v>
      </c>
      <c r="L433">
        <v>22394.951171875</v>
      </c>
    </row>
    <row r="434" spans="1:12" x14ac:dyDescent="0.25">
      <c r="A434">
        <v>1752</v>
      </c>
      <c r="B434" s="1">
        <f>DATE(2023,6,20) + TIME(0,0,0)</f>
        <v>45097</v>
      </c>
      <c r="C434">
        <v>8590151680</v>
      </c>
      <c r="D434">
        <v>0</v>
      </c>
      <c r="E434">
        <v>12765466</v>
      </c>
      <c r="F434">
        <v>0</v>
      </c>
      <c r="G434">
        <v>11919976</v>
      </c>
      <c r="H434">
        <v>7</v>
      </c>
      <c r="I434">
        <v>0</v>
      </c>
      <c r="J434">
        <v>1</v>
      </c>
      <c r="K434">
        <v>100</v>
      </c>
      <c r="L434">
        <v>22394.951171875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8601952256</v>
      </c>
      <c r="D435">
        <v>0</v>
      </c>
      <c r="E435">
        <v>12787637</v>
      </c>
      <c r="F435">
        <v>0</v>
      </c>
      <c r="G435">
        <v>11919976</v>
      </c>
      <c r="H435">
        <v>7</v>
      </c>
      <c r="I435">
        <v>0</v>
      </c>
      <c r="J435">
        <v>1</v>
      </c>
      <c r="K435">
        <v>100</v>
      </c>
      <c r="L435">
        <v>22394.951171875</v>
      </c>
    </row>
    <row r="436" spans="1:12" x14ac:dyDescent="0.25">
      <c r="A436">
        <v>1753</v>
      </c>
      <c r="B436" s="1">
        <f>DATE(2023,6,21) + TIME(0,0,0)</f>
        <v>45098</v>
      </c>
      <c r="C436">
        <v>8602072064</v>
      </c>
      <c r="D436">
        <v>0</v>
      </c>
      <c r="E436">
        <v>12787861</v>
      </c>
      <c r="F436">
        <v>0</v>
      </c>
      <c r="G436">
        <v>11971853</v>
      </c>
      <c r="H436">
        <v>7</v>
      </c>
      <c r="I436">
        <v>0</v>
      </c>
      <c r="J436">
        <v>1</v>
      </c>
      <c r="K436">
        <v>100</v>
      </c>
      <c r="L436">
        <v>22394.734375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8609135616</v>
      </c>
      <c r="D437">
        <v>0</v>
      </c>
      <c r="E437">
        <v>12801074</v>
      </c>
      <c r="F437">
        <v>0</v>
      </c>
      <c r="G437">
        <v>11971853</v>
      </c>
      <c r="H437">
        <v>7</v>
      </c>
      <c r="I437">
        <v>0</v>
      </c>
      <c r="J437">
        <v>1</v>
      </c>
      <c r="K437">
        <v>100</v>
      </c>
      <c r="L437">
        <v>22394.734375</v>
      </c>
    </row>
    <row r="438" spans="1:12" x14ac:dyDescent="0.25">
      <c r="A438">
        <v>1753.6</v>
      </c>
      <c r="B438" s="1">
        <f>DATE(2023,6,21) + TIME(14,24,0)</f>
        <v>45098.6</v>
      </c>
      <c r="C438">
        <v>8609255424</v>
      </c>
      <c r="D438">
        <v>0</v>
      </c>
      <c r="E438">
        <v>12801296</v>
      </c>
      <c r="F438">
        <v>0</v>
      </c>
      <c r="G438">
        <v>11931267</v>
      </c>
      <c r="H438">
        <v>7</v>
      </c>
      <c r="I438">
        <v>0</v>
      </c>
      <c r="J438">
        <v>1</v>
      </c>
      <c r="K438">
        <v>100</v>
      </c>
      <c r="L438">
        <v>22127.96875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8697426944</v>
      </c>
      <c r="D439">
        <v>0</v>
      </c>
      <c r="E439">
        <v>12964821</v>
      </c>
      <c r="F439">
        <v>0</v>
      </c>
      <c r="G439">
        <v>11931267</v>
      </c>
      <c r="H439">
        <v>7</v>
      </c>
      <c r="I439">
        <v>0</v>
      </c>
      <c r="J439">
        <v>1</v>
      </c>
      <c r="K439">
        <v>100</v>
      </c>
      <c r="L439">
        <v>22127.96875</v>
      </c>
    </row>
    <row r="440" spans="1:12" x14ac:dyDescent="0.25">
      <c r="A440">
        <v>1761</v>
      </c>
      <c r="B440" s="1">
        <f>DATE(2023,6,29) + TIME(0,0,0)</f>
        <v>45106</v>
      </c>
      <c r="C440">
        <v>8697547776</v>
      </c>
      <c r="D440">
        <v>0</v>
      </c>
      <c r="E440">
        <v>12965004</v>
      </c>
      <c r="F440">
        <v>0</v>
      </c>
      <c r="G440">
        <v>12044117</v>
      </c>
      <c r="H440">
        <v>6</v>
      </c>
      <c r="I440">
        <v>0</v>
      </c>
      <c r="J440">
        <v>1</v>
      </c>
      <c r="K440">
        <v>100</v>
      </c>
      <c r="L440">
        <v>18319.177734375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8721515520</v>
      </c>
      <c r="D441">
        <v>0</v>
      </c>
      <c r="E441">
        <v>13001460</v>
      </c>
      <c r="F441">
        <v>0</v>
      </c>
      <c r="G441">
        <v>12044117</v>
      </c>
      <c r="H441">
        <v>6</v>
      </c>
      <c r="I441">
        <v>0</v>
      </c>
      <c r="J441">
        <v>1</v>
      </c>
      <c r="K441">
        <v>100</v>
      </c>
      <c r="L441">
        <v>18319.177734375</v>
      </c>
    </row>
    <row r="442" spans="1:12" x14ac:dyDescent="0.25">
      <c r="A442">
        <v>1763</v>
      </c>
      <c r="B442" s="1">
        <f>DATE(2023,7,1) + TIME(0,0,0)</f>
        <v>45108</v>
      </c>
      <c r="C442">
        <v>8721636352</v>
      </c>
      <c r="D442">
        <v>0</v>
      </c>
      <c r="E442">
        <v>13001668</v>
      </c>
      <c r="F442">
        <v>0</v>
      </c>
      <c r="G442">
        <v>12062195</v>
      </c>
      <c r="H442">
        <v>7</v>
      </c>
      <c r="I442">
        <v>0</v>
      </c>
      <c r="J442">
        <v>1</v>
      </c>
      <c r="K442">
        <v>100</v>
      </c>
      <c r="L442">
        <v>20895.03515625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8745639936</v>
      </c>
      <c r="D443">
        <v>0</v>
      </c>
      <c r="E443">
        <v>13043250</v>
      </c>
      <c r="F443">
        <v>0</v>
      </c>
      <c r="G443">
        <v>12062195</v>
      </c>
      <c r="H443">
        <v>7</v>
      </c>
      <c r="I443">
        <v>0</v>
      </c>
      <c r="J443">
        <v>1</v>
      </c>
      <c r="K443">
        <v>100</v>
      </c>
      <c r="L443">
        <v>20895.03515625</v>
      </c>
    </row>
    <row r="444" spans="1:12" x14ac:dyDescent="0.25">
      <c r="A444">
        <v>1765</v>
      </c>
      <c r="B444" s="1">
        <f>DATE(2023,7,3) + TIME(0,0,0)</f>
        <v>45110</v>
      </c>
      <c r="C444">
        <v>8745757696</v>
      </c>
      <c r="D444">
        <v>0</v>
      </c>
      <c r="E444">
        <v>13043546</v>
      </c>
      <c r="F444">
        <v>0</v>
      </c>
      <c r="G444">
        <v>11782176</v>
      </c>
      <c r="H444">
        <v>7</v>
      </c>
      <c r="I444">
        <v>0</v>
      </c>
      <c r="J444">
        <v>1</v>
      </c>
      <c r="K444">
        <v>100</v>
      </c>
      <c r="L444">
        <v>29641.0859375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8757422080</v>
      </c>
      <c r="D445">
        <v>0</v>
      </c>
      <c r="E445">
        <v>13072891</v>
      </c>
      <c r="F445">
        <v>0</v>
      </c>
      <c r="G445">
        <v>11782176</v>
      </c>
      <c r="H445">
        <v>7</v>
      </c>
      <c r="I445">
        <v>0</v>
      </c>
      <c r="J445">
        <v>1</v>
      </c>
      <c r="K445">
        <v>100</v>
      </c>
      <c r="L445">
        <v>29641.0859375</v>
      </c>
    </row>
    <row r="446" spans="1:12" x14ac:dyDescent="0.25">
      <c r="A446">
        <v>1766</v>
      </c>
      <c r="B446" s="1">
        <f>DATE(2023,7,4) + TIME(0,0,0)</f>
        <v>45111</v>
      </c>
      <c r="C446">
        <v>8757542912</v>
      </c>
      <c r="D446">
        <v>0</v>
      </c>
      <c r="E446">
        <v>13073173</v>
      </c>
      <c r="F446">
        <v>0</v>
      </c>
      <c r="G446">
        <v>12115832</v>
      </c>
      <c r="H446">
        <v>7</v>
      </c>
      <c r="I446">
        <v>0</v>
      </c>
      <c r="J446">
        <v>1</v>
      </c>
      <c r="K446">
        <v>100</v>
      </c>
      <c r="L446">
        <v>28241.18359375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8769538048</v>
      </c>
      <c r="D447">
        <v>0</v>
      </c>
      <c r="E447">
        <v>13101132</v>
      </c>
      <c r="F447">
        <v>0</v>
      </c>
      <c r="G447">
        <v>12115832</v>
      </c>
      <c r="H447">
        <v>7</v>
      </c>
      <c r="I447">
        <v>0</v>
      </c>
      <c r="J447">
        <v>1</v>
      </c>
      <c r="K447">
        <v>100</v>
      </c>
      <c r="L447">
        <v>28241.18359375</v>
      </c>
    </row>
    <row r="448" spans="1:12" x14ac:dyDescent="0.25">
      <c r="A448">
        <v>1767</v>
      </c>
      <c r="B448" s="1">
        <f>DATE(2023,7,5) + TIME(0,0,0)</f>
        <v>45112</v>
      </c>
      <c r="C448">
        <v>8769618944</v>
      </c>
      <c r="D448">
        <v>0</v>
      </c>
      <c r="E448">
        <v>13101432</v>
      </c>
      <c r="F448">
        <v>0</v>
      </c>
      <c r="G448">
        <v>8154686.5</v>
      </c>
      <c r="H448">
        <v>6</v>
      </c>
      <c r="I448">
        <v>0</v>
      </c>
      <c r="J448">
        <v>1</v>
      </c>
      <c r="K448">
        <v>100</v>
      </c>
      <c r="L448">
        <v>30023.015625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8785847296</v>
      </c>
      <c r="D449">
        <v>0</v>
      </c>
      <c r="E449">
        <v>13161178</v>
      </c>
      <c r="F449">
        <v>0</v>
      </c>
      <c r="G449">
        <v>8154686.5</v>
      </c>
      <c r="H449">
        <v>6</v>
      </c>
      <c r="I449">
        <v>0</v>
      </c>
      <c r="J449">
        <v>1</v>
      </c>
      <c r="K449">
        <v>100</v>
      </c>
      <c r="L449">
        <v>30023.015625</v>
      </c>
    </row>
    <row r="450" spans="1:12" x14ac:dyDescent="0.25">
      <c r="A450">
        <v>1769</v>
      </c>
      <c r="B450" s="1">
        <f>DATE(2023,7,7) + TIME(0,0,0)</f>
        <v>45114</v>
      </c>
      <c r="C450">
        <v>8785929216</v>
      </c>
      <c r="D450">
        <v>0</v>
      </c>
      <c r="E450">
        <v>13161478</v>
      </c>
      <c r="F450">
        <v>0</v>
      </c>
      <c r="G450">
        <v>8233245.5</v>
      </c>
      <c r="H450">
        <v>6</v>
      </c>
      <c r="I450">
        <v>0</v>
      </c>
      <c r="J450">
        <v>1</v>
      </c>
      <c r="K450">
        <v>100</v>
      </c>
      <c r="L450">
        <v>30007.921875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8794080256</v>
      </c>
      <c r="D451">
        <v>0</v>
      </c>
      <c r="E451">
        <v>13191186</v>
      </c>
      <c r="F451">
        <v>0</v>
      </c>
      <c r="G451">
        <v>8233245.5</v>
      </c>
      <c r="H451">
        <v>6</v>
      </c>
      <c r="I451">
        <v>0</v>
      </c>
      <c r="J451">
        <v>1</v>
      </c>
      <c r="K451">
        <v>100</v>
      </c>
      <c r="L451">
        <v>30007.921875</v>
      </c>
    </row>
    <row r="452" spans="1:12" x14ac:dyDescent="0.25">
      <c r="A452">
        <v>1770</v>
      </c>
      <c r="B452" s="1">
        <f>DATE(2023,7,8) + TIME(0,0,0)</f>
        <v>45115</v>
      </c>
      <c r="C452">
        <v>8794161152</v>
      </c>
      <c r="D452">
        <v>0</v>
      </c>
      <c r="E452">
        <v>13191388</v>
      </c>
      <c r="F452">
        <v>0</v>
      </c>
      <c r="G452">
        <v>8124950.5</v>
      </c>
      <c r="H452">
        <v>5</v>
      </c>
      <c r="I452">
        <v>0</v>
      </c>
      <c r="J452">
        <v>1</v>
      </c>
      <c r="K452">
        <v>100</v>
      </c>
      <c r="L452">
        <v>20263.314453125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8802205696</v>
      </c>
      <c r="D453">
        <v>0</v>
      </c>
      <c r="E453">
        <v>13211449</v>
      </c>
      <c r="F453">
        <v>0</v>
      </c>
      <c r="G453">
        <v>8124950.5</v>
      </c>
      <c r="H453">
        <v>5</v>
      </c>
      <c r="I453">
        <v>0</v>
      </c>
      <c r="J453">
        <v>1</v>
      </c>
      <c r="K453">
        <v>100</v>
      </c>
      <c r="L453">
        <v>20263.314453125</v>
      </c>
    </row>
    <row r="454" spans="1:12" x14ac:dyDescent="0.25">
      <c r="A454">
        <v>1771</v>
      </c>
      <c r="B454" s="1">
        <f>DATE(2023,7,9) + TIME(0,0,0)</f>
        <v>45116</v>
      </c>
      <c r="C454">
        <v>8802324480</v>
      </c>
      <c r="D454">
        <v>0</v>
      </c>
      <c r="E454">
        <v>13211647</v>
      </c>
      <c r="F454">
        <v>0</v>
      </c>
      <c r="G454">
        <v>11910027</v>
      </c>
      <c r="H454">
        <v>6</v>
      </c>
      <c r="I454">
        <v>0</v>
      </c>
      <c r="J454">
        <v>1</v>
      </c>
      <c r="K454">
        <v>100</v>
      </c>
      <c r="L454">
        <v>19812.017578125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8826024960</v>
      </c>
      <c r="D455">
        <v>0</v>
      </c>
      <c r="E455">
        <v>13251073</v>
      </c>
      <c r="F455">
        <v>0</v>
      </c>
      <c r="G455">
        <v>11910027</v>
      </c>
      <c r="H455">
        <v>6</v>
      </c>
      <c r="I455">
        <v>0</v>
      </c>
      <c r="J455">
        <v>1</v>
      </c>
      <c r="K455">
        <v>100</v>
      </c>
      <c r="L455">
        <v>19812.017578125</v>
      </c>
    </row>
    <row r="456" spans="1:12" x14ac:dyDescent="0.25">
      <c r="A456">
        <v>1773</v>
      </c>
      <c r="B456" s="1">
        <f>DATE(2023,7,11) + TIME(0,0,0)</f>
        <v>45118</v>
      </c>
      <c r="C456">
        <v>8826143744</v>
      </c>
      <c r="D456">
        <v>0</v>
      </c>
      <c r="E456">
        <v>13251362</v>
      </c>
      <c r="F456">
        <v>0</v>
      </c>
      <c r="G456">
        <v>11797912</v>
      </c>
      <c r="H456">
        <v>7</v>
      </c>
      <c r="I456">
        <v>0</v>
      </c>
      <c r="J456">
        <v>1</v>
      </c>
      <c r="K456">
        <v>100</v>
      </c>
      <c r="L456">
        <v>28868.0390625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8837823488</v>
      </c>
      <c r="D457">
        <v>0</v>
      </c>
      <c r="E457">
        <v>13279941</v>
      </c>
      <c r="F457">
        <v>0</v>
      </c>
      <c r="G457">
        <v>11797912</v>
      </c>
      <c r="H457">
        <v>7</v>
      </c>
      <c r="I457">
        <v>0</v>
      </c>
      <c r="J457">
        <v>1</v>
      </c>
      <c r="K457">
        <v>100</v>
      </c>
      <c r="L457">
        <v>28868.0390625</v>
      </c>
    </row>
    <row r="458" spans="1:12" x14ac:dyDescent="0.25">
      <c r="A458">
        <v>1774</v>
      </c>
      <c r="B458" s="1">
        <f>DATE(2023,7,12) + TIME(0,0,0)</f>
        <v>45119</v>
      </c>
      <c r="C458">
        <v>8837942272</v>
      </c>
      <c r="D458">
        <v>0</v>
      </c>
      <c r="E458">
        <v>13280135</v>
      </c>
      <c r="F458">
        <v>0</v>
      </c>
      <c r="G458">
        <v>11889178</v>
      </c>
      <c r="H458">
        <v>6</v>
      </c>
      <c r="I458">
        <v>0</v>
      </c>
      <c r="J458">
        <v>1</v>
      </c>
      <c r="K458">
        <v>100</v>
      </c>
      <c r="L458">
        <v>19381.3046875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8844956672</v>
      </c>
      <c r="D459">
        <v>0</v>
      </c>
      <c r="E459">
        <v>13291570</v>
      </c>
      <c r="F459">
        <v>0</v>
      </c>
      <c r="G459">
        <v>11889178</v>
      </c>
      <c r="H459">
        <v>6</v>
      </c>
      <c r="I459">
        <v>0</v>
      </c>
      <c r="J459">
        <v>1</v>
      </c>
      <c r="K459">
        <v>100</v>
      </c>
      <c r="L459">
        <v>19381.3046875</v>
      </c>
    </row>
    <row r="460" spans="1:12" x14ac:dyDescent="0.25">
      <c r="A460">
        <v>1774.6</v>
      </c>
      <c r="B460" s="1">
        <f>DATE(2023,7,12) + TIME(14,24,0)</f>
        <v>45119.6</v>
      </c>
      <c r="C460">
        <v>8845077504</v>
      </c>
      <c r="D460">
        <v>0</v>
      </c>
      <c r="E460">
        <v>13291857</v>
      </c>
      <c r="F460">
        <v>0</v>
      </c>
      <c r="G460">
        <v>12058957</v>
      </c>
      <c r="H460">
        <v>7</v>
      </c>
      <c r="I460">
        <v>0</v>
      </c>
      <c r="J460">
        <v>1</v>
      </c>
      <c r="K460">
        <v>100</v>
      </c>
      <c r="L460">
        <v>28728.9375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8910074880</v>
      </c>
      <c r="D461">
        <v>0</v>
      </c>
      <c r="E461">
        <v>13446706</v>
      </c>
      <c r="F461">
        <v>0</v>
      </c>
      <c r="G461">
        <v>12058957</v>
      </c>
      <c r="H461">
        <v>7</v>
      </c>
      <c r="I461">
        <v>0</v>
      </c>
      <c r="J461">
        <v>1</v>
      </c>
      <c r="K461">
        <v>100</v>
      </c>
      <c r="L461">
        <v>28728.9375</v>
      </c>
    </row>
    <row r="462" spans="1:12" x14ac:dyDescent="0.25">
      <c r="A462">
        <v>1780</v>
      </c>
      <c r="B462" s="1">
        <f>DATE(2023,7,18) + TIME(0,0,0)</f>
        <v>45125</v>
      </c>
      <c r="C462">
        <v>8910074880</v>
      </c>
      <c r="D462">
        <v>0</v>
      </c>
      <c r="E462">
        <v>13446706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8910074880</v>
      </c>
      <c r="D463">
        <v>0</v>
      </c>
      <c r="E463">
        <v>13446706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1782</v>
      </c>
      <c r="B464" s="1">
        <f>DATE(2023,7,20) + TIME(0,0,0)</f>
        <v>45127</v>
      </c>
      <c r="C464">
        <v>8910194688</v>
      </c>
      <c r="D464">
        <v>0</v>
      </c>
      <c r="E464">
        <v>13447007</v>
      </c>
      <c r="F464">
        <v>0</v>
      </c>
      <c r="G464">
        <v>11934052</v>
      </c>
      <c r="H464">
        <v>7</v>
      </c>
      <c r="I464">
        <v>0</v>
      </c>
      <c r="J464">
        <v>1</v>
      </c>
      <c r="K464">
        <v>100</v>
      </c>
      <c r="L464">
        <v>30036.736328125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8911507456</v>
      </c>
      <c r="D465">
        <v>0</v>
      </c>
      <c r="E465">
        <v>13450311</v>
      </c>
      <c r="F465">
        <v>0</v>
      </c>
      <c r="G465">
        <v>11934052</v>
      </c>
      <c r="H465">
        <v>7</v>
      </c>
      <c r="I465">
        <v>0</v>
      </c>
      <c r="J465">
        <v>1</v>
      </c>
      <c r="K465">
        <v>100</v>
      </c>
      <c r="L465">
        <v>30036.736328125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8922009600</v>
      </c>
      <c r="D466">
        <v>0</v>
      </c>
      <c r="E466">
        <v>13476743</v>
      </c>
      <c r="F466">
        <v>0</v>
      </c>
      <c r="G466">
        <v>11934052</v>
      </c>
      <c r="H466">
        <v>7</v>
      </c>
      <c r="I466">
        <v>0</v>
      </c>
      <c r="J466">
        <v>1</v>
      </c>
      <c r="K466">
        <v>100</v>
      </c>
      <c r="L466">
        <v>30036.736328125</v>
      </c>
    </row>
    <row r="467" spans="1:12" x14ac:dyDescent="0.25">
      <c r="A467">
        <v>1783</v>
      </c>
      <c r="B467" s="1">
        <f>DATE(2023,7,21) + TIME(0,0,0)</f>
        <v>45128</v>
      </c>
      <c r="C467">
        <v>8922128384</v>
      </c>
      <c r="D467">
        <v>0</v>
      </c>
      <c r="E467">
        <v>13477030</v>
      </c>
      <c r="F467">
        <v>0</v>
      </c>
      <c r="G467">
        <v>11891029</v>
      </c>
      <c r="H467">
        <v>7</v>
      </c>
      <c r="I467">
        <v>0</v>
      </c>
      <c r="J467">
        <v>1</v>
      </c>
      <c r="K467">
        <v>100</v>
      </c>
      <c r="L467">
        <v>28696.84765625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8969573376</v>
      </c>
      <c r="D468">
        <v>0</v>
      </c>
      <c r="E468">
        <v>13591530</v>
      </c>
      <c r="F468">
        <v>0</v>
      </c>
      <c r="G468">
        <v>11891029</v>
      </c>
      <c r="H468">
        <v>7</v>
      </c>
      <c r="I468">
        <v>0</v>
      </c>
      <c r="J468">
        <v>1</v>
      </c>
      <c r="K468">
        <v>100</v>
      </c>
      <c r="L468">
        <v>28696.84765625</v>
      </c>
    </row>
    <row r="469" spans="1:12" x14ac:dyDescent="0.25">
      <c r="A469">
        <v>1787</v>
      </c>
      <c r="B469" s="1">
        <f>DATE(2023,7,25) + TIME(0,0,0)</f>
        <v>45132</v>
      </c>
      <c r="C469">
        <v>8969694208</v>
      </c>
      <c r="D469">
        <v>0</v>
      </c>
      <c r="E469">
        <v>13591822</v>
      </c>
      <c r="F469">
        <v>0</v>
      </c>
      <c r="G469">
        <v>12039429</v>
      </c>
      <c r="H469">
        <v>7</v>
      </c>
      <c r="I469">
        <v>0</v>
      </c>
      <c r="J469">
        <v>1</v>
      </c>
      <c r="K469">
        <v>100</v>
      </c>
      <c r="L469">
        <v>29198.95703125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8993651712</v>
      </c>
      <c r="D470">
        <v>0</v>
      </c>
      <c r="E470">
        <v>13649928</v>
      </c>
      <c r="F470">
        <v>0</v>
      </c>
      <c r="G470">
        <v>12039429</v>
      </c>
      <c r="H470">
        <v>7</v>
      </c>
      <c r="I470">
        <v>0</v>
      </c>
      <c r="J470">
        <v>1</v>
      </c>
      <c r="K470">
        <v>100</v>
      </c>
      <c r="L470">
        <v>29198.95703125</v>
      </c>
    </row>
    <row r="471" spans="1:12" x14ac:dyDescent="0.25">
      <c r="A471">
        <v>1789</v>
      </c>
      <c r="B471" s="1">
        <f>DATE(2023,7,27) + TIME(0,0,0)</f>
        <v>45134</v>
      </c>
      <c r="C471">
        <v>8993772544</v>
      </c>
      <c r="D471">
        <v>0</v>
      </c>
      <c r="E471">
        <v>13650216</v>
      </c>
      <c r="F471">
        <v>0</v>
      </c>
      <c r="G471">
        <v>12019764</v>
      </c>
      <c r="H471">
        <v>7</v>
      </c>
      <c r="I471">
        <v>0</v>
      </c>
      <c r="J471">
        <v>1</v>
      </c>
      <c r="K471">
        <v>100</v>
      </c>
      <c r="L471">
        <v>28730.0859375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9065771008</v>
      </c>
      <c r="D472">
        <v>0</v>
      </c>
      <c r="E472">
        <v>13822309</v>
      </c>
      <c r="F472">
        <v>0</v>
      </c>
      <c r="G472">
        <v>12019764</v>
      </c>
      <c r="H472">
        <v>7</v>
      </c>
      <c r="I472">
        <v>0</v>
      </c>
      <c r="J472">
        <v>1</v>
      </c>
      <c r="K472">
        <v>100</v>
      </c>
      <c r="L472">
        <v>28730.0859375</v>
      </c>
    </row>
    <row r="473" spans="1:12" x14ac:dyDescent="0.25">
      <c r="A473">
        <v>1795</v>
      </c>
      <c r="B473" s="1">
        <f>DATE(2023,8,2) + TIME(0,0,0)</f>
        <v>45140</v>
      </c>
      <c r="C473">
        <v>9065890816</v>
      </c>
      <c r="D473">
        <v>0</v>
      </c>
      <c r="E473">
        <v>13822596</v>
      </c>
      <c r="F473">
        <v>0</v>
      </c>
      <c r="G473">
        <v>11983354</v>
      </c>
      <c r="H473">
        <v>7</v>
      </c>
      <c r="I473">
        <v>0</v>
      </c>
      <c r="J473">
        <v>1</v>
      </c>
      <c r="K473">
        <v>100</v>
      </c>
      <c r="L473">
        <v>28736.8046875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9125687296</v>
      </c>
      <c r="D474">
        <v>0</v>
      </c>
      <c r="E474">
        <v>13965993</v>
      </c>
      <c r="F474">
        <v>0</v>
      </c>
      <c r="G474">
        <v>11983354</v>
      </c>
      <c r="H474">
        <v>7</v>
      </c>
      <c r="I474">
        <v>0</v>
      </c>
      <c r="J474">
        <v>1</v>
      </c>
      <c r="K474">
        <v>100</v>
      </c>
      <c r="L474">
        <v>28736.8046875</v>
      </c>
    </row>
    <row r="475" spans="1:12" x14ac:dyDescent="0.25">
      <c r="A475">
        <v>1800</v>
      </c>
      <c r="B475" s="1">
        <f>DATE(2023,8,7) + TIME(0,0,0)</f>
        <v>45145</v>
      </c>
      <c r="C475">
        <v>9125809152</v>
      </c>
      <c r="D475">
        <v>0</v>
      </c>
      <c r="E475">
        <v>13966193</v>
      </c>
      <c r="F475">
        <v>0</v>
      </c>
      <c r="G475">
        <v>12184365</v>
      </c>
      <c r="H475">
        <v>6</v>
      </c>
      <c r="I475">
        <v>0</v>
      </c>
      <c r="J475">
        <v>1</v>
      </c>
      <c r="K475">
        <v>100</v>
      </c>
      <c r="L475">
        <v>19977.34375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9131780096</v>
      </c>
      <c r="D476">
        <v>0</v>
      </c>
      <c r="E476">
        <v>13975982</v>
      </c>
      <c r="F476">
        <v>0</v>
      </c>
      <c r="G476">
        <v>12184365</v>
      </c>
      <c r="H476">
        <v>6</v>
      </c>
      <c r="I476">
        <v>0</v>
      </c>
      <c r="J476">
        <v>1</v>
      </c>
      <c r="K476">
        <v>100</v>
      </c>
      <c r="L476">
        <v>19977.34375</v>
      </c>
    </row>
    <row r="477" spans="1:12" x14ac:dyDescent="0.25">
      <c r="A477">
        <v>1800.5</v>
      </c>
      <c r="B477" s="1">
        <f>DATE(2023,8,7) + TIME(12,0,0)</f>
        <v>45145.5</v>
      </c>
      <c r="C477">
        <v>9131899904</v>
      </c>
      <c r="D477">
        <v>0</v>
      </c>
      <c r="E477">
        <v>13976267</v>
      </c>
      <c r="F477">
        <v>0</v>
      </c>
      <c r="G477">
        <v>12050897</v>
      </c>
      <c r="H477">
        <v>7</v>
      </c>
      <c r="I477">
        <v>0</v>
      </c>
      <c r="J477">
        <v>1</v>
      </c>
      <c r="K477">
        <v>100</v>
      </c>
      <c r="L477">
        <v>28570.779296875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9234211840</v>
      </c>
      <c r="D478">
        <v>0</v>
      </c>
      <c r="E478">
        <v>14218833</v>
      </c>
      <c r="F478">
        <v>0</v>
      </c>
      <c r="G478">
        <v>12050897</v>
      </c>
      <c r="H478">
        <v>7</v>
      </c>
      <c r="I478">
        <v>0</v>
      </c>
      <c r="J478">
        <v>1</v>
      </c>
      <c r="K478">
        <v>100</v>
      </c>
      <c r="L478">
        <v>28570.779296875</v>
      </c>
    </row>
    <row r="479" spans="1:12" x14ac:dyDescent="0.25">
      <c r="A479">
        <v>1809</v>
      </c>
      <c r="B479" s="1">
        <f>DATE(2023,8,16) + TIME(0,0,0)</f>
        <v>45154</v>
      </c>
      <c r="C479">
        <v>9234332672</v>
      </c>
      <c r="D479">
        <v>0</v>
      </c>
      <c r="E479">
        <v>14219022</v>
      </c>
      <c r="F479">
        <v>0</v>
      </c>
      <c r="G479">
        <v>11999438</v>
      </c>
      <c r="H479">
        <v>6</v>
      </c>
      <c r="I479">
        <v>0</v>
      </c>
      <c r="J479">
        <v>1</v>
      </c>
      <c r="K479">
        <v>100</v>
      </c>
      <c r="L479">
        <v>18845.189453125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9306209280</v>
      </c>
      <c r="D480">
        <v>0</v>
      </c>
      <c r="E480">
        <v>14331904</v>
      </c>
      <c r="F480">
        <v>0</v>
      </c>
      <c r="G480">
        <v>11999438</v>
      </c>
      <c r="H480">
        <v>6</v>
      </c>
      <c r="I480">
        <v>0</v>
      </c>
      <c r="J480">
        <v>1</v>
      </c>
      <c r="K480">
        <v>100</v>
      </c>
      <c r="L480">
        <v>18845.189453125</v>
      </c>
    </row>
    <row r="481" spans="1:12" x14ac:dyDescent="0.25">
      <c r="A481">
        <v>1815</v>
      </c>
      <c r="B481" s="1">
        <f>DATE(2023,8,22) + TIME(0,0,0)</f>
        <v>45160</v>
      </c>
      <c r="C481">
        <v>9306330112</v>
      </c>
      <c r="D481">
        <v>0</v>
      </c>
      <c r="E481">
        <v>14332191</v>
      </c>
      <c r="F481">
        <v>0</v>
      </c>
      <c r="G481">
        <v>12107222</v>
      </c>
      <c r="H481">
        <v>7</v>
      </c>
      <c r="I481">
        <v>0</v>
      </c>
      <c r="J481">
        <v>1</v>
      </c>
      <c r="K481">
        <v>100</v>
      </c>
      <c r="L481">
        <v>28678.232421875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9390959616</v>
      </c>
      <c r="D482">
        <v>0</v>
      </c>
      <c r="E482">
        <v>14532652</v>
      </c>
      <c r="F482">
        <v>0</v>
      </c>
      <c r="G482">
        <v>12107222</v>
      </c>
      <c r="H482">
        <v>7</v>
      </c>
      <c r="I482">
        <v>0</v>
      </c>
      <c r="J482">
        <v>1</v>
      </c>
      <c r="K482">
        <v>100</v>
      </c>
      <c r="L482">
        <v>28678.232421875</v>
      </c>
    </row>
    <row r="483" spans="1:12" x14ac:dyDescent="0.25">
      <c r="A483">
        <v>1822</v>
      </c>
      <c r="B483" s="1">
        <f>DATE(2023,8,29) + TIME(0,0,0)</f>
        <v>45167</v>
      </c>
      <c r="C483">
        <v>9391079424</v>
      </c>
      <c r="D483">
        <v>0</v>
      </c>
      <c r="E483">
        <v>14532938</v>
      </c>
      <c r="F483">
        <v>0</v>
      </c>
      <c r="G483">
        <v>11942395</v>
      </c>
      <c r="H483">
        <v>7</v>
      </c>
      <c r="I483">
        <v>0</v>
      </c>
      <c r="J483">
        <v>1</v>
      </c>
      <c r="K483">
        <v>100</v>
      </c>
      <c r="L483">
        <v>28623.220703125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9450671104</v>
      </c>
      <c r="D484">
        <v>0</v>
      </c>
      <c r="E484">
        <v>14675768</v>
      </c>
      <c r="F484">
        <v>0</v>
      </c>
      <c r="G484">
        <v>11942395</v>
      </c>
      <c r="H484">
        <v>7</v>
      </c>
      <c r="I484">
        <v>0</v>
      </c>
      <c r="J484">
        <v>1</v>
      </c>
      <c r="K484">
        <v>100</v>
      </c>
      <c r="L484">
        <v>28623.220703125</v>
      </c>
    </row>
    <row r="485" spans="1:12" x14ac:dyDescent="0.25">
      <c r="A485">
        <v>1827</v>
      </c>
      <c r="B485" s="1">
        <f>DATE(2023,9,3) + TIME(0,0,0)</f>
        <v>45172</v>
      </c>
      <c r="C485">
        <v>9450790912</v>
      </c>
      <c r="D485">
        <v>0</v>
      </c>
      <c r="E485">
        <v>14676055</v>
      </c>
      <c r="F485">
        <v>0</v>
      </c>
      <c r="G485">
        <v>11962646</v>
      </c>
      <c r="H485">
        <v>7</v>
      </c>
      <c r="I485">
        <v>0</v>
      </c>
      <c r="J485">
        <v>1</v>
      </c>
      <c r="K485">
        <v>100</v>
      </c>
      <c r="L485">
        <v>28734.783203125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9618148352</v>
      </c>
      <c r="D486">
        <v>0</v>
      </c>
      <c r="E486">
        <v>15078055</v>
      </c>
      <c r="F486">
        <v>0</v>
      </c>
      <c r="G486">
        <v>11962646</v>
      </c>
      <c r="H486">
        <v>7</v>
      </c>
      <c r="I486">
        <v>0</v>
      </c>
      <c r="J486">
        <v>1</v>
      </c>
      <c r="K486">
        <v>100</v>
      </c>
      <c r="L486">
        <v>28734.783203125</v>
      </c>
    </row>
    <row r="487" spans="1:12" x14ac:dyDescent="0.25">
      <c r="A487">
        <v>1841</v>
      </c>
      <c r="B487" s="1">
        <f>DATE(2023,9,17) + TIME(0,0,0)</f>
        <v>45186</v>
      </c>
      <c r="C487">
        <v>9618267136</v>
      </c>
      <c r="D487">
        <v>0</v>
      </c>
      <c r="E487">
        <v>15078254</v>
      </c>
      <c r="F487">
        <v>0</v>
      </c>
      <c r="G487">
        <v>11894249</v>
      </c>
      <c r="H487">
        <v>6</v>
      </c>
      <c r="I487">
        <v>0</v>
      </c>
      <c r="J487">
        <v>1</v>
      </c>
      <c r="K487">
        <v>100</v>
      </c>
      <c r="L487">
        <v>19899.296875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9653831680</v>
      </c>
      <c r="D488">
        <v>0</v>
      </c>
      <c r="E488">
        <v>15137753</v>
      </c>
      <c r="F488">
        <v>0</v>
      </c>
      <c r="G488">
        <v>11894249</v>
      </c>
      <c r="H488">
        <v>6</v>
      </c>
      <c r="I488">
        <v>0</v>
      </c>
      <c r="J488">
        <v>1</v>
      </c>
      <c r="K488">
        <v>100</v>
      </c>
      <c r="L488">
        <v>19899.296875</v>
      </c>
    </row>
    <row r="489" spans="1:12" x14ac:dyDescent="0.25">
      <c r="A489">
        <v>1844</v>
      </c>
      <c r="B489" s="1">
        <f>DATE(2023,9,20) + TIME(0,0,0)</f>
        <v>45189</v>
      </c>
      <c r="C489">
        <v>9653952512</v>
      </c>
      <c r="D489">
        <v>0</v>
      </c>
      <c r="E489">
        <v>15138039</v>
      </c>
      <c r="F489">
        <v>0</v>
      </c>
      <c r="G489">
        <v>12077405</v>
      </c>
      <c r="H489">
        <v>7</v>
      </c>
      <c r="I489">
        <v>0</v>
      </c>
      <c r="J489">
        <v>1</v>
      </c>
      <c r="K489">
        <v>100</v>
      </c>
      <c r="L489">
        <v>28608.833984375</v>
      </c>
    </row>
    <row r="490" spans="1:12" x14ac:dyDescent="0.25">
      <c r="A490">
        <v>1859</v>
      </c>
      <c r="B490" s="1">
        <f>DATE(2023,10,5) + TIME(0,0,0)</f>
        <v>45204</v>
      </c>
      <c r="C490">
        <v>9835113472</v>
      </c>
      <c r="D490">
        <v>0</v>
      </c>
      <c r="E490">
        <v>15567171</v>
      </c>
      <c r="F490">
        <v>0</v>
      </c>
      <c r="G490">
        <v>12077405</v>
      </c>
      <c r="H490">
        <v>7</v>
      </c>
      <c r="I490">
        <v>0</v>
      </c>
      <c r="J490">
        <v>1</v>
      </c>
      <c r="K490">
        <v>100</v>
      </c>
      <c r="L490">
        <v>28608.833984375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9847069696</v>
      </c>
      <c r="D491">
        <v>0</v>
      </c>
      <c r="E491">
        <v>15595494</v>
      </c>
      <c r="F491">
        <v>0</v>
      </c>
      <c r="G491">
        <v>12077405</v>
      </c>
      <c r="H491">
        <v>7</v>
      </c>
      <c r="I491">
        <v>0</v>
      </c>
      <c r="J491">
        <v>1</v>
      </c>
      <c r="K491">
        <v>100</v>
      </c>
      <c r="L491">
        <v>28608.833984375</v>
      </c>
    </row>
    <row r="492" spans="1:12" x14ac:dyDescent="0.25">
      <c r="A492">
        <v>1860</v>
      </c>
      <c r="B492" s="1">
        <f>DATE(2023,10,6) + TIME(0,0,0)</f>
        <v>45205</v>
      </c>
      <c r="C492">
        <v>9847189504</v>
      </c>
      <c r="D492">
        <v>0</v>
      </c>
      <c r="E492">
        <v>15595777</v>
      </c>
      <c r="F492">
        <v>0</v>
      </c>
      <c r="G492">
        <v>11981338</v>
      </c>
      <c r="H492">
        <v>7</v>
      </c>
      <c r="I492">
        <v>0</v>
      </c>
      <c r="J492">
        <v>1</v>
      </c>
      <c r="K492">
        <v>100</v>
      </c>
      <c r="L492">
        <v>28232.265625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9978864640</v>
      </c>
      <c r="D493">
        <v>0</v>
      </c>
      <c r="E493">
        <v>15906049</v>
      </c>
      <c r="F493">
        <v>0</v>
      </c>
      <c r="G493">
        <v>11981338</v>
      </c>
      <c r="H493">
        <v>7</v>
      </c>
      <c r="I493">
        <v>0</v>
      </c>
      <c r="J493">
        <v>1</v>
      </c>
      <c r="K493">
        <v>100</v>
      </c>
      <c r="L493">
        <v>28232.265625</v>
      </c>
    </row>
    <row r="494" spans="1:12" x14ac:dyDescent="0.25">
      <c r="A494">
        <v>1871</v>
      </c>
      <c r="B494" s="1">
        <f>DATE(2023,10,17) + TIME(0,0,0)</f>
        <v>45216</v>
      </c>
      <c r="C494">
        <v>9978983424</v>
      </c>
      <c r="D494">
        <v>0</v>
      </c>
      <c r="E494">
        <v>15906330</v>
      </c>
      <c r="F494">
        <v>0</v>
      </c>
      <c r="G494">
        <v>11874391</v>
      </c>
      <c r="H494">
        <v>7</v>
      </c>
      <c r="I494">
        <v>0</v>
      </c>
      <c r="J494">
        <v>1</v>
      </c>
      <c r="K494">
        <v>100</v>
      </c>
      <c r="L494">
        <v>28102.61328125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10014487552</v>
      </c>
      <c r="D495">
        <v>0</v>
      </c>
      <c r="E495">
        <v>15990357</v>
      </c>
      <c r="F495">
        <v>0</v>
      </c>
      <c r="G495">
        <v>11874391</v>
      </c>
      <c r="H495">
        <v>7</v>
      </c>
      <c r="I495">
        <v>0</v>
      </c>
      <c r="J495">
        <v>1</v>
      </c>
      <c r="K495">
        <v>100</v>
      </c>
      <c r="L495">
        <v>28102.61328125</v>
      </c>
    </row>
    <row r="496" spans="1:12" x14ac:dyDescent="0.25">
      <c r="A496">
        <v>1874</v>
      </c>
      <c r="B496" s="1">
        <f>DATE(2023,10,20) + TIME(0,0,0)</f>
        <v>45219</v>
      </c>
      <c r="C496">
        <v>10014583808</v>
      </c>
      <c r="D496">
        <v>0</v>
      </c>
      <c r="E496">
        <v>15990640</v>
      </c>
      <c r="F496">
        <v>0</v>
      </c>
      <c r="G496">
        <v>9591230</v>
      </c>
      <c r="H496">
        <v>6</v>
      </c>
      <c r="I496">
        <v>0</v>
      </c>
      <c r="J496">
        <v>1</v>
      </c>
      <c r="K496">
        <v>100</v>
      </c>
      <c r="L496">
        <v>28280.416015625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10024079360</v>
      </c>
      <c r="D497">
        <v>0</v>
      </c>
      <c r="E497">
        <v>16018637</v>
      </c>
      <c r="F497">
        <v>0</v>
      </c>
      <c r="G497">
        <v>9591230</v>
      </c>
      <c r="H497">
        <v>6</v>
      </c>
      <c r="I497">
        <v>0</v>
      </c>
      <c r="J497">
        <v>1</v>
      </c>
      <c r="K497">
        <v>100</v>
      </c>
      <c r="L497">
        <v>28280.416015625</v>
      </c>
    </row>
    <row r="498" spans="1:12" x14ac:dyDescent="0.25">
      <c r="A498">
        <v>1875</v>
      </c>
      <c r="B498" s="1">
        <f>DATE(2023,10,21) + TIME(0,0,0)</f>
        <v>45220</v>
      </c>
      <c r="C498">
        <v>10024171520</v>
      </c>
      <c r="D498">
        <v>0</v>
      </c>
      <c r="E498">
        <v>16018919</v>
      </c>
      <c r="F498">
        <v>0</v>
      </c>
      <c r="G498">
        <v>9216159</v>
      </c>
      <c r="H498">
        <v>6</v>
      </c>
      <c r="I498">
        <v>0</v>
      </c>
      <c r="J498">
        <v>1</v>
      </c>
      <c r="K498">
        <v>100</v>
      </c>
      <c r="L498">
        <v>28152.484375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10051727360</v>
      </c>
      <c r="D499">
        <v>0</v>
      </c>
      <c r="E499">
        <v>16103095</v>
      </c>
      <c r="F499">
        <v>0</v>
      </c>
      <c r="G499">
        <v>9216159</v>
      </c>
      <c r="H499">
        <v>6</v>
      </c>
      <c r="I499">
        <v>0</v>
      </c>
      <c r="J499">
        <v>1</v>
      </c>
      <c r="K499">
        <v>100</v>
      </c>
      <c r="L499">
        <v>28152.484375</v>
      </c>
    </row>
    <row r="500" spans="1:12" x14ac:dyDescent="0.25">
      <c r="A500">
        <v>1878</v>
      </c>
      <c r="B500" s="1">
        <f>DATE(2023,10,24) + TIME(0,0,0)</f>
        <v>45223</v>
      </c>
      <c r="C500">
        <v>10051847168</v>
      </c>
      <c r="D500">
        <v>0</v>
      </c>
      <c r="E500">
        <v>16103385</v>
      </c>
      <c r="F500">
        <v>0</v>
      </c>
      <c r="G500">
        <v>11977062</v>
      </c>
      <c r="H500">
        <v>7</v>
      </c>
      <c r="I500">
        <v>0</v>
      </c>
      <c r="J500">
        <v>1</v>
      </c>
      <c r="K500">
        <v>100</v>
      </c>
      <c r="L500">
        <v>29028.59765625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10063704064</v>
      </c>
      <c r="D501">
        <v>0</v>
      </c>
      <c r="E501">
        <v>16132123</v>
      </c>
      <c r="F501">
        <v>0</v>
      </c>
      <c r="G501">
        <v>11977062</v>
      </c>
      <c r="H501">
        <v>7</v>
      </c>
      <c r="I501">
        <v>0</v>
      </c>
      <c r="J501">
        <v>1</v>
      </c>
      <c r="K501">
        <v>100</v>
      </c>
      <c r="L501">
        <v>29028.59765625</v>
      </c>
    </row>
    <row r="502" spans="1:12" x14ac:dyDescent="0.25">
      <c r="A502">
        <v>1879</v>
      </c>
      <c r="B502" s="1">
        <f>DATE(2023,10,25) + TIME(0,0,0)</f>
        <v>45224</v>
      </c>
      <c r="C502">
        <v>10063825920</v>
      </c>
      <c r="D502">
        <v>0</v>
      </c>
      <c r="E502">
        <v>16132311</v>
      </c>
      <c r="F502">
        <v>0</v>
      </c>
      <c r="G502">
        <v>12139053</v>
      </c>
      <c r="H502">
        <v>6</v>
      </c>
      <c r="I502">
        <v>0</v>
      </c>
      <c r="J502">
        <v>1</v>
      </c>
      <c r="K502">
        <v>100</v>
      </c>
      <c r="L502">
        <v>18718.654296875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10086161408</v>
      </c>
      <c r="D503">
        <v>0</v>
      </c>
      <c r="E503">
        <v>16166753</v>
      </c>
      <c r="F503">
        <v>0</v>
      </c>
      <c r="G503">
        <v>12139053</v>
      </c>
      <c r="H503">
        <v>6</v>
      </c>
      <c r="I503">
        <v>0</v>
      </c>
      <c r="J503">
        <v>1</v>
      </c>
      <c r="K503">
        <v>100</v>
      </c>
      <c r="L503">
        <v>18718.654296875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10087982080</v>
      </c>
      <c r="D504">
        <v>0</v>
      </c>
      <c r="E504">
        <v>16169561</v>
      </c>
      <c r="F504">
        <v>0</v>
      </c>
      <c r="G504">
        <v>12139053</v>
      </c>
      <c r="H504">
        <v>6</v>
      </c>
      <c r="I504">
        <v>0</v>
      </c>
      <c r="J504">
        <v>1</v>
      </c>
      <c r="K504">
        <v>100</v>
      </c>
      <c r="L504">
        <v>18718.654296875</v>
      </c>
    </row>
    <row r="505" spans="1:12" x14ac:dyDescent="0.25">
      <c r="A505">
        <v>1881</v>
      </c>
      <c r="B505" s="1">
        <f>DATE(2023,10,27) + TIME(0,0,0)</f>
        <v>45226</v>
      </c>
      <c r="C505">
        <v>10088100864</v>
      </c>
      <c r="D505">
        <v>0</v>
      </c>
      <c r="E505">
        <v>16169744</v>
      </c>
      <c r="F505">
        <v>0</v>
      </c>
      <c r="G505">
        <v>11814475</v>
      </c>
      <c r="H505">
        <v>6</v>
      </c>
      <c r="I505">
        <v>0</v>
      </c>
      <c r="J505">
        <v>1</v>
      </c>
      <c r="K505">
        <v>100</v>
      </c>
      <c r="L505">
        <v>18305.564453125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10099796992</v>
      </c>
      <c r="D506">
        <v>0</v>
      </c>
      <c r="E506">
        <v>16187866</v>
      </c>
      <c r="F506">
        <v>0</v>
      </c>
      <c r="G506">
        <v>11814475</v>
      </c>
      <c r="H506">
        <v>6</v>
      </c>
      <c r="I506">
        <v>0</v>
      </c>
      <c r="J506">
        <v>1</v>
      </c>
      <c r="K506">
        <v>100</v>
      </c>
      <c r="L506">
        <v>18305.564453125</v>
      </c>
    </row>
    <row r="507" spans="1:12" x14ac:dyDescent="0.25">
      <c r="A507">
        <v>1882</v>
      </c>
      <c r="B507" s="1">
        <f>DATE(2023,10,28) + TIME(0,0,0)</f>
        <v>45227</v>
      </c>
      <c r="C507">
        <v>10099916800</v>
      </c>
      <c r="D507">
        <v>0</v>
      </c>
      <c r="E507">
        <v>16188153</v>
      </c>
      <c r="F507">
        <v>0</v>
      </c>
      <c r="G507">
        <v>11999521</v>
      </c>
      <c r="H507">
        <v>7</v>
      </c>
      <c r="I507">
        <v>0</v>
      </c>
      <c r="J507">
        <v>1</v>
      </c>
      <c r="K507">
        <v>100</v>
      </c>
      <c r="L507">
        <v>28635.193359375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10459782144</v>
      </c>
      <c r="D508">
        <v>0</v>
      </c>
      <c r="E508">
        <v>17046922</v>
      </c>
      <c r="F508">
        <v>0</v>
      </c>
      <c r="G508">
        <v>11999521</v>
      </c>
      <c r="H508">
        <v>7</v>
      </c>
      <c r="I508">
        <v>0</v>
      </c>
      <c r="J508">
        <v>1</v>
      </c>
      <c r="K508">
        <v>100</v>
      </c>
      <c r="L508">
        <v>28635.193359375</v>
      </c>
    </row>
    <row r="509" spans="1:12" x14ac:dyDescent="0.25">
      <c r="A509">
        <v>1912</v>
      </c>
      <c r="B509" s="1">
        <f>DATE(2023,11,27) + TIME(0,0,0)</f>
        <v>45257</v>
      </c>
      <c r="C509">
        <v>10459901952</v>
      </c>
      <c r="D509">
        <v>0</v>
      </c>
      <c r="E509">
        <v>17047206</v>
      </c>
      <c r="F509">
        <v>0</v>
      </c>
      <c r="G509">
        <v>11959491</v>
      </c>
      <c r="H509">
        <v>7</v>
      </c>
      <c r="I509">
        <v>0</v>
      </c>
      <c r="J509">
        <v>1</v>
      </c>
      <c r="K509">
        <v>100</v>
      </c>
      <c r="L509">
        <v>28345.1171875</v>
      </c>
    </row>
    <row r="510" spans="1:12" x14ac:dyDescent="0.25">
      <c r="A510">
        <v>1919</v>
      </c>
      <c r="B510" s="1">
        <f>DATE(2023,12,4) + TIME(0,0,0)</f>
        <v>45264</v>
      </c>
      <c r="C510">
        <v>10543619072</v>
      </c>
      <c r="D510">
        <v>0</v>
      </c>
      <c r="E510">
        <v>17245622</v>
      </c>
      <c r="F510">
        <v>0</v>
      </c>
      <c r="G510">
        <v>11959491</v>
      </c>
      <c r="H510">
        <v>7</v>
      </c>
      <c r="I510">
        <v>0</v>
      </c>
      <c r="J510">
        <v>1</v>
      </c>
      <c r="K510">
        <v>100</v>
      </c>
      <c r="L510">
        <v>28345.1171875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10555458560</v>
      </c>
      <c r="D511">
        <v>0</v>
      </c>
      <c r="E511">
        <v>17273684</v>
      </c>
      <c r="F511">
        <v>0</v>
      </c>
      <c r="G511">
        <v>11959491</v>
      </c>
      <c r="H511">
        <v>7</v>
      </c>
      <c r="I511">
        <v>0</v>
      </c>
      <c r="J511">
        <v>1</v>
      </c>
      <c r="K511">
        <v>100</v>
      </c>
      <c r="L511">
        <v>28345.1171875</v>
      </c>
    </row>
    <row r="512" spans="1:12" x14ac:dyDescent="0.25">
      <c r="A512">
        <v>1920</v>
      </c>
      <c r="B512" s="1">
        <f>DATE(2023,12,5) + TIME(0,0,0)</f>
        <v>45265</v>
      </c>
      <c r="C512">
        <v>10555578368</v>
      </c>
      <c r="D512">
        <v>0</v>
      </c>
      <c r="E512">
        <v>17273966</v>
      </c>
      <c r="F512">
        <v>0</v>
      </c>
      <c r="G512">
        <v>11984086</v>
      </c>
      <c r="H512">
        <v>7</v>
      </c>
      <c r="I512">
        <v>0</v>
      </c>
      <c r="J512">
        <v>1</v>
      </c>
      <c r="K512">
        <v>100</v>
      </c>
      <c r="L512">
        <v>28352.828125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10687283200</v>
      </c>
      <c r="D513">
        <v>0</v>
      </c>
      <c r="E513">
        <v>17585564</v>
      </c>
      <c r="F513">
        <v>0</v>
      </c>
      <c r="G513">
        <v>11984086</v>
      </c>
      <c r="H513">
        <v>7</v>
      </c>
      <c r="I513">
        <v>0</v>
      </c>
      <c r="J513">
        <v>1</v>
      </c>
      <c r="K513">
        <v>100</v>
      </c>
      <c r="L513">
        <v>28352.828125</v>
      </c>
    </row>
    <row r="514" spans="1:12" x14ac:dyDescent="0.25">
      <c r="A514">
        <v>1931</v>
      </c>
      <c r="B514" s="1">
        <f>DATE(2023,12,16) + TIME(0,0,0)</f>
        <v>45276</v>
      </c>
      <c r="C514">
        <v>10687403008</v>
      </c>
      <c r="D514">
        <v>0</v>
      </c>
      <c r="E514">
        <v>17585844</v>
      </c>
      <c r="F514">
        <v>0</v>
      </c>
      <c r="G514">
        <v>11969012</v>
      </c>
      <c r="H514">
        <v>7</v>
      </c>
      <c r="I514">
        <v>0</v>
      </c>
      <c r="J514">
        <v>1</v>
      </c>
      <c r="K514">
        <v>100</v>
      </c>
      <c r="L514">
        <v>28072.154296875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10699252736</v>
      </c>
      <c r="D515">
        <v>0</v>
      </c>
      <c r="E515">
        <v>17613636</v>
      </c>
      <c r="F515">
        <v>0</v>
      </c>
      <c r="G515">
        <v>11969012</v>
      </c>
      <c r="H515">
        <v>7</v>
      </c>
      <c r="I515">
        <v>0</v>
      </c>
      <c r="J515">
        <v>1</v>
      </c>
      <c r="K515">
        <v>100</v>
      </c>
      <c r="L515">
        <v>28072.154296875</v>
      </c>
    </row>
    <row r="516" spans="1:12" x14ac:dyDescent="0.25">
      <c r="A516">
        <v>1932</v>
      </c>
      <c r="B516" s="1">
        <f>DATE(2023,12,17) + TIME(0,0,0)</f>
        <v>45277</v>
      </c>
      <c r="C516">
        <v>10699368448</v>
      </c>
      <c r="D516">
        <v>0</v>
      </c>
      <c r="E516">
        <v>17613926</v>
      </c>
      <c r="F516">
        <v>0</v>
      </c>
      <c r="G516">
        <v>11603295</v>
      </c>
      <c r="H516">
        <v>6</v>
      </c>
      <c r="I516">
        <v>0</v>
      </c>
      <c r="J516">
        <v>1</v>
      </c>
      <c r="K516">
        <v>100</v>
      </c>
      <c r="L516">
        <v>28986.029296875</v>
      </c>
    </row>
    <row r="517" spans="1:12" x14ac:dyDescent="0.25">
      <c r="A517">
        <v>1934</v>
      </c>
      <c r="B517" s="1">
        <f>DATE(2023,12,19) + TIME(0,0,0)</f>
        <v>45279</v>
      </c>
      <c r="C517">
        <v>10722575360</v>
      </c>
      <c r="D517">
        <v>0</v>
      </c>
      <c r="E517">
        <v>17671898</v>
      </c>
      <c r="F517">
        <v>0</v>
      </c>
      <c r="G517">
        <v>11603295</v>
      </c>
      <c r="H517">
        <v>6</v>
      </c>
      <c r="I517">
        <v>0</v>
      </c>
      <c r="J517">
        <v>1</v>
      </c>
      <c r="K517">
        <v>100</v>
      </c>
      <c r="L517">
        <v>28986.029296875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10734062592</v>
      </c>
      <c r="D518">
        <v>0</v>
      </c>
      <c r="E518">
        <v>17700594</v>
      </c>
      <c r="F518">
        <v>0</v>
      </c>
      <c r="G518">
        <v>11603295</v>
      </c>
      <c r="H518">
        <v>6</v>
      </c>
      <c r="I518">
        <v>0</v>
      </c>
      <c r="J518">
        <v>1</v>
      </c>
      <c r="K518">
        <v>100</v>
      </c>
      <c r="L518">
        <v>28986.029296875</v>
      </c>
    </row>
    <row r="519" spans="1:12" x14ac:dyDescent="0.25">
      <c r="A519">
        <v>1935</v>
      </c>
      <c r="B519" s="1">
        <f>DATE(2023,12,20) + TIME(0,0,0)</f>
        <v>45280</v>
      </c>
      <c r="C519">
        <v>10734183424</v>
      </c>
      <c r="D519">
        <v>0</v>
      </c>
      <c r="E519">
        <v>17700884</v>
      </c>
      <c r="F519">
        <v>0</v>
      </c>
      <c r="G519">
        <v>12059833</v>
      </c>
      <c r="H519">
        <v>7</v>
      </c>
      <c r="I519">
        <v>0</v>
      </c>
      <c r="J519">
        <v>1</v>
      </c>
      <c r="K519">
        <v>100</v>
      </c>
      <c r="L519">
        <v>28995.791015625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10746122240</v>
      </c>
      <c r="D520">
        <v>0</v>
      </c>
      <c r="E520">
        <v>17729590</v>
      </c>
      <c r="F520">
        <v>0</v>
      </c>
      <c r="G520">
        <v>12059833</v>
      </c>
      <c r="H520">
        <v>7</v>
      </c>
      <c r="I520">
        <v>0</v>
      </c>
      <c r="J520">
        <v>1</v>
      </c>
      <c r="K520">
        <v>100</v>
      </c>
      <c r="L520">
        <v>28995.791015625</v>
      </c>
    </row>
    <row r="521" spans="1:12" x14ac:dyDescent="0.25">
      <c r="A521">
        <v>1936</v>
      </c>
      <c r="B521" s="1">
        <f>DATE(2023,12,21) + TIME(0,0,0)</f>
        <v>45281</v>
      </c>
      <c r="C521">
        <v>10746242048</v>
      </c>
      <c r="D521">
        <v>0</v>
      </c>
      <c r="E521">
        <v>17729870</v>
      </c>
      <c r="F521">
        <v>0</v>
      </c>
      <c r="G521">
        <v>12003959</v>
      </c>
      <c r="H521">
        <v>7</v>
      </c>
      <c r="I521">
        <v>0</v>
      </c>
      <c r="J521">
        <v>1</v>
      </c>
      <c r="K521">
        <v>100</v>
      </c>
      <c r="L521">
        <v>27904.728515625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10854158336</v>
      </c>
      <c r="D522">
        <v>0</v>
      </c>
      <c r="E522">
        <v>17980732</v>
      </c>
      <c r="F522">
        <v>0</v>
      </c>
      <c r="G522">
        <v>12003959</v>
      </c>
      <c r="H522">
        <v>7</v>
      </c>
      <c r="I522">
        <v>0</v>
      </c>
      <c r="J522">
        <v>1</v>
      </c>
      <c r="K522">
        <v>100</v>
      </c>
      <c r="L522">
        <v>27904.728515625</v>
      </c>
    </row>
    <row r="523" spans="1:12" x14ac:dyDescent="0.25">
      <c r="A523">
        <v>1945</v>
      </c>
      <c r="B523" s="1">
        <f>DATE(2023,12,30) + TIME(0,0,0)</f>
        <v>45290</v>
      </c>
      <c r="C523">
        <v>10854277120</v>
      </c>
      <c r="D523">
        <v>0</v>
      </c>
      <c r="E523">
        <v>17980968</v>
      </c>
      <c r="F523">
        <v>0</v>
      </c>
      <c r="G523">
        <v>11926880</v>
      </c>
      <c r="H523">
        <v>7</v>
      </c>
      <c r="I523">
        <v>0</v>
      </c>
      <c r="J523">
        <v>1</v>
      </c>
      <c r="K523">
        <v>100</v>
      </c>
      <c r="L523">
        <v>23536.943359375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10910810112</v>
      </c>
      <c r="D524">
        <v>0</v>
      </c>
      <c r="E524">
        <v>18092534</v>
      </c>
      <c r="F524">
        <v>0</v>
      </c>
      <c r="G524">
        <v>11926880</v>
      </c>
      <c r="H524">
        <v>7</v>
      </c>
      <c r="I524">
        <v>0</v>
      </c>
      <c r="J524">
        <v>1</v>
      </c>
      <c r="K524">
        <v>100</v>
      </c>
      <c r="L524">
        <v>23536.943359375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10913792000</v>
      </c>
      <c r="D525">
        <v>0</v>
      </c>
      <c r="E525">
        <v>18098418</v>
      </c>
      <c r="F525">
        <v>0</v>
      </c>
      <c r="G525">
        <v>11926880</v>
      </c>
      <c r="H525">
        <v>7</v>
      </c>
      <c r="I525">
        <v>0</v>
      </c>
      <c r="J525">
        <v>1</v>
      </c>
      <c r="K525">
        <v>100</v>
      </c>
      <c r="L525">
        <v>23536.943359375</v>
      </c>
    </row>
    <row r="526" spans="1:12" x14ac:dyDescent="0.25">
      <c r="A526">
        <v>1950</v>
      </c>
      <c r="B526" s="1">
        <f>DATE(2024,1,4) + TIME(0,0,0)</f>
        <v>45295</v>
      </c>
      <c r="C526">
        <v>10913910784</v>
      </c>
      <c r="D526">
        <v>0</v>
      </c>
      <c r="E526">
        <v>18098648</v>
      </c>
      <c r="F526">
        <v>0</v>
      </c>
      <c r="G526">
        <v>11895499</v>
      </c>
      <c r="H526">
        <v>7</v>
      </c>
      <c r="I526">
        <v>0</v>
      </c>
      <c r="J526">
        <v>1</v>
      </c>
      <c r="K526">
        <v>100</v>
      </c>
      <c r="L526">
        <v>23135.083984375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10925687808</v>
      </c>
      <c r="D527">
        <v>0</v>
      </c>
      <c r="E527">
        <v>18121552</v>
      </c>
      <c r="F527">
        <v>0</v>
      </c>
      <c r="G527">
        <v>11895499</v>
      </c>
      <c r="H527">
        <v>7</v>
      </c>
      <c r="I527">
        <v>0</v>
      </c>
      <c r="J527">
        <v>1</v>
      </c>
      <c r="K527">
        <v>100</v>
      </c>
      <c r="L527">
        <v>23135.083984375</v>
      </c>
    </row>
    <row r="528" spans="1:12" x14ac:dyDescent="0.25">
      <c r="A528">
        <v>1951</v>
      </c>
      <c r="B528" s="1">
        <f>DATE(2024,1,5) + TIME(0,0,0)</f>
        <v>45296</v>
      </c>
      <c r="C528">
        <v>10925807616</v>
      </c>
      <c r="D528">
        <v>0</v>
      </c>
      <c r="E528">
        <v>18121786</v>
      </c>
      <c r="F528">
        <v>0</v>
      </c>
      <c r="G528">
        <v>12001260</v>
      </c>
      <c r="H528">
        <v>7</v>
      </c>
      <c r="I528">
        <v>0</v>
      </c>
      <c r="J528">
        <v>1</v>
      </c>
      <c r="K528">
        <v>100</v>
      </c>
      <c r="L528">
        <v>23271.2421875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10961691648</v>
      </c>
      <c r="D529">
        <v>0</v>
      </c>
      <c r="E529">
        <v>18191366</v>
      </c>
      <c r="F529">
        <v>0</v>
      </c>
      <c r="G529">
        <v>12001260</v>
      </c>
      <c r="H529">
        <v>7</v>
      </c>
      <c r="I529">
        <v>0</v>
      </c>
      <c r="J529">
        <v>1</v>
      </c>
      <c r="K529">
        <v>100</v>
      </c>
      <c r="L529">
        <v>23271.2421875</v>
      </c>
    </row>
    <row r="530" spans="1:12" x14ac:dyDescent="0.25">
      <c r="A530">
        <v>1954</v>
      </c>
      <c r="B530" s="1">
        <f>DATE(2024,1,8) + TIME(0,0,0)</f>
        <v>45299</v>
      </c>
      <c r="C530">
        <v>10961812480</v>
      </c>
      <c r="D530">
        <v>0</v>
      </c>
      <c r="E530">
        <v>18191592</v>
      </c>
      <c r="F530">
        <v>0</v>
      </c>
      <c r="G530">
        <v>12091012</v>
      </c>
      <c r="H530">
        <v>7</v>
      </c>
      <c r="I530">
        <v>0</v>
      </c>
      <c r="J530">
        <v>1</v>
      </c>
      <c r="K530">
        <v>100</v>
      </c>
      <c r="L530">
        <v>22509.62109375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11125766144</v>
      </c>
      <c r="D531">
        <v>0</v>
      </c>
      <c r="E531">
        <v>18496822</v>
      </c>
      <c r="F531">
        <v>0</v>
      </c>
      <c r="G531">
        <v>12091012</v>
      </c>
      <c r="H531">
        <v>7</v>
      </c>
      <c r="I531">
        <v>0</v>
      </c>
      <c r="J531">
        <v>1</v>
      </c>
      <c r="K531">
        <v>100</v>
      </c>
      <c r="L531">
        <v>22509.62109375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11130966016</v>
      </c>
      <c r="D532">
        <v>0</v>
      </c>
      <c r="E532">
        <v>18506500</v>
      </c>
      <c r="F532">
        <v>0</v>
      </c>
      <c r="G532">
        <v>12091012</v>
      </c>
      <c r="H532">
        <v>7</v>
      </c>
      <c r="I532">
        <v>0</v>
      </c>
      <c r="J532">
        <v>1</v>
      </c>
      <c r="K532">
        <v>100</v>
      </c>
      <c r="L532">
        <v>22509.62109375</v>
      </c>
    </row>
    <row r="533" spans="1:12" x14ac:dyDescent="0.25">
      <c r="A533">
        <v>1968</v>
      </c>
      <c r="B533" s="1">
        <f>DATE(2024,1,22) + TIME(0,0,0)</f>
        <v>45313</v>
      </c>
      <c r="C533">
        <v>11131084800</v>
      </c>
      <c r="D533">
        <v>0</v>
      </c>
      <c r="E533">
        <v>18506722</v>
      </c>
      <c r="F533">
        <v>0</v>
      </c>
      <c r="G533">
        <v>11940353</v>
      </c>
      <c r="H533">
        <v>7</v>
      </c>
      <c r="I533">
        <v>0</v>
      </c>
      <c r="J533">
        <v>1</v>
      </c>
      <c r="K533">
        <v>100</v>
      </c>
      <c r="L533">
        <v>22178.7109375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11154846720</v>
      </c>
      <c r="D534">
        <v>0</v>
      </c>
      <c r="E534">
        <v>18550858</v>
      </c>
      <c r="F534">
        <v>0</v>
      </c>
      <c r="G534">
        <v>11940353</v>
      </c>
      <c r="H534">
        <v>7</v>
      </c>
      <c r="I534">
        <v>0</v>
      </c>
      <c r="J534">
        <v>1</v>
      </c>
      <c r="K534">
        <v>100</v>
      </c>
      <c r="L534">
        <v>22178.7109375</v>
      </c>
    </row>
    <row r="535" spans="1:12" x14ac:dyDescent="0.25">
      <c r="A535">
        <v>1970</v>
      </c>
      <c r="B535" s="1">
        <f>DATE(2024,1,24) + TIME(0,0,0)</f>
        <v>45315</v>
      </c>
      <c r="C535">
        <v>11154966528</v>
      </c>
      <c r="D535">
        <v>0</v>
      </c>
      <c r="E535">
        <v>18551052</v>
      </c>
      <c r="F535">
        <v>0</v>
      </c>
      <c r="G535">
        <v>12020798</v>
      </c>
      <c r="H535">
        <v>6</v>
      </c>
      <c r="I535">
        <v>0</v>
      </c>
      <c r="J535">
        <v>1</v>
      </c>
      <c r="K535">
        <v>100</v>
      </c>
      <c r="L535">
        <v>19379.376953125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11160856576</v>
      </c>
      <c r="D536">
        <v>0</v>
      </c>
      <c r="E536">
        <v>18560548</v>
      </c>
      <c r="F536">
        <v>0</v>
      </c>
      <c r="G536">
        <v>12020798</v>
      </c>
      <c r="H536">
        <v>6</v>
      </c>
      <c r="I536">
        <v>0</v>
      </c>
      <c r="J536">
        <v>1</v>
      </c>
      <c r="K536">
        <v>100</v>
      </c>
      <c r="L536">
        <v>19379.376953125</v>
      </c>
    </row>
    <row r="537" spans="1:12" x14ac:dyDescent="0.25">
      <c r="A537">
        <v>1970.5</v>
      </c>
      <c r="B537" s="1">
        <f>DATE(2024,1,24) + TIME(12,0,0)</f>
        <v>45315.5</v>
      </c>
      <c r="C537">
        <v>11160977408</v>
      </c>
      <c r="D537">
        <v>0</v>
      </c>
      <c r="E537">
        <v>18560766</v>
      </c>
      <c r="F537">
        <v>0</v>
      </c>
      <c r="G537">
        <v>12024473</v>
      </c>
      <c r="H537">
        <v>7</v>
      </c>
      <c r="I537">
        <v>0</v>
      </c>
      <c r="J537">
        <v>1</v>
      </c>
      <c r="K537">
        <v>100</v>
      </c>
      <c r="L537">
        <v>21889.5234375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11263065088</v>
      </c>
      <c r="D538">
        <v>0</v>
      </c>
      <c r="E538">
        <v>18746610</v>
      </c>
      <c r="F538">
        <v>0</v>
      </c>
      <c r="G538">
        <v>12024473</v>
      </c>
      <c r="H538">
        <v>7</v>
      </c>
      <c r="I538">
        <v>0</v>
      </c>
      <c r="J538">
        <v>1</v>
      </c>
      <c r="K538">
        <v>100</v>
      </c>
      <c r="L538">
        <v>21889.5234375</v>
      </c>
    </row>
    <row r="539" spans="1:12" x14ac:dyDescent="0.25">
      <c r="A539">
        <v>1979</v>
      </c>
      <c r="B539" s="1">
        <f>DATE(2024,2,2) + TIME(0,0,0)</f>
        <v>45324</v>
      </c>
      <c r="C539">
        <v>11263184896</v>
      </c>
      <c r="D539">
        <v>0</v>
      </c>
      <c r="E539">
        <v>18746830</v>
      </c>
      <c r="F539">
        <v>0</v>
      </c>
      <c r="G539">
        <v>12026845</v>
      </c>
      <c r="H539">
        <v>7</v>
      </c>
      <c r="I539">
        <v>0</v>
      </c>
      <c r="J539">
        <v>1</v>
      </c>
      <c r="K539">
        <v>100</v>
      </c>
      <c r="L539">
        <v>22075.60546875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11443467264</v>
      </c>
      <c r="D540">
        <v>0</v>
      </c>
      <c r="E540">
        <v>19077744</v>
      </c>
      <c r="F540">
        <v>0</v>
      </c>
      <c r="G540">
        <v>12026845</v>
      </c>
      <c r="H540">
        <v>7</v>
      </c>
      <c r="I540">
        <v>0</v>
      </c>
      <c r="J540">
        <v>1</v>
      </c>
      <c r="K540">
        <v>100</v>
      </c>
      <c r="L540">
        <v>22075.60546875</v>
      </c>
    </row>
    <row r="541" spans="1:12" x14ac:dyDescent="0.25">
      <c r="A541">
        <v>1994</v>
      </c>
      <c r="B541" s="1">
        <f>DATE(2024,2,17) + TIME(0,0,0)</f>
        <v>45339</v>
      </c>
      <c r="C541">
        <v>11443588096</v>
      </c>
      <c r="D541">
        <v>0</v>
      </c>
      <c r="E541">
        <v>19077968</v>
      </c>
      <c r="F541">
        <v>0</v>
      </c>
      <c r="G541">
        <v>12083841</v>
      </c>
      <c r="H541">
        <v>7</v>
      </c>
      <c r="I541">
        <v>0</v>
      </c>
      <c r="J541">
        <v>1</v>
      </c>
      <c r="K541">
        <v>100</v>
      </c>
      <c r="L541">
        <v>22543.236328125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11503886336</v>
      </c>
      <c r="D542">
        <v>0</v>
      </c>
      <c r="E542">
        <v>19190460</v>
      </c>
      <c r="F542">
        <v>0</v>
      </c>
      <c r="G542">
        <v>12083841</v>
      </c>
      <c r="H542">
        <v>7</v>
      </c>
      <c r="I542">
        <v>0</v>
      </c>
      <c r="J542">
        <v>1</v>
      </c>
      <c r="K542">
        <v>100</v>
      </c>
      <c r="L542">
        <v>22543.236328125</v>
      </c>
    </row>
    <row r="543" spans="1:12" x14ac:dyDescent="0.25">
      <c r="A543">
        <v>1999</v>
      </c>
      <c r="B543" s="1">
        <f>DATE(2024,2,22) + TIME(0,0,0)</f>
        <v>45344</v>
      </c>
      <c r="C543">
        <v>11504005120</v>
      </c>
      <c r="D543">
        <v>0</v>
      </c>
      <c r="E543">
        <v>19190680</v>
      </c>
      <c r="F543">
        <v>0</v>
      </c>
      <c r="G543">
        <v>11890995</v>
      </c>
      <c r="H543">
        <v>7</v>
      </c>
      <c r="I543">
        <v>0</v>
      </c>
      <c r="J543">
        <v>1</v>
      </c>
      <c r="K543">
        <v>100</v>
      </c>
      <c r="L543">
        <v>22081.451171875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11551451136</v>
      </c>
      <c r="D544">
        <v>0</v>
      </c>
      <c r="E544">
        <v>19278786</v>
      </c>
      <c r="F544">
        <v>0</v>
      </c>
      <c r="G544">
        <v>11890995</v>
      </c>
      <c r="H544">
        <v>7</v>
      </c>
      <c r="I544">
        <v>0</v>
      </c>
      <c r="J544">
        <v>1</v>
      </c>
      <c r="K544">
        <v>100</v>
      </c>
      <c r="L544">
        <v>22081.451171875</v>
      </c>
    </row>
    <row r="545" spans="1:12" x14ac:dyDescent="0.25">
      <c r="A545">
        <v>2003</v>
      </c>
      <c r="B545" s="1">
        <f>DATE(2024,2,26) + TIME(0,0,0)</f>
        <v>45348</v>
      </c>
      <c r="C545">
        <v>11551569920</v>
      </c>
      <c r="D545">
        <v>0</v>
      </c>
      <c r="E545">
        <v>19278976</v>
      </c>
      <c r="F545">
        <v>0</v>
      </c>
      <c r="G545">
        <v>11973117</v>
      </c>
      <c r="H545">
        <v>6</v>
      </c>
      <c r="I545">
        <v>0</v>
      </c>
      <c r="J545">
        <v>1</v>
      </c>
      <c r="K545">
        <v>100</v>
      </c>
      <c r="L545">
        <v>19102.7890625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11599343616</v>
      </c>
      <c r="D546">
        <v>0</v>
      </c>
      <c r="E546">
        <v>19355196</v>
      </c>
      <c r="F546">
        <v>0</v>
      </c>
      <c r="G546">
        <v>11973117</v>
      </c>
      <c r="H546">
        <v>6</v>
      </c>
      <c r="I546">
        <v>0</v>
      </c>
      <c r="J546">
        <v>1</v>
      </c>
      <c r="K546">
        <v>100</v>
      </c>
      <c r="L546">
        <v>19102.7890625</v>
      </c>
    </row>
    <row r="547" spans="1:12" x14ac:dyDescent="0.25">
      <c r="A547">
        <v>2007</v>
      </c>
      <c r="B547" s="1">
        <f>DATE(2024,3,1) + TIME(0,0,0)</f>
        <v>45352</v>
      </c>
      <c r="C547">
        <v>11599463424</v>
      </c>
      <c r="D547">
        <v>0</v>
      </c>
      <c r="E547">
        <v>19355422</v>
      </c>
      <c r="F547">
        <v>0</v>
      </c>
      <c r="G547">
        <v>12066449</v>
      </c>
      <c r="H547">
        <v>7</v>
      </c>
      <c r="I547">
        <v>0</v>
      </c>
      <c r="J547">
        <v>1</v>
      </c>
      <c r="K547">
        <v>100</v>
      </c>
      <c r="L547">
        <v>22595.830078125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11635542016</v>
      </c>
      <c r="D548">
        <v>0</v>
      </c>
      <c r="E548">
        <v>19422984</v>
      </c>
      <c r="F548">
        <v>0</v>
      </c>
      <c r="G548">
        <v>12066449</v>
      </c>
      <c r="H548">
        <v>7</v>
      </c>
      <c r="I548">
        <v>0</v>
      </c>
      <c r="J548">
        <v>1</v>
      </c>
      <c r="K548">
        <v>100</v>
      </c>
      <c r="L548">
        <v>22595.830078125</v>
      </c>
    </row>
    <row r="549" spans="1:12" x14ac:dyDescent="0.25">
      <c r="A549">
        <v>2010</v>
      </c>
      <c r="B549" s="1">
        <f>DATE(2024,3,4) + TIME(0,0,0)</f>
        <v>45355</v>
      </c>
      <c r="C549">
        <v>11635663872</v>
      </c>
      <c r="D549">
        <v>0</v>
      </c>
      <c r="E549">
        <v>19423204</v>
      </c>
      <c r="F549">
        <v>0</v>
      </c>
      <c r="G549">
        <v>12102558</v>
      </c>
      <c r="H549">
        <v>6</v>
      </c>
      <c r="I549">
        <v>0</v>
      </c>
      <c r="J549">
        <v>1</v>
      </c>
      <c r="K549">
        <v>100</v>
      </c>
      <c r="L549">
        <v>22028.611328125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11659747328</v>
      </c>
      <c r="D550">
        <v>0</v>
      </c>
      <c r="E550">
        <v>19467040</v>
      </c>
      <c r="F550">
        <v>0</v>
      </c>
      <c r="G550">
        <v>12102558</v>
      </c>
      <c r="H550">
        <v>6</v>
      </c>
      <c r="I550">
        <v>0</v>
      </c>
      <c r="J550">
        <v>1</v>
      </c>
      <c r="K550">
        <v>100</v>
      </c>
      <c r="L550">
        <v>22028.611328125</v>
      </c>
    </row>
    <row r="551" spans="1:12" x14ac:dyDescent="0.25">
      <c r="A551">
        <v>2012</v>
      </c>
      <c r="B551" s="1">
        <f>DATE(2024,3,6) + TIME(0,0,0)</f>
        <v>45357</v>
      </c>
      <c r="C551">
        <v>11659867136</v>
      </c>
      <c r="D551">
        <v>0</v>
      </c>
      <c r="E551">
        <v>19467268</v>
      </c>
      <c r="F551">
        <v>0</v>
      </c>
      <c r="G551">
        <v>11971505</v>
      </c>
      <c r="H551">
        <v>7</v>
      </c>
      <c r="I551">
        <v>0</v>
      </c>
      <c r="J551">
        <v>1</v>
      </c>
      <c r="K551">
        <v>100</v>
      </c>
      <c r="L551">
        <v>22631.244140625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11695662080</v>
      </c>
      <c r="D552">
        <v>0</v>
      </c>
      <c r="E552">
        <v>19534934</v>
      </c>
      <c r="F552">
        <v>0</v>
      </c>
      <c r="G552">
        <v>11971505</v>
      </c>
      <c r="H552">
        <v>7</v>
      </c>
      <c r="I552">
        <v>0</v>
      </c>
      <c r="J552">
        <v>1</v>
      </c>
      <c r="K552">
        <v>100</v>
      </c>
      <c r="L552">
        <v>22631.244140625</v>
      </c>
    </row>
    <row r="553" spans="1:12" x14ac:dyDescent="0.25">
      <c r="A553">
        <v>2015</v>
      </c>
      <c r="B553" s="1">
        <f>DATE(2024,3,9) + TIME(0,0,0)</f>
        <v>45360</v>
      </c>
      <c r="C553">
        <v>11695783936</v>
      </c>
      <c r="D553">
        <v>0</v>
      </c>
      <c r="E553">
        <v>19535060</v>
      </c>
      <c r="F553">
        <v>0</v>
      </c>
      <c r="G553">
        <v>12146907</v>
      </c>
      <c r="H553">
        <v>6</v>
      </c>
      <c r="I553">
        <v>0</v>
      </c>
      <c r="J553">
        <v>1</v>
      </c>
      <c r="K553">
        <v>100</v>
      </c>
      <c r="L553">
        <v>12534.2275390625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11707808768</v>
      </c>
      <c r="D554">
        <v>0</v>
      </c>
      <c r="E554">
        <v>19547468</v>
      </c>
      <c r="F554">
        <v>0</v>
      </c>
      <c r="G554">
        <v>12146907</v>
      </c>
      <c r="H554">
        <v>6</v>
      </c>
      <c r="I554">
        <v>0</v>
      </c>
      <c r="J554">
        <v>1</v>
      </c>
      <c r="K554">
        <v>100</v>
      </c>
      <c r="L554">
        <v>12534.2275390625</v>
      </c>
    </row>
    <row r="555" spans="1:12" x14ac:dyDescent="0.25">
      <c r="A555">
        <v>2016</v>
      </c>
      <c r="B555" s="1">
        <f>DATE(2024,3,10) + TIME(0,0,0)</f>
        <v>45361</v>
      </c>
      <c r="C555">
        <v>11707929600</v>
      </c>
      <c r="D555">
        <v>0</v>
      </c>
      <c r="E555">
        <v>19547590</v>
      </c>
      <c r="F555">
        <v>0</v>
      </c>
      <c r="G555">
        <v>12043855</v>
      </c>
      <c r="H555">
        <v>6</v>
      </c>
      <c r="I555">
        <v>0</v>
      </c>
      <c r="J555">
        <v>1</v>
      </c>
      <c r="K555">
        <v>100</v>
      </c>
      <c r="L555">
        <v>12070.2509765625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11731896320</v>
      </c>
      <c r="D556">
        <v>0</v>
      </c>
      <c r="E556">
        <v>19571610</v>
      </c>
      <c r="F556">
        <v>0</v>
      </c>
      <c r="G556">
        <v>12043855</v>
      </c>
      <c r="H556">
        <v>6</v>
      </c>
      <c r="I556">
        <v>0</v>
      </c>
      <c r="J556">
        <v>1</v>
      </c>
      <c r="K556">
        <v>100</v>
      </c>
      <c r="L556">
        <v>12070.2509765625</v>
      </c>
    </row>
    <row r="557" spans="1:12" x14ac:dyDescent="0.25">
      <c r="A557">
        <v>2018</v>
      </c>
      <c r="B557" s="1">
        <f>DATE(2024,3,12) + TIME(0,0,0)</f>
        <v>45363</v>
      </c>
      <c r="C557">
        <v>11732018176</v>
      </c>
      <c r="D557">
        <v>0</v>
      </c>
      <c r="E557">
        <v>19571834</v>
      </c>
      <c r="F557">
        <v>0</v>
      </c>
      <c r="G557">
        <v>12145623</v>
      </c>
      <c r="H557">
        <v>7</v>
      </c>
      <c r="I557">
        <v>0</v>
      </c>
      <c r="J557">
        <v>1</v>
      </c>
      <c r="K557">
        <v>100</v>
      </c>
      <c r="L557">
        <v>22416.970703125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11737969664</v>
      </c>
      <c r="D558">
        <v>0</v>
      </c>
      <c r="E558">
        <v>19582818</v>
      </c>
      <c r="F558">
        <v>0</v>
      </c>
      <c r="G558">
        <v>12145623</v>
      </c>
      <c r="H558">
        <v>7</v>
      </c>
      <c r="I558">
        <v>0</v>
      </c>
      <c r="J558">
        <v>1</v>
      </c>
      <c r="K558">
        <v>100</v>
      </c>
      <c r="L558">
        <v>22416.970703125</v>
      </c>
    </row>
    <row r="559" spans="1:12" x14ac:dyDescent="0.25">
      <c r="A559">
        <v>2018.5</v>
      </c>
      <c r="B559" s="1">
        <f>DATE(2024,3,12) + TIME(12,0,0)</f>
        <v>45363.5</v>
      </c>
      <c r="C559">
        <v>11738087424</v>
      </c>
      <c r="D559">
        <v>0</v>
      </c>
      <c r="E559">
        <v>19583040</v>
      </c>
      <c r="F559">
        <v>0</v>
      </c>
      <c r="G559">
        <v>11817615</v>
      </c>
      <c r="H559">
        <v>7</v>
      </c>
      <c r="I559">
        <v>0</v>
      </c>
      <c r="J559">
        <v>1</v>
      </c>
      <c r="K559">
        <v>100</v>
      </c>
      <c r="L559">
        <v>22196.17578125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11748487168</v>
      </c>
      <c r="D560">
        <v>0</v>
      </c>
      <c r="E560">
        <v>19602572</v>
      </c>
      <c r="F560">
        <v>0</v>
      </c>
      <c r="G560">
        <v>11817615</v>
      </c>
      <c r="H560">
        <v>7</v>
      </c>
      <c r="I560">
        <v>0</v>
      </c>
      <c r="J560">
        <v>1</v>
      </c>
      <c r="K560">
        <v>100</v>
      </c>
      <c r="L560">
        <v>22196.17578125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11755696128</v>
      </c>
      <c r="D561">
        <v>0</v>
      </c>
      <c r="E561">
        <v>19616112</v>
      </c>
      <c r="F561">
        <v>0</v>
      </c>
      <c r="G561">
        <v>11817615</v>
      </c>
      <c r="H561">
        <v>7</v>
      </c>
      <c r="I561">
        <v>0</v>
      </c>
      <c r="J561">
        <v>1</v>
      </c>
      <c r="K561">
        <v>100</v>
      </c>
      <c r="L561">
        <v>22196.17578125</v>
      </c>
    </row>
    <row r="562" spans="1:12" x14ac:dyDescent="0.25">
      <c r="A562">
        <v>2020</v>
      </c>
      <c r="B562" s="1">
        <f>DATE(2024,3,14) + TIME(0,0,0)</f>
        <v>45365</v>
      </c>
      <c r="C562">
        <v>11755814912</v>
      </c>
      <c r="D562">
        <v>0</v>
      </c>
      <c r="E562">
        <v>19616336</v>
      </c>
      <c r="F562">
        <v>0</v>
      </c>
      <c r="G562">
        <v>11900164</v>
      </c>
      <c r="H562">
        <v>7</v>
      </c>
      <c r="I562">
        <v>0</v>
      </c>
      <c r="J562">
        <v>1</v>
      </c>
      <c r="K562">
        <v>100</v>
      </c>
      <c r="L562">
        <v>22459.5078125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11827096576</v>
      </c>
      <c r="D563">
        <v>0</v>
      </c>
      <c r="E563">
        <v>19750870</v>
      </c>
      <c r="F563">
        <v>0</v>
      </c>
      <c r="G563">
        <v>11900164</v>
      </c>
      <c r="H563">
        <v>7</v>
      </c>
      <c r="I563">
        <v>0</v>
      </c>
      <c r="J563">
        <v>1</v>
      </c>
      <c r="K563">
        <v>100</v>
      </c>
      <c r="L563">
        <v>22459.5078125</v>
      </c>
    </row>
    <row r="564" spans="1:12" x14ac:dyDescent="0.25">
      <c r="A564">
        <v>2026</v>
      </c>
      <c r="B564" s="1">
        <f>DATE(2024,3,20) + TIME(0,0,0)</f>
        <v>45371</v>
      </c>
      <c r="C564">
        <v>11827216384</v>
      </c>
      <c r="D564">
        <v>0</v>
      </c>
      <c r="E564">
        <v>19751092</v>
      </c>
      <c r="F564">
        <v>0</v>
      </c>
      <c r="G564">
        <v>11986402</v>
      </c>
      <c r="H564">
        <v>7</v>
      </c>
      <c r="I564">
        <v>0</v>
      </c>
      <c r="J564">
        <v>1</v>
      </c>
      <c r="K564">
        <v>100</v>
      </c>
      <c r="L564">
        <v>22260.568359375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11839083520</v>
      </c>
      <c r="D565">
        <v>0</v>
      </c>
      <c r="E565">
        <v>19773130</v>
      </c>
      <c r="F565">
        <v>0</v>
      </c>
      <c r="G565">
        <v>11986402</v>
      </c>
      <c r="H565">
        <v>7</v>
      </c>
      <c r="I565">
        <v>0</v>
      </c>
      <c r="J565">
        <v>1</v>
      </c>
      <c r="K565">
        <v>100</v>
      </c>
      <c r="L565">
        <v>22260.568359375</v>
      </c>
    </row>
    <row r="566" spans="1:12" x14ac:dyDescent="0.25">
      <c r="A566">
        <v>2027</v>
      </c>
      <c r="B566" s="1">
        <f>DATE(2024,3,21) + TIME(0,0,0)</f>
        <v>45372</v>
      </c>
      <c r="C566">
        <v>11839202304</v>
      </c>
      <c r="D566">
        <v>0</v>
      </c>
      <c r="E566">
        <v>19773354</v>
      </c>
      <c r="F566">
        <v>0</v>
      </c>
      <c r="G566">
        <v>11904450</v>
      </c>
      <c r="H566">
        <v>7</v>
      </c>
      <c r="I566">
        <v>0</v>
      </c>
      <c r="J566">
        <v>1</v>
      </c>
      <c r="K566">
        <v>100</v>
      </c>
      <c r="L566">
        <v>22412.173828125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11910509568</v>
      </c>
      <c r="D567">
        <v>0</v>
      </c>
      <c r="E567">
        <v>19907602</v>
      </c>
      <c r="F567">
        <v>0</v>
      </c>
      <c r="G567">
        <v>11904450</v>
      </c>
      <c r="H567">
        <v>7</v>
      </c>
      <c r="I567">
        <v>0</v>
      </c>
      <c r="J567">
        <v>1</v>
      </c>
      <c r="K567">
        <v>100</v>
      </c>
      <c r="L567">
        <v>22412.173828125</v>
      </c>
    </row>
    <row r="568" spans="1:12" x14ac:dyDescent="0.25">
      <c r="A568">
        <v>2033</v>
      </c>
      <c r="B568" s="1">
        <f>DATE(2024,3,27) + TIME(0,0,0)</f>
        <v>45378</v>
      </c>
      <c r="C568">
        <v>11910628352</v>
      </c>
      <c r="D568">
        <v>0</v>
      </c>
      <c r="E568">
        <v>19907830</v>
      </c>
      <c r="F568">
        <v>0</v>
      </c>
      <c r="G568">
        <v>11868114</v>
      </c>
      <c r="H568">
        <v>7</v>
      </c>
      <c r="I568">
        <v>0</v>
      </c>
      <c r="J568">
        <v>1</v>
      </c>
      <c r="K568">
        <v>100</v>
      </c>
      <c r="L568">
        <v>22667.724609375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11922377728</v>
      </c>
      <c r="D569">
        <v>0</v>
      </c>
      <c r="E569">
        <v>19930270</v>
      </c>
      <c r="F569">
        <v>0</v>
      </c>
      <c r="G569">
        <v>11868114</v>
      </c>
      <c r="H569">
        <v>7</v>
      </c>
      <c r="I569">
        <v>0</v>
      </c>
      <c r="J569">
        <v>1</v>
      </c>
      <c r="K569">
        <v>100</v>
      </c>
      <c r="L569">
        <v>22667.724609375</v>
      </c>
    </row>
    <row r="570" spans="1:12" x14ac:dyDescent="0.25">
      <c r="A570">
        <v>2034</v>
      </c>
      <c r="B570" s="1">
        <f>DATE(2024,3,28) + TIME(0,0,0)</f>
        <v>45379</v>
      </c>
      <c r="C570">
        <v>11922498560</v>
      </c>
      <c r="D570">
        <v>0</v>
      </c>
      <c r="E570">
        <v>19930494</v>
      </c>
      <c r="F570">
        <v>0</v>
      </c>
      <c r="G570">
        <v>12025873</v>
      </c>
      <c r="H570">
        <v>6</v>
      </c>
      <c r="I570">
        <v>0</v>
      </c>
      <c r="J570">
        <v>1</v>
      </c>
      <c r="K570">
        <v>100</v>
      </c>
      <c r="L570">
        <v>22344.060546875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11958455296</v>
      </c>
      <c r="D571">
        <v>0</v>
      </c>
      <c r="E571">
        <v>19997302</v>
      </c>
      <c r="F571">
        <v>0</v>
      </c>
      <c r="G571">
        <v>12025873</v>
      </c>
      <c r="H571">
        <v>6</v>
      </c>
      <c r="I571">
        <v>0</v>
      </c>
      <c r="J571">
        <v>1</v>
      </c>
      <c r="K571">
        <v>100</v>
      </c>
      <c r="L571">
        <v>22344.060546875</v>
      </c>
    </row>
    <row r="572" spans="1:12" x14ac:dyDescent="0.25">
      <c r="A572">
        <v>2037</v>
      </c>
      <c r="B572" s="1">
        <f>DATE(2024,3,31) + TIME(0,0,0)</f>
        <v>45382</v>
      </c>
      <c r="C572">
        <v>11958577152</v>
      </c>
      <c r="D572">
        <v>0</v>
      </c>
      <c r="E572">
        <v>19997430</v>
      </c>
      <c r="F572">
        <v>0</v>
      </c>
      <c r="G572">
        <v>12131591</v>
      </c>
      <c r="H572">
        <v>6</v>
      </c>
      <c r="I572">
        <v>0</v>
      </c>
      <c r="J572">
        <v>1</v>
      </c>
      <c r="K572">
        <v>100</v>
      </c>
      <c r="L572">
        <v>12649.0205078125</v>
      </c>
    </row>
    <row r="573" spans="1:12" x14ac:dyDescent="0.25">
      <c r="A573">
        <v>2037.39</v>
      </c>
      <c r="B573" s="1">
        <f>DATE(2024,3,31) + TIME(9,21,36)</f>
        <v>45382.39</v>
      </c>
      <c r="C573">
        <v>11963308032</v>
      </c>
      <c r="D573">
        <v>0</v>
      </c>
      <c r="E573">
        <v>20002362</v>
      </c>
      <c r="F573">
        <v>0</v>
      </c>
      <c r="G573">
        <v>12131591</v>
      </c>
      <c r="H573">
        <v>6</v>
      </c>
      <c r="I573">
        <v>0</v>
      </c>
      <c r="J573">
        <v>1</v>
      </c>
      <c r="K573">
        <v>100</v>
      </c>
      <c r="L573">
        <v>12649.0205078125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11963429888</v>
      </c>
      <c r="D574">
        <v>0</v>
      </c>
      <c r="E574">
        <v>20002490</v>
      </c>
      <c r="F574">
        <v>0</v>
      </c>
      <c r="G574">
        <v>12098221</v>
      </c>
      <c r="H574">
        <v>6</v>
      </c>
      <c r="I574">
        <v>0</v>
      </c>
      <c r="J574">
        <v>1</v>
      </c>
      <c r="K574">
        <v>100</v>
      </c>
      <c r="L574">
        <v>12710.658203125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11982665728</v>
      </c>
      <c r="D575">
        <v>0</v>
      </c>
      <c r="E575">
        <v>20022700</v>
      </c>
      <c r="F575">
        <v>0</v>
      </c>
      <c r="G575">
        <v>12098221</v>
      </c>
      <c r="H575">
        <v>6</v>
      </c>
      <c r="I575">
        <v>0</v>
      </c>
      <c r="J575">
        <v>1</v>
      </c>
      <c r="K575">
        <v>100</v>
      </c>
      <c r="L575">
        <v>12710.658203125</v>
      </c>
    </row>
    <row r="576" spans="1:12" x14ac:dyDescent="0.25">
      <c r="A576">
        <v>2039</v>
      </c>
      <c r="B576" s="1">
        <f>DATE(2024,4,2) + TIME(0,0,0)</f>
        <v>45384</v>
      </c>
      <c r="C576">
        <v>11982788608</v>
      </c>
      <c r="D576">
        <v>0</v>
      </c>
      <c r="E576">
        <v>20022834</v>
      </c>
      <c r="F576">
        <v>0</v>
      </c>
      <c r="G576">
        <v>12253633</v>
      </c>
      <c r="H576">
        <v>6</v>
      </c>
      <c r="I576">
        <v>0</v>
      </c>
      <c r="J576">
        <v>1</v>
      </c>
      <c r="K576">
        <v>100</v>
      </c>
      <c r="L576">
        <v>13397.0849609375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11988792320</v>
      </c>
      <c r="D577">
        <v>0</v>
      </c>
      <c r="E577">
        <v>20029398</v>
      </c>
      <c r="F577">
        <v>0</v>
      </c>
      <c r="G577">
        <v>12253633</v>
      </c>
      <c r="H577">
        <v>6</v>
      </c>
      <c r="I577">
        <v>0</v>
      </c>
      <c r="J577">
        <v>1</v>
      </c>
      <c r="K577">
        <v>100</v>
      </c>
      <c r="L577">
        <v>13397.0849609375</v>
      </c>
    </row>
    <row r="578" spans="1:12" x14ac:dyDescent="0.25">
      <c r="A578">
        <v>2039.5</v>
      </c>
      <c r="B578" s="1">
        <f>DATE(2024,4,2) + TIME(12,0,0)</f>
        <v>45384.5</v>
      </c>
      <c r="C578">
        <v>11988911104</v>
      </c>
      <c r="D578">
        <v>0</v>
      </c>
      <c r="E578">
        <v>20029528</v>
      </c>
      <c r="F578">
        <v>0</v>
      </c>
      <c r="G578">
        <v>11917497</v>
      </c>
      <c r="H578">
        <v>6</v>
      </c>
      <c r="I578">
        <v>0</v>
      </c>
      <c r="J578">
        <v>1</v>
      </c>
      <c r="K578">
        <v>100</v>
      </c>
      <c r="L578">
        <v>12937.4814453125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11994750976</v>
      </c>
      <c r="D579">
        <v>0</v>
      </c>
      <c r="E579">
        <v>20035866</v>
      </c>
      <c r="F579">
        <v>0</v>
      </c>
      <c r="G579">
        <v>11917497</v>
      </c>
      <c r="H579">
        <v>6</v>
      </c>
      <c r="I579">
        <v>0</v>
      </c>
      <c r="J579">
        <v>1</v>
      </c>
      <c r="K579">
        <v>100</v>
      </c>
      <c r="L579">
        <v>12937.4814453125</v>
      </c>
    </row>
    <row r="580" spans="1:12" x14ac:dyDescent="0.25">
      <c r="A580">
        <v>2040</v>
      </c>
      <c r="B580" s="1">
        <f>DATE(2024,4,3) + TIME(0,0,0)</f>
        <v>45385</v>
      </c>
      <c r="C580">
        <v>11994871808</v>
      </c>
      <c r="D580">
        <v>0</v>
      </c>
      <c r="E580">
        <v>20035998</v>
      </c>
      <c r="F580">
        <v>0</v>
      </c>
      <c r="G580">
        <v>12022080</v>
      </c>
      <c r="H580">
        <v>6</v>
      </c>
      <c r="I580">
        <v>0</v>
      </c>
      <c r="J580">
        <v>1</v>
      </c>
      <c r="K580">
        <v>100</v>
      </c>
      <c r="L580">
        <v>13091.40234375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11995111424</v>
      </c>
      <c r="D581">
        <v>0</v>
      </c>
      <c r="E581">
        <v>20036260</v>
      </c>
      <c r="F581">
        <v>0</v>
      </c>
      <c r="G581">
        <v>12022080</v>
      </c>
      <c r="H581">
        <v>6</v>
      </c>
      <c r="I581">
        <v>0</v>
      </c>
      <c r="J581">
        <v>1</v>
      </c>
      <c r="K581">
        <v>100</v>
      </c>
      <c r="L581">
        <v>13091.40234375</v>
      </c>
    </row>
    <row r="582" spans="1:12" x14ac:dyDescent="0.25">
      <c r="A582">
        <v>2040.19</v>
      </c>
      <c r="B582" s="1">
        <f>DATE(2024,4,3) + TIME(4,33,36)</f>
        <v>45385.19</v>
      </c>
      <c r="C582">
        <v>11997155328</v>
      </c>
      <c r="D582">
        <v>0</v>
      </c>
      <c r="E582">
        <v>20038484</v>
      </c>
      <c r="F582">
        <v>0</v>
      </c>
      <c r="G582">
        <v>12022080</v>
      </c>
      <c r="H582">
        <v>6</v>
      </c>
      <c r="I582">
        <v>0</v>
      </c>
      <c r="J582">
        <v>1</v>
      </c>
      <c r="K582">
        <v>100</v>
      </c>
      <c r="L582">
        <v>13091.40234375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11997275136</v>
      </c>
      <c r="D583">
        <v>0</v>
      </c>
      <c r="E583">
        <v>20038616</v>
      </c>
      <c r="F583">
        <v>0</v>
      </c>
      <c r="G583">
        <v>11943748</v>
      </c>
      <c r="H583">
        <v>6</v>
      </c>
      <c r="I583">
        <v>0</v>
      </c>
      <c r="J583">
        <v>1</v>
      </c>
      <c r="K583">
        <v>100</v>
      </c>
      <c r="L583">
        <v>13137.599609375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12006710272</v>
      </c>
      <c r="D584">
        <v>0</v>
      </c>
      <c r="E584">
        <v>20048996</v>
      </c>
      <c r="F584">
        <v>0</v>
      </c>
      <c r="G584">
        <v>11943748</v>
      </c>
      <c r="H584">
        <v>6</v>
      </c>
      <c r="I584">
        <v>0</v>
      </c>
      <c r="J584">
        <v>1</v>
      </c>
      <c r="K584">
        <v>100</v>
      </c>
      <c r="L584">
        <v>13137.599609375</v>
      </c>
    </row>
    <row r="585" spans="1:12" x14ac:dyDescent="0.25">
      <c r="A585">
        <v>2041</v>
      </c>
      <c r="B585" s="1">
        <f>DATE(2024,4,4) + TIME(0,0,0)</f>
        <v>45386</v>
      </c>
      <c r="C585">
        <v>12006832128</v>
      </c>
      <c r="D585">
        <v>0</v>
      </c>
      <c r="E585">
        <v>20049124</v>
      </c>
      <c r="F585">
        <v>0</v>
      </c>
      <c r="G585">
        <v>12121869</v>
      </c>
      <c r="H585">
        <v>6</v>
      </c>
      <c r="I585">
        <v>0</v>
      </c>
      <c r="J585">
        <v>1</v>
      </c>
      <c r="K585">
        <v>100</v>
      </c>
      <c r="L585">
        <v>12822.48828125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12018832384</v>
      </c>
      <c r="D586">
        <v>0</v>
      </c>
      <c r="E586">
        <v>20061818</v>
      </c>
      <c r="F586">
        <v>0</v>
      </c>
      <c r="G586">
        <v>12121869</v>
      </c>
      <c r="H586">
        <v>6</v>
      </c>
      <c r="I586">
        <v>0</v>
      </c>
      <c r="J586">
        <v>1</v>
      </c>
      <c r="K586">
        <v>100</v>
      </c>
      <c r="L586">
        <v>12822.48828125</v>
      </c>
    </row>
    <row r="587" spans="1:12" x14ac:dyDescent="0.25">
      <c r="A587">
        <v>2042</v>
      </c>
      <c r="B587" s="1">
        <f>DATE(2024,4,5) + TIME(0,0,0)</f>
        <v>45387</v>
      </c>
      <c r="C587">
        <v>12018954240</v>
      </c>
      <c r="D587">
        <v>0</v>
      </c>
      <c r="E587">
        <v>20062050</v>
      </c>
      <c r="F587">
        <v>0</v>
      </c>
      <c r="G587">
        <v>12223504</v>
      </c>
      <c r="H587">
        <v>7</v>
      </c>
      <c r="I587">
        <v>0</v>
      </c>
      <c r="J587">
        <v>1</v>
      </c>
      <c r="K587">
        <v>100</v>
      </c>
      <c r="L587">
        <v>23217.3671875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12092173312</v>
      </c>
      <c r="D588">
        <v>0</v>
      </c>
      <c r="E588">
        <v>20201122</v>
      </c>
      <c r="F588">
        <v>0</v>
      </c>
      <c r="G588">
        <v>12223504</v>
      </c>
      <c r="H588">
        <v>7</v>
      </c>
      <c r="I588">
        <v>0</v>
      </c>
      <c r="J588">
        <v>1</v>
      </c>
      <c r="K588">
        <v>100</v>
      </c>
      <c r="L588">
        <v>23217.3671875</v>
      </c>
    </row>
    <row r="589" spans="1:12" x14ac:dyDescent="0.25">
      <c r="A589">
        <v>2048</v>
      </c>
      <c r="B589" s="1">
        <f>DATE(2024,4,11) + TIME(0,0,0)</f>
        <v>45393</v>
      </c>
      <c r="C589">
        <v>12092293120</v>
      </c>
      <c r="D589">
        <v>0</v>
      </c>
      <c r="E589">
        <v>20201348</v>
      </c>
      <c r="F589">
        <v>0</v>
      </c>
      <c r="G589">
        <v>11982383</v>
      </c>
      <c r="H589">
        <v>7</v>
      </c>
      <c r="I589">
        <v>0</v>
      </c>
      <c r="J589">
        <v>1</v>
      </c>
      <c r="K589">
        <v>100</v>
      </c>
      <c r="L589">
        <v>22686.060546875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12104156160</v>
      </c>
      <c r="D590">
        <v>0</v>
      </c>
      <c r="E590">
        <v>20223808</v>
      </c>
      <c r="F590">
        <v>0</v>
      </c>
      <c r="G590">
        <v>11982383</v>
      </c>
      <c r="H590">
        <v>7</v>
      </c>
      <c r="I590">
        <v>0</v>
      </c>
      <c r="J590">
        <v>1</v>
      </c>
      <c r="K590">
        <v>100</v>
      </c>
      <c r="L590">
        <v>22686.060546875</v>
      </c>
    </row>
    <row r="591" spans="1:12" x14ac:dyDescent="0.25">
      <c r="A591">
        <v>2049</v>
      </c>
      <c r="B591" s="1">
        <f>DATE(2024,4,12) + TIME(0,0,0)</f>
        <v>45394</v>
      </c>
      <c r="C591">
        <v>12104275968</v>
      </c>
      <c r="D591">
        <v>0</v>
      </c>
      <c r="E591">
        <v>20224034</v>
      </c>
      <c r="F591">
        <v>0</v>
      </c>
      <c r="G591">
        <v>12018867</v>
      </c>
      <c r="H591">
        <v>7</v>
      </c>
      <c r="I591">
        <v>0</v>
      </c>
      <c r="J591">
        <v>1</v>
      </c>
      <c r="K591">
        <v>100</v>
      </c>
      <c r="L591">
        <v>22695.154296875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12152230912</v>
      </c>
      <c r="D592">
        <v>0</v>
      </c>
      <c r="E592">
        <v>20314588</v>
      </c>
      <c r="F592">
        <v>0</v>
      </c>
      <c r="G592">
        <v>12018867</v>
      </c>
      <c r="H592">
        <v>7</v>
      </c>
      <c r="I592">
        <v>0</v>
      </c>
      <c r="J592">
        <v>1</v>
      </c>
      <c r="K592">
        <v>100</v>
      </c>
      <c r="L592">
        <v>22695.154296875</v>
      </c>
    </row>
    <row r="593" spans="1:12" x14ac:dyDescent="0.25">
      <c r="A593">
        <v>2053</v>
      </c>
      <c r="B593" s="1">
        <f>DATE(2024,4,16) + TIME(0,0,0)</f>
        <v>45398</v>
      </c>
      <c r="C593">
        <v>12152349696</v>
      </c>
      <c r="D593">
        <v>0</v>
      </c>
      <c r="E593">
        <v>20314818</v>
      </c>
      <c r="F593">
        <v>0</v>
      </c>
      <c r="G593">
        <v>11827545</v>
      </c>
      <c r="H593">
        <v>6</v>
      </c>
      <c r="I593">
        <v>0</v>
      </c>
      <c r="J593">
        <v>1</v>
      </c>
      <c r="K593">
        <v>100</v>
      </c>
      <c r="L593">
        <v>22963.818359375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12175886336</v>
      </c>
      <c r="D594">
        <v>0</v>
      </c>
      <c r="E594">
        <v>20360516</v>
      </c>
      <c r="F594">
        <v>0</v>
      </c>
      <c r="G594">
        <v>11827545</v>
      </c>
      <c r="H594">
        <v>6</v>
      </c>
      <c r="I594">
        <v>0</v>
      </c>
      <c r="J594">
        <v>1</v>
      </c>
      <c r="K594">
        <v>100</v>
      </c>
      <c r="L594">
        <v>22963.818359375</v>
      </c>
    </row>
    <row r="595" spans="1:12" x14ac:dyDescent="0.25">
      <c r="A595">
        <v>2055</v>
      </c>
      <c r="B595" s="1">
        <f>DATE(2024,4,18) + TIME(0,0,0)</f>
        <v>45400</v>
      </c>
      <c r="C595">
        <v>12176004096</v>
      </c>
      <c r="D595">
        <v>0</v>
      </c>
      <c r="E595">
        <v>20360742</v>
      </c>
      <c r="F595">
        <v>0</v>
      </c>
      <c r="G595">
        <v>11808302</v>
      </c>
      <c r="H595">
        <v>7</v>
      </c>
      <c r="I595">
        <v>0</v>
      </c>
      <c r="J595">
        <v>1</v>
      </c>
      <c r="K595">
        <v>100</v>
      </c>
      <c r="L595">
        <v>22687.455078125</v>
      </c>
    </row>
    <row r="596" spans="1:12" x14ac:dyDescent="0.25">
      <c r="A596">
        <v>2057.67</v>
      </c>
      <c r="B596" s="1">
        <f>DATE(2024,4,20) + TIME(16,4,48)</f>
        <v>45402.67</v>
      </c>
      <c r="C596">
        <v>12207533056</v>
      </c>
      <c r="D596">
        <v>0</v>
      </c>
      <c r="E596">
        <v>20421318</v>
      </c>
      <c r="F596">
        <v>0</v>
      </c>
      <c r="G596">
        <v>11808302</v>
      </c>
      <c r="H596">
        <v>7</v>
      </c>
      <c r="I596">
        <v>0</v>
      </c>
      <c r="J596">
        <v>1</v>
      </c>
      <c r="K596">
        <v>100</v>
      </c>
      <c r="L596">
        <v>22687.455078125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12211311616</v>
      </c>
      <c r="D597">
        <v>0</v>
      </c>
      <c r="E597">
        <v>20428578</v>
      </c>
      <c r="F597">
        <v>0</v>
      </c>
      <c r="G597">
        <v>11808302</v>
      </c>
      <c r="H597">
        <v>7</v>
      </c>
      <c r="I597">
        <v>0</v>
      </c>
      <c r="J597">
        <v>1</v>
      </c>
      <c r="K597">
        <v>100</v>
      </c>
      <c r="L597">
        <v>22687.455078125</v>
      </c>
    </row>
    <row r="598" spans="1:12" x14ac:dyDescent="0.25">
      <c r="A598">
        <v>2058</v>
      </c>
      <c r="B598" s="1">
        <f>DATE(2024,4,21) + TIME(0,0,0)</f>
        <v>45403</v>
      </c>
      <c r="C598">
        <v>12211430400</v>
      </c>
      <c r="D598">
        <v>0</v>
      </c>
      <c r="E598">
        <v>20428810</v>
      </c>
      <c r="F598">
        <v>0</v>
      </c>
      <c r="G598">
        <v>11948415</v>
      </c>
      <c r="H598">
        <v>7</v>
      </c>
      <c r="I598">
        <v>0</v>
      </c>
      <c r="J598">
        <v>1</v>
      </c>
      <c r="K598">
        <v>100</v>
      </c>
      <c r="L598">
        <v>23088.28125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12294949888</v>
      </c>
      <c r="D599">
        <v>0</v>
      </c>
      <c r="E599">
        <v>20590196</v>
      </c>
      <c r="F599">
        <v>0</v>
      </c>
      <c r="G599">
        <v>11948415</v>
      </c>
      <c r="H599">
        <v>7</v>
      </c>
      <c r="I599">
        <v>0</v>
      </c>
      <c r="J599">
        <v>1</v>
      </c>
      <c r="K599">
        <v>100</v>
      </c>
      <c r="L599">
        <v>23088.28125</v>
      </c>
    </row>
    <row r="600" spans="1:12" x14ac:dyDescent="0.25">
      <c r="A600">
        <v>2065</v>
      </c>
      <c r="B600" s="1">
        <f>DATE(2024,4,28) + TIME(0,0,0)</f>
        <v>45410</v>
      </c>
      <c r="C600">
        <v>12295071744</v>
      </c>
      <c r="D600">
        <v>0</v>
      </c>
      <c r="E600">
        <v>20590424</v>
      </c>
      <c r="F600">
        <v>0</v>
      </c>
      <c r="G600">
        <v>12126748</v>
      </c>
      <c r="H600">
        <v>6</v>
      </c>
      <c r="I600">
        <v>0</v>
      </c>
      <c r="J600">
        <v>1</v>
      </c>
      <c r="K600">
        <v>100</v>
      </c>
      <c r="L600">
        <v>22746.20703125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12319203328</v>
      </c>
      <c r="D601">
        <v>0</v>
      </c>
      <c r="E601">
        <v>20635688</v>
      </c>
      <c r="F601">
        <v>0</v>
      </c>
      <c r="G601">
        <v>12126748</v>
      </c>
      <c r="H601">
        <v>6</v>
      </c>
      <c r="I601">
        <v>0</v>
      </c>
      <c r="J601">
        <v>1</v>
      </c>
      <c r="K601">
        <v>100</v>
      </c>
      <c r="L601">
        <v>22746.20703125</v>
      </c>
    </row>
    <row r="602" spans="1:12" x14ac:dyDescent="0.25">
      <c r="A602">
        <v>2067</v>
      </c>
      <c r="B602" s="1">
        <f>DATE(2024,4,30) + TIME(0,0,0)</f>
        <v>45412</v>
      </c>
      <c r="C602">
        <v>12319322112</v>
      </c>
      <c r="D602">
        <v>0</v>
      </c>
      <c r="E602">
        <v>20635894</v>
      </c>
      <c r="F602">
        <v>0</v>
      </c>
      <c r="G602">
        <v>11827598</v>
      </c>
      <c r="H602">
        <v>5</v>
      </c>
      <c r="I602">
        <v>0</v>
      </c>
      <c r="J602">
        <v>1</v>
      </c>
      <c r="K602">
        <v>100</v>
      </c>
      <c r="L602">
        <v>20545.720703125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12342858752</v>
      </c>
      <c r="D603">
        <v>0</v>
      </c>
      <c r="E603">
        <v>20676780</v>
      </c>
      <c r="F603">
        <v>0</v>
      </c>
      <c r="G603">
        <v>11827598</v>
      </c>
      <c r="H603">
        <v>5</v>
      </c>
      <c r="I603">
        <v>0</v>
      </c>
      <c r="J603">
        <v>1</v>
      </c>
      <c r="K603">
        <v>100</v>
      </c>
      <c r="L603">
        <v>20545.720703125</v>
      </c>
    </row>
    <row r="604" spans="1:12" x14ac:dyDescent="0.25">
      <c r="A604">
        <v>2069</v>
      </c>
      <c r="B604" s="1">
        <f>DATE(2024,5,2) + TIME(0,0,0)</f>
        <v>45414</v>
      </c>
      <c r="C604">
        <v>12342979584</v>
      </c>
      <c r="D604">
        <v>0</v>
      </c>
      <c r="E604">
        <v>20677016</v>
      </c>
      <c r="F604">
        <v>0</v>
      </c>
      <c r="G604">
        <v>12054919</v>
      </c>
      <c r="H604">
        <v>6</v>
      </c>
      <c r="I604">
        <v>0</v>
      </c>
      <c r="J604">
        <v>1</v>
      </c>
      <c r="K604">
        <v>100</v>
      </c>
      <c r="L604">
        <v>23570.2265625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12366968832</v>
      </c>
      <c r="D605">
        <v>0</v>
      </c>
      <c r="E605">
        <v>20723920</v>
      </c>
      <c r="F605">
        <v>0</v>
      </c>
      <c r="G605">
        <v>12054919</v>
      </c>
      <c r="H605">
        <v>6</v>
      </c>
      <c r="I605">
        <v>0</v>
      </c>
      <c r="J605">
        <v>1</v>
      </c>
      <c r="K605">
        <v>100</v>
      </c>
      <c r="L605">
        <v>23570.2265625</v>
      </c>
    </row>
    <row r="606" spans="1:12" x14ac:dyDescent="0.25">
      <c r="A606">
        <v>2071</v>
      </c>
      <c r="B606" s="1">
        <f>DATE(2024,5,4) + TIME(0,0,0)</f>
        <v>45416</v>
      </c>
      <c r="C606">
        <v>12367090688</v>
      </c>
      <c r="D606">
        <v>0</v>
      </c>
      <c r="E606">
        <v>20724158</v>
      </c>
      <c r="F606">
        <v>0</v>
      </c>
      <c r="G606">
        <v>12219706</v>
      </c>
      <c r="H606">
        <v>7</v>
      </c>
      <c r="I606">
        <v>0</v>
      </c>
      <c r="J606">
        <v>1</v>
      </c>
      <c r="K606">
        <v>100</v>
      </c>
      <c r="L606">
        <v>23734.607421875</v>
      </c>
    </row>
    <row r="607" spans="1:12" x14ac:dyDescent="0.25">
      <c r="A607">
        <v>2071.12</v>
      </c>
      <c r="B607" s="1">
        <f>DATE(2024,5,4) + TIME(2,52,48)</f>
        <v>45416.12</v>
      </c>
      <c r="C607">
        <v>12368557056</v>
      </c>
      <c r="D607">
        <v>0</v>
      </c>
      <c r="E607">
        <v>20727006</v>
      </c>
      <c r="F607">
        <v>0</v>
      </c>
      <c r="G607">
        <v>12219706</v>
      </c>
      <c r="H607">
        <v>7</v>
      </c>
      <c r="I607">
        <v>0</v>
      </c>
      <c r="J607">
        <v>1</v>
      </c>
      <c r="K607">
        <v>100</v>
      </c>
      <c r="L607">
        <v>23734.607421875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12379188224</v>
      </c>
      <c r="D608">
        <v>0</v>
      </c>
      <c r="E608">
        <v>20747656</v>
      </c>
      <c r="F608">
        <v>0</v>
      </c>
      <c r="G608">
        <v>12219706</v>
      </c>
      <c r="H608">
        <v>7</v>
      </c>
      <c r="I608">
        <v>0</v>
      </c>
      <c r="J608">
        <v>1</v>
      </c>
      <c r="K608">
        <v>100</v>
      </c>
      <c r="L608">
        <v>23734.607421875</v>
      </c>
    </row>
    <row r="609" spans="1:12" x14ac:dyDescent="0.25">
      <c r="A609">
        <v>2072</v>
      </c>
      <c r="B609" s="1">
        <f>DATE(2024,5,5) + TIME(0,0,0)</f>
        <v>45417</v>
      </c>
      <c r="C609">
        <v>12379308032</v>
      </c>
      <c r="D609">
        <v>0</v>
      </c>
      <c r="E609">
        <v>20747884</v>
      </c>
      <c r="F609">
        <v>0</v>
      </c>
      <c r="G609">
        <v>11980369</v>
      </c>
      <c r="H609">
        <v>7</v>
      </c>
      <c r="I609">
        <v>0</v>
      </c>
      <c r="J609">
        <v>1</v>
      </c>
      <c r="K609">
        <v>100</v>
      </c>
      <c r="L609">
        <v>22936.8203125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12427110400</v>
      </c>
      <c r="D610">
        <v>0</v>
      </c>
      <c r="E610">
        <v>20839402</v>
      </c>
      <c r="F610">
        <v>0</v>
      </c>
      <c r="G610">
        <v>11980369</v>
      </c>
      <c r="H610">
        <v>7</v>
      </c>
      <c r="I610">
        <v>0</v>
      </c>
      <c r="J610">
        <v>1</v>
      </c>
      <c r="K610">
        <v>100</v>
      </c>
      <c r="L610">
        <v>22936.8203125</v>
      </c>
    </row>
    <row r="611" spans="1:12" x14ac:dyDescent="0.25">
      <c r="A611">
        <v>2076</v>
      </c>
      <c r="B611" s="1">
        <f>DATE(2024,5,9) + TIME(0,0,0)</f>
        <v>45421</v>
      </c>
      <c r="C611">
        <v>12427229184</v>
      </c>
      <c r="D611">
        <v>0</v>
      </c>
      <c r="E611">
        <v>20839636</v>
      </c>
      <c r="F611">
        <v>0</v>
      </c>
      <c r="G611">
        <v>11947827</v>
      </c>
      <c r="H611">
        <v>7</v>
      </c>
      <c r="I611">
        <v>0</v>
      </c>
      <c r="J611">
        <v>1</v>
      </c>
      <c r="K611">
        <v>100</v>
      </c>
      <c r="L611">
        <v>23366.619140625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12462953472</v>
      </c>
      <c r="D612">
        <v>0</v>
      </c>
      <c r="E612">
        <v>20909502</v>
      </c>
      <c r="F612">
        <v>0</v>
      </c>
      <c r="G612">
        <v>11947827</v>
      </c>
      <c r="H612">
        <v>7</v>
      </c>
      <c r="I612">
        <v>0</v>
      </c>
      <c r="J612">
        <v>1</v>
      </c>
      <c r="K612">
        <v>100</v>
      </c>
      <c r="L612">
        <v>23366.619140625</v>
      </c>
    </row>
    <row r="613" spans="1:12" x14ac:dyDescent="0.25">
      <c r="A613">
        <v>2079</v>
      </c>
      <c r="B613" s="1">
        <f>DATE(2024,5,12) + TIME(0,0,0)</f>
        <v>45424</v>
      </c>
      <c r="C613">
        <v>12463072256</v>
      </c>
      <c r="D613">
        <v>0</v>
      </c>
      <c r="E613">
        <v>20909628</v>
      </c>
      <c r="F613">
        <v>0</v>
      </c>
      <c r="G613">
        <v>11841733</v>
      </c>
      <c r="H613">
        <v>6</v>
      </c>
      <c r="I613">
        <v>0</v>
      </c>
      <c r="J613">
        <v>1</v>
      </c>
      <c r="K613">
        <v>100</v>
      </c>
      <c r="L613">
        <v>12475.1845703125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12470057984</v>
      </c>
      <c r="D614">
        <v>0</v>
      </c>
      <c r="E614">
        <v>20916988</v>
      </c>
      <c r="F614">
        <v>0</v>
      </c>
      <c r="G614">
        <v>11841733</v>
      </c>
      <c r="H614">
        <v>6</v>
      </c>
      <c r="I614">
        <v>0</v>
      </c>
      <c r="J614">
        <v>1</v>
      </c>
      <c r="K614">
        <v>100</v>
      </c>
      <c r="L614">
        <v>12475.1845703125</v>
      </c>
    </row>
    <row r="615" spans="1:12" x14ac:dyDescent="0.25">
      <c r="A615">
        <v>2079.6</v>
      </c>
      <c r="B615" s="1">
        <f>DATE(2024,5,12) + TIME(14,24,0)</f>
        <v>45424.6</v>
      </c>
      <c r="C615">
        <v>12470178816</v>
      </c>
      <c r="D615">
        <v>0</v>
      </c>
      <c r="E615">
        <v>20917216</v>
      </c>
      <c r="F615">
        <v>0</v>
      </c>
      <c r="G615">
        <v>12018927</v>
      </c>
      <c r="H615">
        <v>7</v>
      </c>
      <c r="I615">
        <v>0</v>
      </c>
      <c r="J615">
        <v>1</v>
      </c>
      <c r="K615">
        <v>100</v>
      </c>
      <c r="L615">
        <v>22826.947265625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12498904064</v>
      </c>
      <c r="D616">
        <v>0</v>
      </c>
      <c r="E616">
        <v>20971772</v>
      </c>
      <c r="F616">
        <v>0</v>
      </c>
      <c r="G616">
        <v>12018927</v>
      </c>
      <c r="H616">
        <v>7</v>
      </c>
      <c r="I616">
        <v>0</v>
      </c>
      <c r="J616">
        <v>1</v>
      </c>
      <c r="K616">
        <v>100</v>
      </c>
      <c r="L616">
        <v>22826.947265625</v>
      </c>
    </row>
    <row r="617" spans="1:12" x14ac:dyDescent="0.25">
      <c r="A617">
        <v>2082</v>
      </c>
      <c r="B617" s="1">
        <f>DATE(2024,5,15) + TIME(0,0,0)</f>
        <v>45427</v>
      </c>
      <c r="C617">
        <v>12499026944</v>
      </c>
      <c r="D617">
        <v>0</v>
      </c>
      <c r="E617">
        <v>20972000</v>
      </c>
      <c r="F617">
        <v>0</v>
      </c>
      <c r="G617">
        <v>12268957</v>
      </c>
      <c r="H617">
        <v>7</v>
      </c>
      <c r="I617">
        <v>0</v>
      </c>
      <c r="J617">
        <v>1</v>
      </c>
      <c r="K617">
        <v>100</v>
      </c>
      <c r="L617">
        <v>22716.328125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12506265600</v>
      </c>
      <c r="D618">
        <v>0</v>
      </c>
      <c r="E618">
        <v>20985402</v>
      </c>
      <c r="F618">
        <v>0</v>
      </c>
      <c r="G618">
        <v>12268957</v>
      </c>
      <c r="H618">
        <v>7</v>
      </c>
      <c r="I618">
        <v>0</v>
      </c>
      <c r="J618">
        <v>1</v>
      </c>
      <c r="K618">
        <v>100</v>
      </c>
      <c r="L618">
        <v>22716.328125</v>
      </c>
    </row>
    <row r="619" spans="1:12" x14ac:dyDescent="0.25">
      <c r="A619">
        <v>2082.6</v>
      </c>
      <c r="B619" s="1">
        <f>DATE(2024,5,15) + TIME(14,24,0)</f>
        <v>45427.6</v>
      </c>
      <c r="C619">
        <v>12506384384</v>
      </c>
      <c r="D619">
        <v>0</v>
      </c>
      <c r="E619">
        <v>20985632</v>
      </c>
      <c r="F619">
        <v>0</v>
      </c>
      <c r="G619">
        <v>11896916</v>
      </c>
      <c r="H619">
        <v>7</v>
      </c>
      <c r="I619">
        <v>0</v>
      </c>
      <c r="J619">
        <v>1</v>
      </c>
      <c r="K619">
        <v>100</v>
      </c>
      <c r="L619">
        <v>22918.9609375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12594301952</v>
      </c>
      <c r="D620">
        <v>0</v>
      </c>
      <c r="E620">
        <v>21155002</v>
      </c>
      <c r="F620">
        <v>0</v>
      </c>
      <c r="G620">
        <v>11896916</v>
      </c>
      <c r="H620">
        <v>7</v>
      </c>
      <c r="I620">
        <v>0</v>
      </c>
      <c r="J620">
        <v>1</v>
      </c>
      <c r="K620">
        <v>100</v>
      </c>
      <c r="L620">
        <v>22918.9609375</v>
      </c>
    </row>
    <row r="621" spans="1:12" x14ac:dyDescent="0.25">
      <c r="A621">
        <v>2090</v>
      </c>
      <c r="B621" s="1">
        <f>DATE(2024,5,23) + TIME(0,0,0)</f>
        <v>45435</v>
      </c>
      <c r="C621">
        <v>12594422784</v>
      </c>
      <c r="D621">
        <v>0</v>
      </c>
      <c r="E621">
        <v>21155234</v>
      </c>
      <c r="F621">
        <v>0</v>
      </c>
      <c r="G621">
        <v>11989891</v>
      </c>
      <c r="H621">
        <v>6</v>
      </c>
      <c r="I621">
        <v>0</v>
      </c>
      <c r="J621">
        <v>1</v>
      </c>
      <c r="K621">
        <v>100</v>
      </c>
      <c r="L621">
        <v>23092.259765625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12603894784</v>
      </c>
      <c r="D622">
        <v>0</v>
      </c>
      <c r="E622">
        <v>21173476</v>
      </c>
      <c r="F622">
        <v>0</v>
      </c>
      <c r="G622">
        <v>11989891</v>
      </c>
      <c r="H622">
        <v>6</v>
      </c>
      <c r="I622">
        <v>0</v>
      </c>
      <c r="J622">
        <v>1</v>
      </c>
      <c r="K622">
        <v>100</v>
      </c>
      <c r="L622">
        <v>23092.259765625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12604014592</v>
      </c>
      <c r="D623">
        <v>0</v>
      </c>
      <c r="E623">
        <v>21173708</v>
      </c>
      <c r="F623">
        <v>0</v>
      </c>
      <c r="G623">
        <v>12020992</v>
      </c>
      <c r="H623">
        <v>7</v>
      </c>
      <c r="I623">
        <v>0</v>
      </c>
      <c r="J623">
        <v>1</v>
      </c>
      <c r="K623">
        <v>100</v>
      </c>
      <c r="L623">
        <v>23093.154296875</v>
      </c>
    </row>
    <row r="624" spans="1:12" x14ac:dyDescent="0.25">
      <c r="A624">
        <v>2094</v>
      </c>
      <c r="B624" s="1">
        <f>DATE(2024,5,27) + TIME(0,0,0)</f>
        <v>45439</v>
      </c>
      <c r="C624">
        <v>12642482176</v>
      </c>
      <c r="D624">
        <v>0</v>
      </c>
      <c r="E624">
        <v>21247606</v>
      </c>
      <c r="F624">
        <v>0</v>
      </c>
      <c r="G624">
        <v>12020992</v>
      </c>
      <c r="H624">
        <v>7</v>
      </c>
      <c r="I624">
        <v>0</v>
      </c>
      <c r="J624">
        <v>1</v>
      </c>
      <c r="K624">
        <v>100</v>
      </c>
      <c r="L624">
        <v>23093.154296875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12654382080</v>
      </c>
      <c r="D625">
        <v>0</v>
      </c>
      <c r="E625">
        <v>21270468</v>
      </c>
      <c r="F625">
        <v>0</v>
      </c>
      <c r="G625">
        <v>12020992</v>
      </c>
      <c r="H625">
        <v>7</v>
      </c>
      <c r="I625">
        <v>0</v>
      </c>
      <c r="J625">
        <v>1</v>
      </c>
      <c r="K625">
        <v>100</v>
      </c>
      <c r="L625">
        <v>23093.154296875</v>
      </c>
    </row>
    <row r="626" spans="1:12" x14ac:dyDescent="0.25">
      <c r="A626">
        <v>2095</v>
      </c>
      <c r="B626" s="1">
        <f>DATE(2024,5,28) + TIME(0,0,0)</f>
        <v>45440</v>
      </c>
      <c r="C626">
        <v>12654502912</v>
      </c>
      <c r="D626">
        <v>0</v>
      </c>
      <c r="E626">
        <v>21270698</v>
      </c>
      <c r="F626">
        <v>0</v>
      </c>
      <c r="G626">
        <v>12033003</v>
      </c>
      <c r="H626">
        <v>7</v>
      </c>
      <c r="I626">
        <v>0</v>
      </c>
      <c r="J626">
        <v>1</v>
      </c>
      <c r="K626">
        <v>100</v>
      </c>
      <c r="L626">
        <v>23138.60546875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12774712320</v>
      </c>
      <c r="D627">
        <v>0</v>
      </c>
      <c r="E627">
        <v>21501854</v>
      </c>
      <c r="F627">
        <v>0</v>
      </c>
      <c r="G627">
        <v>12033003</v>
      </c>
      <c r="H627">
        <v>7</v>
      </c>
      <c r="I627">
        <v>0</v>
      </c>
      <c r="J627">
        <v>1</v>
      </c>
      <c r="K627">
        <v>100</v>
      </c>
      <c r="L627">
        <v>23138.60546875</v>
      </c>
    </row>
    <row r="628" spans="1:12" x14ac:dyDescent="0.25">
      <c r="A628">
        <v>2105</v>
      </c>
      <c r="B628" s="1">
        <f>DATE(2024,6,7) + TIME(0,0,0)</f>
        <v>45450</v>
      </c>
      <c r="C628">
        <v>12774832128</v>
      </c>
      <c r="D628">
        <v>0</v>
      </c>
      <c r="E628">
        <v>21502086</v>
      </c>
      <c r="F628">
        <v>0</v>
      </c>
      <c r="G628">
        <v>11980984</v>
      </c>
      <c r="H628">
        <v>6</v>
      </c>
      <c r="I628">
        <v>0</v>
      </c>
      <c r="J628">
        <v>1</v>
      </c>
      <c r="K628">
        <v>100</v>
      </c>
      <c r="L628">
        <v>23179.990234375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12798674944</v>
      </c>
      <c r="D629">
        <v>0</v>
      </c>
      <c r="E629">
        <v>21548214</v>
      </c>
      <c r="F629">
        <v>0</v>
      </c>
      <c r="G629">
        <v>11980984</v>
      </c>
      <c r="H629">
        <v>6</v>
      </c>
      <c r="I629">
        <v>0</v>
      </c>
      <c r="J629">
        <v>1</v>
      </c>
      <c r="K629">
        <v>100</v>
      </c>
      <c r="L629">
        <v>23179.990234375</v>
      </c>
    </row>
    <row r="630" spans="1:12" x14ac:dyDescent="0.25">
      <c r="A630">
        <v>2107</v>
      </c>
      <c r="B630" s="1">
        <f>DATE(2024,6,9) + TIME(0,0,0)</f>
        <v>45452</v>
      </c>
      <c r="C630">
        <v>12798792704</v>
      </c>
      <c r="D630">
        <v>0</v>
      </c>
      <c r="E630">
        <v>21548444</v>
      </c>
      <c r="F630">
        <v>0</v>
      </c>
      <c r="G630">
        <v>11854483</v>
      </c>
      <c r="H630">
        <v>7</v>
      </c>
      <c r="I630">
        <v>0</v>
      </c>
      <c r="J630">
        <v>1</v>
      </c>
      <c r="K630">
        <v>100</v>
      </c>
      <c r="L630">
        <v>23097.20703125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12881655808</v>
      </c>
      <c r="D631">
        <v>0</v>
      </c>
      <c r="E631">
        <v>21709894</v>
      </c>
      <c r="F631">
        <v>0</v>
      </c>
      <c r="G631">
        <v>11854483</v>
      </c>
      <c r="H631">
        <v>7</v>
      </c>
      <c r="I631">
        <v>0</v>
      </c>
      <c r="J631">
        <v>1</v>
      </c>
      <c r="K631">
        <v>100</v>
      </c>
      <c r="L631">
        <v>23097.20703125</v>
      </c>
    </row>
    <row r="632" spans="1:12" x14ac:dyDescent="0.25">
      <c r="A632">
        <v>2114</v>
      </c>
      <c r="B632" s="1">
        <f>DATE(2024,6,16) + TIME(0,0,0)</f>
        <v>45459</v>
      </c>
      <c r="C632">
        <v>12881775616</v>
      </c>
      <c r="D632">
        <v>0</v>
      </c>
      <c r="E632">
        <v>21710124</v>
      </c>
      <c r="F632">
        <v>0</v>
      </c>
      <c r="G632">
        <v>11961130</v>
      </c>
      <c r="H632">
        <v>7</v>
      </c>
      <c r="I632">
        <v>0</v>
      </c>
      <c r="J632">
        <v>1</v>
      </c>
      <c r="K632">
        <v>100</v>
      </c>
      <c r="L632">
        <v>23009.220703125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12941461504</v>
      </c>
      <c r="D633">
        <v>0</v>
      </c>
      <c r="E633">
        <v>21824940</v>
      </c>
      <c r="F633">
        <v>0</v>
      </c>
      <c r="G633">
        <v>11961130</v>
      </c>
      <c r="H633">
        <v>7</v>
      </c>
      <c r="I633">
        <v>0</v>
      </c>
      <c r="J633">
        <v>1</v>
      </c>
      <c r="K633">
        <v>100</v>
      </c>
      <c r="L633">
        <v>23009.220703125</v>
      </c>
    </row>
    <row r="634" spans="1:12" x14ac:dyDescent="0.25">
      <c r="A634">
        <v>2119</v>
      </c>
      <c r="B634" s="1">
        <f>DATE(2024,6,21) + TIME(0,0,0)</f>
        <v>45464</v>
      </c>
      <c r="C634">
        <v>12941581312</v>
      </c>
      <c r="D634">
        <v>0</v>
      </c>
      <c r="E634">
        <v>21825168</v>
      </c>
      <c r="F634">
        <v>0</v>
      </c>
      <c r="G634">
        <v>11990380</v>
      </c>
      <c r="H634">
        <v>7</v>
      </c>
      <c r="I634">
        <v>0</v>
      </c>
      <c r="J634">
        <v>1</v>
      </c>
      <c r="K634">
        <v>100</v>
      </c>
      <c r="L634">
        <v>22869.947265625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13025393664</v>
      </c>
      <c r="D635">
        <v>0</v>
      </c>
      <c r="E635">
        <v>21985030</v>
      </c>
      <c r="F635">
        <v>0</v>
      </c>
      <c r="G635">
        <v>11990380</v>
      </c>
      <c r="H635">
        <v>7</v>
      </c>
      <c r="I635">
        <v>0</v>
      </c>
      <c r="J635">
        <v>1</v>
      </c>
      <c r="K635">
        <v>100</v>
      </c>
      <c r="L635">
        <v>22869.947265625</v>
      </c>
    </row>
    <row r="636" spans="1:12" x14ac:dyDescent="0.25">
      <c r="A636">
        <v>2126</v>
      </c>
      <c r="B636" s="1">
        <f>DATE(2024,6,28) + TIME(0,0,0)</f>
        <v>45471</v>
      </c>
      <c r="C636">
        <v>13025512448</v>
      </c>
      <c r="D636">
        <v>0</v>
      </c>
      <c r="E636">
        <v>21985264</v>
      </c>
      <c r="F636">
        <v>0</v>
      </c>
      <c r="G636">
        <v>11862198</v>
      </c>
      <c r="H636">
        <v>7</v>
      </c>
      <c r="I636">
        <v>0</v>
      </c>
      <c r="J636">
        <v>1</v>
      </c>
      <c r="K636">
        <v>100</v>
      </c>
      <c r="L636">
        <v>23535.908203125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13060980736</v>
      </c>
      <c r="D637">
        <v>0</v>
      </c>
      <c r="E637">
        <v>22055638</v>
      </c>
      <c r="F637">
        <v>0</v>
      </c>
      <c r="G637">
        <v>11862198</v>
      </c>
      <c r="H637">
        <v>7</v>
      </c>
      <c r="I637">
        <v>0</v>
      </c>
      <c r="J637">
        <v>1</v>
      </c>
      <c r="K637">
        <v>100</v>
      </c>
      <c r="L637">
        <v>23535.908203125</v>
      </c>
    </row>
    <row r="638" spans="1:12" x14ac:dyDescent="0.25">
      <c r="A638">
        <v>2129</v>
      </c>
      <c r="B638" s="1">
        <f>DATE(2024,7,1) + TIME(0,0,0)</f>
        <v>45474</v>
      </c>
      <c r="C638">
        <v>13061100544</v>
      </c>
      <c r="D638">
        <v>0</v>
      </c>
      <c r="E638">
        <v>22055866</v>
      </c>
      <c r="F638">
        <v>0</v>
      </c>
      <c r="G638">
        <v>11947119</v>
      </c>
      <c r="H638">
        <v>7</v>
      </c>
      <c r="I638">
        <v>0</v>
      </c>
      <c r="J638">
        <v>1</v>
      </c>
      <c r="K638">
        <v>100</v>
      </c>
      <c r="L638">
        <v>22879.306640625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13084874752</v>
      </c>
      <c r="D639">
        <v>0</v>
      </c>
      <c r="E639">
        <v>22101396</v>
      </c>
      <c r="F639">
        <v>0</v>
      </c>
      <c r="G639">
        <v>11947119</v>
      </c>
      <c r="H639">
        <v>7</v>
      </c>
      <c r="I639">
        <v>0</v>
      </c>
      <c r="J639">
        <v>1</v>
      </c>
      <c r="K639">
        <v>100</v>
      </c>
      <c r="L639">
        <v>22879.306640625</v>
      </c>
    </row>
    <row r="640" spans="1:12" x14ac:dyDescent="0.25">
      <c r="A640">
        <v>2131</v>
      </c>
      <c r="B640" s="1">
        <f>DATE(2024,7,3) + TIME(0,0,0)</f>
        <v>45476</v>
      </c>
      <c r="C640">
        <v>13084996608</v>
      </c>
      <c r="D640">
        <v>0</v>
      </c>
      <c r="E640">
        <v>22101698</v>
      </c>
      <c r="F640">
        <v>0</v>
      </c>
      <c r="G640">
        <v>12117261</v>
      </c>
      <c r="H640">
        <v>7</v>
      </c>
      <c r="I640">
        <v>0</v>
      </c>
      <c r="J640">
        <v>1</v>
      </c>
      <c r="K640">
        <v>100</v>
      </c>
      <c r="L640">
        <v>30140.3515625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13133343744</v>
      </c>
      <c r="D641">
        <v>0</v>
      </c>
      <c r="E641">
        <v>22221958</v>
      </c>
      <c r="F641">
        <v>0</v>
      </c>
      <c r="G641">
        <v>12117261</v>
      </c>
      <c r="H641">
        <v>7</v>
      </c>
      <c r="I641">
        <v>0</v>
      </c>
      <c r="J641">
        <v>1</v>
      </c>
      <c r="K641">
        <v>100</v>
      </c>
      <c r="L641">
        <v>30140.3515625</v>
      </c>
    </row>
    <row r="642" spans="1:12" x14ac:dyDescent="0.25">
      <c r="A642">
        <v>2135</v>
      </c>
      <c r="B642" s="1">
        <f>DATE(2024,7,7) + TIME(0,0,0)</f>
        <v>45480</v>
      </c>
      <c r="C642">
        <v>13133462528</v>
      </c>
      <c r="D642">
        <v>0</v>
      </c>
      <c r="E642">
        <v>22222254</v>
      </c>
      <c r="F642">
        <v>0</v>
      </c>
      <c r="G642">
        <v>11832287</v>
      </c>
      <c r="H642">
        <v>7</v>
      </c>
      <c r="I642">
        <v>0</v>
      </c>
      <c r="J642">
        <v>1</v>
      </c>
      <c r="K642">
        <v>100</v>
      </c>
      <c r="L642">
        <v>29703.310546875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13142809600</v>
      </c>
      <c r="D643">
        <v>0</v>
      </c>
      <c r="E643">
        <v>22245720</v>
      </c>
      <c r="F643">
        <v>0</v>
      </c>
      <c r="G643">
        <v>11832287</v>
      </c>
      <c r="H643">
        <v>7</v>
      </c>
      <c r="I643">
        <v>0</v>
      </c>
      <c r="J643">
        <v>1</v>
      </c>
      <c r="K643">
        <v>100</v>
      </c>
      <c r="L643">
        <v>29703.310546875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13142931456</v>
      </c>
      <c r="D644">
        <v>0</v>
      </c>
      <c r="E644">
        <v>22246022</v>
      </c>
      <c r="F644">
        <v>0</v>
      </c>
      <c r="G644">
        <v>12119429</v>
      </c>
      <c r="H644">
        <v>7</v>
      </c>
      <c r="I644">
        <v>0</v>
      </c>
      <c r="J644">
        <v>1</v>
      </c>
      <c r="K644">
        <v>100</v>
      </c>
      <c r="L644">
        <v>30181.341796875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13145233408</v>
      </c>
      <c r="D645">
        <v>0</v>
      </c>
      <c r="E645">
        <v>22251756</v>
      </c>
      <c r="F645">
        <v>0</v>
      </c>
      <c r="G645">
        <v>12119429</v>
      </c>
      <c r="H645">
        <v>7</v>
      </c>
      <c r="I645">
        <v>0</v>
      </c>
      <c r="J645">
        <v>1</v>
      </c>
      <c r="K645">
        <v>100</v>
      </c>
      <c r="L645">
        <v>30181.341796875</v>
      </c>
    </row>
    <row r="646" spans="1:12" x14ac:dyDescent="0.25">
      <c r="A646">
        <v>2136</v>
      </c>
      <c r="B646" s="1">
        <f>DATE(2024,7,8) + TIME(0,0,0)</f>
        <v>45481</v>
      </c>
      <c r="C646">
        <v>13145354240</v>
      </c>
      <c r="D646">
        <v>0</v>
      </c>
      <c r="E646">
        <v>22252056</v>
      </c>
      <c r="F646">
        <v>0</v>
      </c>
      <c r="G646">
        <v>12067898</v>
      </c>
      <c r="H646">
        <v>7</v>
      </c>
      <c r="I646">
        <v>0</v>
      </c>
      <c r="J646">
        <v>1</v>
      </c>
      <c r="K646">
        <v>100</v>
      </c>
      <c r="L646">
        <v>29988.38671875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13205573632</v>
      </c>
      <c r="D647">
        <v>0</v>
      </c>
      <c r="E647">
        <v>22401698</v>
      </c>
      <c r="F647">
        <v>0</v>
      </c>
      <c r="G647">
        <v>12067898</v>
      </c>
      <c r="H647">
        <v>7</v>
      </c>
      <c r="I647">
        <v>0</v>
      </c>
      <c r="J647">
        <v>1</v>
      </c>
      <c r="K647">
        <v>100</v>
      </c>
      <c r="L647">
        <v>29988.38671875</v>
      </c>
    </row>
    <row r="648" spans="1:12" x14ac:dyDescent="0.25">
      <c r="A648">
        <v>2141</v>
      </c>
      <c r="B648" s="1">
        <f>DATE(2024,7,13) + TIME(0,0,0)</f>
        <v>45486</v>
      </c>
      <c r="C648">
        <v>13205692416</v>
      </c>
      <c r="D648">
        <v>0</v>
      </c>
      <c r="E648">
        <v>22401998</v>
      </c>
      <c r="F648">
        <v>0</v>
      </c>
      <c r="G648">
        <v>11893057</v>
      </c>
      <c r="H648">
        <v>7</v>
      </c>
      <c r="I648">
        <v>0</v>
      </c>
      <c r="J648">
        <v>1</v>
      </c>
      <c r="K648">
        <v>100</v>
      </c>
      <c r="L648">
        <v>29935.400390625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13217466368</v>
      </c>
      <c r="D649">
        <v>0</v>
      </c>
      <c r="E649">
        <v>22431634</v>
      </c>
      <c r="F649">
        <v>0</v>
      </c>
      <c r="G649">
        <v>11893057</v>
      </c>
      <c r="H649">
        <v>7</v>
      </c>
      <c r="I649">
        <v>0</v>
      </c>
      <c r="J649">
        <v>1</v>
      </c>
      <c r="K649">
        <v>100</v>
      </c>
      <c r="L649">
        <v>29935.400390625</v>
      </c>
    </row>
    <row r="650" spans="1:12" x14ac:dyDescent="0.25">
      <c r="A650">
        <v>2142</v>
      </c>
      <c r="B650" s="1">
        <f>DATE(2024,7,14) + TIME(0,0,0)</f>
        <v>45487</v>
      </c>
      <c r="C650">
        <v>13217585152</v>
      </c>
      <c r="D650">
        <v>0</v>
      </c>
      <c r="E650">
        <v>22431932</v>
      </c>
      <c r="F650">
        <v>0</v>
      </c>
      <c r="G650">
        <v>11916318</v>
      </c>
      <c r="H650">
        <v>7</v>
      </c>
      <c r="I650">
        <v>0</v>
      </c>
      <c r="J650">
        <v>1</v>
      </c>
      <c r="K650">
        <v>100</v>
      </c>
      <c r="L650">
        <v>29775.841796875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13348545536</v>
      </c>
      <c r="D651">
        <v>0</v>
      </c>
      <c r="E651">
        <v>22759168</v>
      </c>
      <c r="F651">
        <v>0</v>
      </c>
      <c r="G651">
        <v>11916318</v>
      </c>
      <c r="H651">
        <v>7</v>
      </c>
      <c r="I651">
        <v>0</v>
      </c>
      <c r="J651">
        <v>1</v>
      </c>
      <c r="K651">
        <v>100</v>
      </c>
      <c r="L651">
        <v>29775.841796875</v>
      </c>
    </row>
    <row r="652" spans="1:12" x14ac:dyDescent="0.25">
      <c r="A652">
        <v>2153</v>
      </c>
      <c r="B652" s="1">
        <f>DATE(2024,7,25) + TIME(0,0,0)</f>
        <v>45498</v>
      </c>
      <c r="C652">
        <v>13348666368</v>
      </c>
      <c r="D652">
        <v>0</v>
      </c>
      <c r="E652">
        <v>22759366</v>
      </c>
      <c r="F652">
        <v>0</v>
      </c>
      <c r="G652">
        <v>12104040</v>
      </c>
      <c r="H652">
        <v>6</v>
      </c>
      <c r="I652">
        <v>0</v>
      </c>
      <c r="J652">
        <v>1</v>
      </c>
      <c r="K652">
        <v>100</v>
      </c>
      <c r="L652">
        <v>19747.576171875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13360650240</v>
      </c>
      <c r="D653">
        <v>0</v>
      </c>
      <c r="E653">
        <v>22778916</v>
      </c>
      <c r="F653">
        <v>0</v>
      </c>
      <c r="G653">
        <v>12104040</v>
      </c>
      <c r="H653">
        <v>6</v>
      </c>
      <c r="I653">
        <v>0</v>
      </c>
      <c r="J653">
        <v>1</v>
      </c>
      <c r="K653">
        <v>100</v>
      </c>
      <c r="L653">
        <v>19747.576171875</v>
      </c>
    </row>
    <row r="654" spans="1:12" x14ac:dyDescent="0.25">
      <c r="A654">
        <v>2154</v>
      </c>
      <c r="B654" s="1">
        <f>DATE(2024,7,26) + TIME(0,0,0)</f>
        <v>45499</v>
      </c>
      <c r="C654">
        <v>13360772096</v>
      </c>
      <c r="D654">
        <v>0</v>
      </c>
      <c r="E654">
        <v>22779118</v>
      </c>
      <c r="F654">
        <v>0</v>
      </c>
      <c r="G654">
        <v>12210398</v>
      </c>
      <c r="H654">
        <v>6</v>
      </c>
      <c r="I654">
        <v>0</v>
      </c>
      <c r="J654">
        <v>1</v>
      </c>
      <c r="K654">
        <v>100</v>
      </c>
      <c r="L654">
        <v>20258.48046875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13372860416</v>
      </c>
      <c r="D655">
        <v>0</v>
      </c>
      <c r="E655">
        <v>22799174</v>
      </c>
      <c r="F655">
        <v>0</v>
      </c>
      <c r="G655">
        <v>12210398</v>
      </c>
      <c r="H655">
        <v>6</v>
      </c>
      <c r="I655">
        <v>0</v>
      </c>
      <c r="J655">
        <v>1</v>
      </c>
      <c r="K655">
        <v>100</v>
      </c>
      <c r="L655">
        <v>20258.48046875</v>
      </c>
    </row>
    <row r="656" spans="1:12" x14ac:dyDescent="0.25">
      <c r="A656">
        <v>2155</v>
      </c>
      <c r="B656" s="1">
        <f>DATE(2024,7,27) + TIME(0,0,0)</f>
        <v>45500</v>
      </c>
      <c r="C656">
        <v>13372967936</v>
      </c>
      <c r="D656">
        <v>0</v>
      </c>
      <c r="E656">
        <v>22799368</v>
      </c>
      <c r="F656">
        <v>0</v>
      </c>
      <c r="G656">
        <v>10763337</v>
      </c>
      <c r="H656">
        <v>6</v>
      </c>
      <c r="I656">
        <v>0</v>
      </c>
      <c r="J656">
        <v>1</v>
      </c>
      <c r="K656">
        <v>100</v>
      </c>
      <c r="L656">
        <v>19451.779296875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13383623680</v>
      </c>
      <c r="D657">
        <v>0</v>
      </c>
      <c r="E657">
        <v>22818626</v>
      </c>
      <c r="F657">
        <v>0</v>
      </c>
      <c r="G657">
        <v>10763337</v>
      </c>
      <c r="H657">
        <v>6</v>
      </c>
      <c r="I657">
        <v>0</v>
      </c>
      <c r="J657">
        <v>1</v>
      </c>
      <c r="K657">
        <v>100</v>
      </c>
      <c r="L657">
        <v>19451.779296875</v>
      </c>
    </row>
    <row r="658" spans="1:12" x14ac:dyDescent="0.25">
      <c r="A658">
        <v>2156</v>
      </c>
      <c r="B658" s="1">
        <f>DATE(2024,7,28) + TIME(0,0,0)</f>
        <v>45501</v>
      </c>
      <c r="C658">
        <v>13383744512</v>
      </c>
      <c r="D658">
        <v>0</v>
      </c>
      <c r="E658">
        <v>22818828</v>
      </c>
      <c r="F658">
        <v>0</v>
      </c>
      <c r="G658">
        <v>12088481</v>
      </c>
      <c r="H658">
        <v>6</v>
      </c>
      <c r="I658">
        <v>0</v>
      </c>
      <c r="J658">
        <v>1</v>
      </c>
      <c r="K658">
        <v>100</v>
      </c>
      <c r="L658">
        <v>20168.53515625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13419888640</v>
      </c>
      <c r="D659">
        <v>0</v>
      </c>
      <c r="E659">
        <v>22879132</v>
      </c>
      <c r="F659">
        <v>0</v>
      </c>
      <c r="G659">
        <v>12088481</v>
      </c>
      <c r="H659">
        <v>6</v>
      </c>
      <c r="I659">
        <v>0</v>
      </c>
      <c r="J659">
        <v>1</v>
      </c>
      <c r="K659">
        <v>100</v>
      </c>
      <c r="L659">
        <v>20168.53515625</v>
      </c>
    </row>
    <row r="660" spans="1:12" x14ac:dyDescent="0.25">
      <c r="A660">
        <v>2159</v>
      </c>
      <c r="B660" s="1">
        <f>DATE(2024,7,31) + TIME(0,0,0)</f>
        <v>45504</v>
      </c>
      <c r="C660">
        <v>13420009472</v>
      </c>
      <c r="D660">
        <v>0</v>
      </c>
      <c r="E660">
        <v>22879428</v>
      </c>
      <c r="F660">
        <v>0</v>
      </c>
      <c r="G660">
        <v>12006365</v>
      </c>
      <c r="H660">
        <v>7</v>
      </c>
      <c r="I660">
        <v>0</v>
      </c>
      <c r="J660">
        <v>1</v>
      </c>
      <c r="K660">
        <v>100</v>
      </c>
      <c r="L660">
        <v>29701.517578125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13443901440</v>
      </c>
      <c r="D661">
        <v>0</v>
      </c>
      <c r="E661">
        <v>22938534</v>
      </c>
      <c r="F661">
        <v>0</v>
      </c>
      <c r="G661">
        <v>12006365</v>
      </c>
      <c r="H661">
        <v>7</v>
      </c>
      <c r="I661">
        <v>0</v>
      </c>
      <c r="J661">
        <v>1</v>
      </c>
      <c r="K661">
        <v>100</v>
      </c>
      <c r="L661">
        <v>29701.517578125</v>
      </c>
    </row>
    <row r="662" spans="1:12" x14ac:dyDescent="0.25">
      <c r="A662">
        <v>2161</v>
      </c>
      <c r="B662" s="1">
        <f>DATE(2024,8,2) + TIME(0,0,0)</f>
        <v>45506</v>
      </c>
      <c r="C662">
        <v>13443987456</v>
      </c>
      <c r="D662">
        <v>0</v>
      </c>
      <c r="E662">
        <v>22938838</v>
      </c>
      <c r="F662">
        <v>0</v>
      </c>
      <c r="G662">
        <v>8572790</v>
      </c>
      <c r="H662">
        <v>6</v>
      </c>
      <c r="I662">
        <v>0</v>
      </c>
      <c r="J662">
        <v>1</v>
      </c>
      <c r="K662">
        <v>100</v>
      </c>
      <c r="L662">
        <v>30379.6640625</v>
      </c>
    </row>
    <row r="663" spans="1:12" x14ac:dyDescent="0.25">
      <c r="A663">
        <v>2162</v>
      </c>
      <c r="B663" s="1">
        <f>DATE(2024,8,3) + TIME(0,0,0)</f>
        <v>45507</v>
      </c>
      <c r="C663">
        <v>13452560384</v>
      </c>
      <c r="D663">
        <v>0</v>
      </c>
      <c r="E663">
        <v>22969218</v>
      </c>
      <c r="F663">
        <v>0</v>
      </c>
      <c r="G663">
        <v>8572790</v>
      </c>
      <c r="H663">
        <v>6</v>
      </c>
      <c r="I663">
        <v>0</v>
      </c>
      <c r="J663">
        <v>1</v>
      </c>
      <c r="K663">
        <v>100</v>
      </c>
      <c r="L663">
        <v>30379.6640625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DBDDC-59AA-43AB-842F-A75090B86318}">
  <dimension ref="A1:L664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47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29.989999999999995</v>
      </c>
      <c r="B6" s="1">
        <f>DATE(2018,10,1) + TIME(23,45,35)</f>
        <v>43374.989988425928</v>
      </c>
      <c r="C6">
        <v>0</v>
      </c>
      <c r="D6">
        <v>0</v>
      </c>
      <c r="E6">
        <v>0</v>
      </c>
      <c r="G6">
        <v>0</v>
      </c>
      <c r="I6">
        <v>0</v>
      </c>
      <c r="J6">
        <v>0</v>
      </c>
      <c r="L6">
        <v>0</v>
      </c>
    </row>
    <row r="7" spans="1:12" x14ac:dyDescent="0.25">
      <c r="A7">
        <v>30</v>
      </c>
      <c r="B7" s="1">
        <f>DATE(2018,10,2) + TIME(0,0,0)</f>
        <v>43375</v>
      </c>
      <c r="C7">
        <v>26917.458984375</v>
      </c>
      <c r="D7">
        <v>62.465343475341797</v>
      </c>
      <c r="E7">
        <v>2.8718187650156324E-7</v>
      </c>
      <c r="F7">
        <v>430.91827392578125</v>
      </c>
      <c r="G7">
        <v>2691745.75</v>
      </c>
      <c r="H7">
        <v>1</v>
      </c>
      <c r="I7">
        <v>6246.53466796875</v>
      </c>
      <c r="J7">
        <v>1</v>
      </c>
      <c r="K7">
        <v>4.5974593376740813E-7</v>
      </c>
      <c r="L7">
        <v>2.871818833227735E-5</v>
      </c>
    </row>
    <row r="8" spans="1:12" x14ac:dyDescent="0.25">
      <c r="A8">
        <v>59.989999999999995</v>
      </c>
      <c r="B8" s="1">
        <f>DATE(2018,10,31) + TIME(23,45,35)</f>
        <v>43404.989988425928</v>
      </c>
      <c r="C8">
        <v>80752208</v>
      </c>
      <c r="D8">
        <v>187395.65625</v>
      </c>
      <c r="E8">
        <v>0.38229310512542725</v>
      </c>
      <c r="F8">
        <v>430.91827392578125</v>
      </c>
      <c r="G8">
        <v>2691738.5</v>
      </c>
      <c r="H8">
        <v>1</v>
      </c>
      <c r="I8">
        <v>6246.517578125</v>
      </c>
      <c r="J8">
        <v>1</v>
      </c>
      <c r="K8">
        <v>2.7116003911942244E-4</v>
      </c>
      <c r="L8">
        <v>1.6938105225563049E-2</v>
      </c>
    </row>
    <row r="9" spans="1:12" x14ac:dyDescent="0.25">
      <c r="A9">
        <v>60</v>
      </c>
      <c r="B9" s="1">
        <f>DATE(2018,11,1) + TIME(0,0,0)</f>
        <v>43405</v>
      </c>
      <c r="C9">
        <v>80779760</v>
      </c>
      <c r="D9">
        <v>187459.59375</v>
      </c>
      <c r="E9">
        <v>0.38246697187423706</v>
      </c>
      <c r="F9">
        <v>430.91827392578125</v>
      </c>
      <c r="G9">
        <v>2755337.25</v>
      </c>
      <c r="H9">
        <v>1</v>
      </c>
      <c r="I9">
        <v>6394.1064453125</v>
      </c>
      <c r="J9">
        <v>1</v>
      </c>
      <c r="K9">
        <v>2.7192640118300915E-4</v>
      </c>
      <c r="L9">
        <v>1.7387311905622482E-2</v>
      </c>
    </row>
    <row r="10" spans="1:12" x14ac:dyDescent="0.25">
      <c r="A10">
        <v>89.99</v>
      </c>
      <c r="B10" s="1">
        <f>DATE(2018,11,30) + TIME(23,45,35)</f>
        <v>43434.989988425928</v>
      </c>
      <c r="C10">
        <v>163412272</v>
      </c>
      <c r="D10">
        <v>379218.71875</v>
      </c>
      <c r="E10">
        <v>1.0514916181564331</v>
      </c>
      <c r="F10">
        <v>430.91827392578125</v>
      </c>
      <c r="G10">
        <v>2755334</v>
      </c>
      <c r="H10">
        <v>1</v>
      </c>
      <c r="I10">
        <v>6394.09912109375</v>
      </c>
      <c r="J10">
        <v>1</v>
      </c>
      <c r="K10">
        <v>3.9181852480396628E-4</v>
      </c>
      <c r="L10">
        <v>2.5053361430764198E-2</v>
      </c>
    </row>
    <row r="11" spans="1:12" x14ac:dyDescent="0.25">
      <c r="A11">
        <v>90</v>
      </c>
      <c r="B11" s="1">
        <f>DATE(2018,12,1) + TIME(0,0,0)</f>
        <v>43435</v>
      </c>
      <c r="C11">
        <v>163439776</v>
      </c>
      <c r="D11">
        <v>379282.53125</v>
      </c>
      <c r="E11">
        <v>1.0517416000366211</v>
      </c>
      <c r="F11">
        <v>430.91827392578125</v>
      </c>
      <c r="G11">
        <v>2750440.75</v>
      </c>
      <c r="H11">
        <v>1</v>
      </c>
      <c r="I11">
        <v>6382.74365234375</v>
      </c>
      <c r="J11">
        <v>1</v>
      </c>
      <c r="K11">
        <v>3.9175432175397873E-4</v>
      </c>
      <c r="L11">
        <v>2.500477246940136E-2</v>
      </c>
    </row>
    <row r="12" spans="1:12" x14ac:dyDescent="0.25">
      <c r="A12">
        <v>119.99</v>
      </c>
      <c r="B12" s="1">
        <f>DATE(2018,12,30) + TIME(23,45,35)</f>
        <v>43464.989988425928</v>
      </c>
      <c r="C12">
        <v>245925456</v>
      </c>
      <c r="D12">
        <v>570700.9375</v>
      </c>
      <c r="E12">
        <v>1.8995568752288818</v>
      </c>
      <c r="F12">
        <v>430.91827392578125</v>
      </c>
      <c r="G12">
        <v>2750438.5</v>
      </c>
      <c r="H12">
        <v>1</v>
      </c>
      <c r="I12">
        <v>6382.73828125</v>
      </c>
      <c r="J12">
        <v>1</v>
      </c>
      <c r="K12">
        <v>4.7758931759744883E-4</v>
      </c>
      <c r="L12">
        <v>3.0483420938253403E-2</v>
      </c>
    </row>
    <row r="13" spans="1:12" x14ac:dyDescent="0.25">
      <c r="A13">
        <v>120</v>
      </c>
      <c r="B13" s="1">
        <f>DATE(2018,12,31) + TIME(0,0,0)</f>
        <v>43465</v>
      </c>
      <c r="C13">
        <v>245952704</v>
      </c>
      <c r="D13">
        <v>570764.1875</v>
      </c>
      <c r="E13">
        <v>1.899858832359314</v>
      </c>
      <c r="F13">
        <v>430.91827392578125</v>
      </c>
      <c r="G13">
        <v>2725725</v>
      </c>
      <c r="H13">
        <v>1</v>
      </c>
      <c r="I13">
        <v>6325.3876953125</v>
      </c>
      <c r="J13">
        <v>1</v>
      </c>
      <c r="K13">
        <v>4.7728908248245716E-4</v>
      </c>
      <c r="L13">
        <v>3.0190529301762581E-2</v>
      </c>
    </row>
    <row r="14" spans="1:12" x14ac:dyDescent="0.25">
      <c r="A14">
        <v>149.99</v>
      </c>
      <c r="B14" s="1">
        <f>DATE(2019,1,29) + TIME(23,45,35)</f>
        <v>43494.989988425928</v>
      </c>
      <c r="C14">
        <v>327697184</v>
      </c>
      <c r="D14">
        <v>760462.5</v>
      </c>
      <c r="E14">
        <v>2.8806290626525879</v>
      </c>
      <c r="F14">
        <v>430.91827392578125</v>
      </c>
      <c r="G14">
        <v>2725723.25</v>
      </c>
      <c r="H14">
        <v>1</v>
      </c>
      <c r="I14">
        <v>6325.3837890625</v>
      </c>
      <c r="J14">
        <v>1</v>
      </c>
      <c r="K14">
        <v>5.4268527310341597E-4</v>
      </c>
      <c r="L14">
        <v>3.4327112138271332E-2</v>
      </c>
    </row>
    <row r="15" spans="1:12" x14ac:dyDescent="0.25">
      <c r="A15">
        <v>150</v>
      </c>
      <c r="B15" s="1">
        <f>DATE(2019,1,30) + TIME(0,0,0)</f>
        <v>43495</v>
      </c>
      <c r="C15">
        <v>327724416</v>
      </c>
      <c r="D15">
        <v>760525.6875</v>
      </c>
      <c r="E15">
        <v>2.8809719085693359</v>
      </c>
      <c r="F15">
        <v>430.91827392578125</v>
      </c>
      <c r="G15">
        <v>2723942.5</v>
      </c>
      <c r="H15">
        <v>1</v>
      </c>
      <c r="I15">
        <v>6321.2509765625</v>
      </c>
      <c r="J15">
        <v>1</v>
      </c>
      <c r="K15">
        <v>5.4265599464997649E-4</v>
      </c>
      <c r="L15">
        <v>3.4302834421396255E-2</v>
      </c>
    </row>
    <row r="16" spans="1:12" x14ac:dyDescent="0.25">
      <c r="A16">
        <v>179.99</v>
      </c>
      <c r="B16" s="1">
        <f>DATE(2019,2,28) + TIME(23,45,35)</f>
        <v>43524.989988425928</v>
      </c>
      <c r="C16">
        <v>409415424</v>
      </c>
      <c r="D16">
        <v>950099.9375</v>
      </c>
      <c r="E16">
        <v>3.9874083995819092</v>
      </c>
      <c r="F16">
        <v>430.91827392578125</v>
      </c>
      <c r="G16">
        <v>2723941</v>
      </c>
      <c r="H16">
        <v>1</v>
      </c>
      <c r="I16">
        <v>6321.2470703125</v>
      </c>
      <c r="J16">
        <v>1</v>
      </c>
      <c r="K16">
        <v>6.0403405223041773E-4</v>
      </c>
      <c r="L16">
        <v>3.8182716816663742E-2</v>
      </c>
    </row>
    <row r="17" spans="1:12" x14ac:dyDescent="0.25">
      <c r="A17">
        <v>180</v>
      </c>
      <c r="B17" s="1">
        <f>DATE(2019,3,1) + TIME(0,0,0)</f>
        <v>43525</v>
      </c>
      <c r="C17">
        <v>409443296</v>
      </c>
      <c r="D17">
        <v>950164.625</v>
      </c>
      <c r="E17">
        <v>3.9877996444702148</v>
      </c>
      <c r="F17">
        <v>430.91827392578125</v>
      </c>
      <c r="G17">
        <v>2787554.25</v>
      </c>
      <c r="H17">
        <v>1</v>
      </c>
      <c r="I17">
        <v>6468.8701171875</v>
      </c>
      <c r="J17">
        <v>1</v>
      </c>
      <c r="K17">
        <v>6.046740454621613E-4</v>
      </c>
      <c r="L17">
        <v>3.9115812629461288E-2</v>
      </c>
    </row>
    <row r="18" spans="1:12" x14ac:dyDescent="0.25">
      <c r="A18">
        <v>180.99</v>
      </c>
      <c r="B18" s="1">
        <f>DATE(2019,3,1) + TIME(23,45,35)</f>
        <v>43525.989988425928</v>
      </c>
      <c r="C18">
        <v>412202976</v>
      </c>
      <c r="D18">
        <v>956568.8125</v>
      </c>
      <c r="E18">
        <v>4.0271496772766113</v>
      </c>
      <c r="F18">
        <v>430.91827392578125</v>
      </c>
      <c r="G18">
        <v>2787554</v>
      </c>
      <c r="H18">
        <v>1</v>
      </c>
      <c r="I18">
        <v>6468.869140625</v>
      </c>
      <c r="J18">
        <v>1</v>
      </c>
      <c r="K18">
        <v>6.1443739105015993E-4</v>
      </c>
      <c r="L18">
        <v>3.9747394621372223E-2</v>
      </c>
    </row>
    <row r="19" spans="1:12" x14ac:dyDescent="0.25">
      <c r="A19">
        <v>181</v>
      </c>
      <c r="B19" s="1">
        <f>DATE(2019,3,2) + TIME(0,0,0)</f>
        <v>43526</v>
      </c>
      <c r="C19">
        <v>412202976</v>
      </c>
      <c r="D19">
        <v>956568.8125</v>
      </c>
      <c r="E19">
        <v>4.0271496772766113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182.99</v>
      </c>
      <c r="B20" s="1">
        <f>DATE(2019,3,3) + TIME(23,45,35)</f>
        <v>43527.989988425928</v>
      </c>
      <c r="C20">
        <v>412202976</v>
      </c>
      <c r="D20">
        <v>956568.8125</v>
      </c>
      <c r="E20">
        <v>4.0271496772766113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183</v>
      </c>
      <c r="B21" s="1">
        <f>DATE(2019,3,4) + TIME(0,0,0)</f>
        <v>43528</v>
      </c>
      <c r="C21">
        <v>412230464</v>
      </c>
      <c r="D21">
        <v>956632.625</v>
      </c>
      <c r="E21">
        <v>4.0273070335388184</v>
      </c>
      <c r="F21">
        <v>430.91827392578125</v>
      </c>
      <c r="G21">
        <v>2749534.75</v>
      </c>
      <c r="H21">
        <v>1</v>
      </c>
      <c r="I21">
        <v>6380.64111328125</v>
      </c>
      <c r="J21">
        <v>1</v>
      </c>
      <c r="K21">
        <v>2.4680770002305508E-4</v>
      </c>
      <c r="L21">
        <v>1.5747951343655586E-2</v>
      </c>
    </row>
    <row r="22" spans="1:12" x14ac:dyDescent="0.25">
      <c r="A22">
        <v>212.99</v>
      </c>
      <c r="B22" s="1">
        <f>DATE(2019,4,2) + TIME(23,45,35)</f>
        <v>43557.989988425928</v>
      </c>
      <c r="C22">
        <v>494688704</v>
      </c>
      <c r="D22">
        <v>1147987.25</v>
      </c>
      <c r="E22">
        <v>5.2273006439208984</v>
      </c>
      <c r="F22">
        <v>430.91827392578125</v>
      </c>
      <c r="G22">
        <v>2749523.5</v>
      </c>
      <c r="H22">
        <v>1</v>
      </c>
      <c r="I22">
        <v>6380.61474609375</v>
      </c>
      <c r="J22">
        <v>1</v>
      </c>
      <c r="K22">
        <v>6.5962295047938824E-4</v>
      </c>
      <c r="L22">
        <v>4.2088277637958527E-2</v>
      </c>
    </row>
    <row r="23" spans="1:12" x14ac:dyDescent="0.25">
      <c r="A23">
        <v>213</v>
      </c>
      <c r="B23" s="1">
        <f>DATE(2019,4,3) + TIME(0,0,0)</f>
        <v>43558</v>
      </c>
      <c r="C23">
        <v>494716032</v>
      </c>
      <c r="D23">
        <v>1148050.75</v>
      </c>
      <c r="E23">
        <v>5.2277193069458008</v>
      </c>
      <c r="F23">
        <v>430.91827392578125</v>
      </c>
      <c r="G23">
        <v>2733942.25</v>
      </c>
      <c r="H23">
        <v>1</v>
      </c>
      <c r="I23">
        <v>6344.45654296875</v>
      </c>
      <c r="J23">
        <v>1</v>
      </c>
      <c r="K23">
        <v>6.5944693051278591E-4</v>
      </c>
      <c r="L23">
        <v>4.1838601231575012E-2</v>
      </c>
    </row>
    <row r="24" spans="1:12" x14ac:dyDescent="0.25">
      <c r="A24">
        <v>242.99</v>
      </c>
      <c r="B24" s="1">
        <f>DATE(2019,5,2) + TIME(23,45,35)</f>
        <v>43587.989988425928</v>
      </c>
      <c r="C24">
        <v>576706944</v>
      </c>
      <c r="D24">
        <v>1338320.875</v>
      </c>
      <c r="E24">
        <v>6.553523063659668</v>
      </c>
      <c r="F24">
        <v>430.91827392578125</v>
      </c>
      <c r="G24">
        <v>2733940.75</v>
      </c>
      <c r="H24">
        <v>1</v>
      </c>
      <c r="I24">
        <v>6344.453125</v>
      </c>
      <c r="J24">
        <v>1</v>
      </c>
      <c r="K24">
        <v>7.1388744981959462E-4</v>
      </c>
      <c r="L24">
        <v>4.5292578637599945E-2</v>
      </c>
    </row>
    <row r="25" spans="1:12" x14ac:dyDescent="0.25">
      <c r="A25">
        <v>243</v>
      </c>
      <c r="B25" s="1">
        <f>DATE(2019,5,3) + TIME(0,0,0)</f>
        <v>43588</v>
      </c>
      <c r="C25">
        <v>576734336</v>
      </c>
      <c r="D25">
        <v>1338384.5</v>
      </c>
      <c r="E25">
        <v>6.5539774894714355</v>
      </c>
      <c r="F25">
        <v>430.91827392578125</v>
      </c>
      <c r="G25">
        <v>2741255.75</v>
      </c>
      <c r="H25">
        <v>1</v>
      </c>
      <c r="I25">
        <v>6361.4287109375</v>
      </c>
      <c r="J25">
        <v>1</v>
      </c>
      <c r="K25">
        <v>7.1394332917407155E-4</v>
      </c>
      <c r="L25">
        <v>4.5417316257953644E-2</v>
      </c>
    </row>
    <row r="26" spans="1:12" x14ac:dyDescent="0.25">
      <c r="A26">
        <v>272.99</v>
      </c>
      <c r="B26" s="1">
        <f>DATE(2019,6,1) + TIME(23,45,35)</f>
        <v>43617.989988425928</v>
      </c>
      <c r="C26">
        <v>658944576</v>
      </c>
      <c r="D26">
        <v>1529163.75</v>
      </c>
      <c r="E26">
        <v>7.9947881698608398</v>
      </c>
      <c r="F26">
        <v>430.91827392578125</v>
      </c>
      <c r="G26">
        <v>2741254.25</v>
      </c>
      <c r="H26">
        <v>1</v>
      </c>
      <c r="I26">
        <v>6361.42529296875</v>
      </c>
      <c r="J26">
        <v>1</v>
      </c>
      <c r="K26">
        <v>7.6768657891079783E-4</v>
      </c>
      <c r="L26">
        <v>4.8836179077625275E-2</v>
      </c>
    </row>
    <row r="27" spans="1:12" x14ac:dyDescent="0.25">
      <c r="A27">
        <v>273</v>
      </c>
      <c r="B27" s="1">
        <f>DATE(2019,6,2) + TIME(0,0,0)</f>
        <v>43618</v>
      </c>
      <c r="C27">
        <v>658971840</v>
      </c>
      <c r="D27">
        <v>1529227</v>
      </c>
      <c r="E27">
        <v>7.9952740669250488</v>
      </c>
      <c r="F27">
        <v>430.91827392578125</v>
      </c>
      <c r="G27">
        <v>2728532.25</v>
      </c>
      <c r="H27">
        <v>1</v>
      </c>
      <c r="I27">
        <v>6331.90234375</v>
      </c>
      <c r="J27">
        <v>1</v>
      </c>
      <c r="K27">
        <v>7.6749466825276613E-4</v>
      </c>
      <c r="L27">
        <v>4.8597384244203568E-2</v>
      </c>
    </row>
    <row r="28" spans="1:12" x14ac:dyDescent="0.25">
      <c r="A28">
        <v>302.99</v>
      </c>
      <c r="B28" s="1">
        <f>DATE(2019,7,1) + TIME(23,45,35)</f>
        <v>43647.989988425928</v>
      </c>
      <c r="C28">
        <v>740800512</v>
      </c>
      <c r="D28">
        <v>1719120.75</v>
      </c>
      <c r="E28">
        <v>9.5133237838745117</v>
      </c>
      <c r="F28">
        <v>430.91827392578125</v>
      </c>
      <c r="G28">
        <v>2728531</v>
      </c>
      <c r="H28">
        <v>1</v>
      </c>
      <c r="I28">
        <v>6331.8994140625</v>
      </c>
      <c r="J28">
        <v>1</v>
      </c>
      <c r="K28">
        <v>8.1232050433754921E-4</v>
      </c>
      <c r="L28">
        <v>5.1435735076665878E-2</v>
      </c>
    </row>
    <row r="29" spans="1:12" x14ac:dyDescent="0.25">
      <c r="A29">
        <v>303</v>
      </c>
      <c r="B29" s="1">
        <f>DATE(2019,7,2) + TIME(0,0,0)</f>
        <v>43648</v>
      </c>
      <c r="C29">
        <v>740800512</v>
      </c>
      <c r="D29">
        <v>1719120.75</v>
      </c>
      <c r="E29">
        <v>9.5133237838745117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304.99</v>
      </c>
      <c r="B30" s="1">
        <f>DATE(2019,7,3) + TIME(23,45,35)</f>
        <v>43649.989988425928</v>
      </c>
      <c r="C30">
        <v>740800512</v>
      </c>
      <c r="D30">
        <v>1719120.75</v>
      </c>
      <c r="E30">
        <v>9.5133237838745117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305</v>
      </c>
      <c r="B31" s="1">
        <f>DATE(2019,7,4) + TIME(0,0,0)</f>
        <v>43650</v>
      </c>
      <c r="C31">
        <v>740827840</v>
      </c>
      <c r="D31">
        <v>1719184.125</v>
      </c>
      <c r="E31">
        <v>9.5135602951049805</v>
      </c>
      <c r="F31">
        <v>430.91827392578125</v>
      </c>
      <c r="G31">
        <v>2730228</v>
      </c>
      <c r="H31">
        <v>1</v>
      </c>
      <c r="I31">
        <v>6335.83740234375</v>
      </c>
      <c r="J31">
        <v>1</v>
      </c>
      <c r="K31">
        <v>3.7302490090951324E-4</v>
      </c>
      <c r="L31">
        <v>2.3634340614080429E-2</v>
      </c>
    </row>
    <row r="32" spans="1:12" x14ac:dyDescent="0.25">
      <c r="A32">
        <v>334.99</v>
      </c>
      <c r="B32" s="1">
        <f>DATE(2019,8,2) + TIME(23,45,35)</f>
        <v>43679.989988425928</v>
      </c>
      <c r="C32">
        <v>822707008</v>
      </c>
      <c r="D32">
        <v>1909195</v>
      </c>
      <c r="E32">
        <v>11.060723304748535</v>
      </c>
      <c r="F32">
        <v>430.91827392578125</v>
      </c>
      <c r="G32">
        <v>2730215.25</v>
      </c>
      <c r="H32">
        <v>1</v>
      </c>
      <c r="I32">
        <v>6335.8076171875</v>
      </c>
      <c r="J32">
        <v>1</v>
      </c>
      <c r="K32">
        <v>8.4526656428351998E-4</v>
      </c>
      <c r="L32">
        <v>5.3554914891719818E-2</v>
      </c>
    </row>
    <row r="33" spans="1:12" x14ac:dyDescent="0.25">
      <c r="A33">
        <v>335</v>
      </c>
      <c r="B33" s="1">
        <f>DATE(2019,8,3) + TIME(0,0,0)</f>
        <v>43680</v>
      </c>
      <c r="C33">
        <v>822734656</v>
      </c>
      <c r="D33">
        <v>1909259.25</v>
      </c>
      <c r="E33">
        <v>11.06126594543457</v>
      </c>
      <c r="F33">
        <v>430.91827392578125</v>
      </c>
      <c r="G33">
        <v>2765831.75</v>
      </c>
      <c r="H33">
        <v>1</v>
      </c>
      <c r="I33">
        <v>6418.46044921875</v>
      </c>
      <c r="J33">
        <v>1</v>
      </c>
      <c r="K33">
        <v>8.4545620484277606E-4</v>
      </c>
      <c r="L33">
        <v>5.4265733808279037E-2</v>
      </c>
    </row>
    <row r="34" spans="1:12" x14ac:dyDescent="0.25">
      <c r="A34">
        <v>364.99</v>
      </c>
      <c r="B34" s="1">
        <f>DATE(2019,9,1) + TIME(23,45,35)</f>
        <v>43709.989988425928</v>
      </c>
      <c r="C34">
        <v>905681920</v>
      </c>
      <c r="D34">
        <v>2101748.75</v>
      </c>
      <c r="E34">
        <v>12.788126945495605</v>
      </c>
      <c r="F34">
        <v>430.91827392578125</v>
      </c>
      <c r="G34">
        <v>2765830.25</v>
      </c>
      <c r="H34">
        <v>1</v>
      </c>
      <c r="I34">
        <v>6418.45654296875</v>
      </c>
      <c r="J34">
        <v>1</v>
      </c>
      <c r="K34">
        <v>9.0814195573329926E-4</v>
      </c>
      <c r="L34">
        <v>5.8289226144552231E-2</v>
      </c>
    </row>
    <row r="35" spans="1:12" x14ac:dyDescent="0.25">
      <c r="A35">
        <v>365</v>
      </c>
      <c r="B35" s="1">
        <f>DATE(2019,9,2) + TIME(0,0,0)</f>
        <v>43710</v>
      </c>
      <c r="C35">
        <v>905709504</v>
      </c>
      <c r="D35">
        <v>2101812.75</v>
      </c>
      <c r="E35">
        <v>12.788707733154297</v>
      </c>
      <c r="F35">
        <v>430.91827392578125</v>
      </c>
      <c r="G35">
        <v>2756081.75</v>
      </c>
      <c r="H35">
        <v>1</v>
      </c>
      <c r="I35">
        <v>6395.83447265625</v>
      </c>
      <c r="J35">
        <v>1</v>
      </c>
      <c r="K35">
        <v>9.0806325897574425E-4</v>
      </c>
      <c r="L35">
        <v>5.8078750967979431E-2</v>
      </c>
    </row>
    <row r="36" spans="1:12" x14ac:dyDescent="0.25">
      <c r="A36">
        <v>394.99</v>
      </c>
      <c r="B36" s="1">
        <f>DATE(2019,10,1) + TIME(23,45,35)</f>
        <v>43739.989988425928</v>
      </c>
      <c r="C36">
        <v>988364352</v>
      </c>
      <c r="D36">
        <v>2293623.75</v>
      </c>
      <c r="E36">
        <v>14.599020957946777</v>
      </c>
      <c r="F36">
        <v>430.91827392578125</v>
      </c>
      <c r="G36">
        <v>2756080.5</v>
      </c>
      <c r="H36">
        <v>1</v>
      </c>
      <c r="I36">
        <v>6395.83154296875</v>
      </c>
      <c r="J36">
        <v>1</v>
      </c>
      <c r="K36">
        <v>9.5333560602739453E-4</v>
      </c>
      <c r="L36">
        <v>6.0974322259426117E-2</v>
      </c>
    </row>
    <row r="37" spans="1:12" x14ac:dyDescent="0.25">
      <c r="A37">
        <v>395</v>
      </c>
      <c r="B37" s="1">
        <f>DATE(2019,10,2) + TIME(0,0,0)</f>
        <v>43740</v>
      </c>
      <c r="C37">
        <v>988364352</v>
      </c>
      <c r="D37">
        <v>2293623.75</v>
      </c>
      <c r="E37">
        <v>14.599020957946777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424.99</v>
      </c>
      <c r="B38" s="1">
        <f>DATE(2019,10,31) + TIME(23,45,35)</f>
        <v>43769.989988425928</v>
      </c>
      <c r="C38">
        <v>988364352</v>
      </c>
      <c r="D38">
        <v>2293623.75</v>
      </c>
      <c r="E38">
        <v>14.599020957946777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425</v>
      </c>
      <c r="B39" s="1">
        <f>DATE(2019,11,1) + TIME(0,0,0)</f>
        <v>43770</v>
      </c>
      <c r="C39">
        <v>988364352</v>
      </c>
      <c r="D39">
        <v>2293623.75</v>
      </c>
      <c r="E39">
        <v>14.599020957946777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454.99</v>
      </c>
      <c r="B40" s="1">
        <f>DATE(2019,11,30) + TIME(23,45,35)</f>
        <v>43799.989988425928</v>
      </c>
      <c r="C40">
        <v>988364352</v>
      </c>
      <c r="D40">
        <v>2293623.75</v>
      </c>
      <c r="E40">
        <v>14.599020957946777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455</v>
      </c>
      <c r="B41" s="1">
        <f>DATE(2019,12,1) + TIME(0,0,0)</f>
        <v>43800</v>
      </c>
      <c r="C41">
        <v>988364352</v>
      </c>
      <c r="D41">
        <v>2293623.75</v>
      </c>
      <c r="E41">
        <v>14.599020957946777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484.99</v>
      </c>
      <c r="B42" s="1">
        <f>DATE(2019,12,30) + TIME(23,45,35)</f>
        <v>43829.989988425928</v>
      </c>
      <c r="C42">
        <v>988364352</v>
      </c>
      <c r="D42">
        <v>2293623.75</v>
      </c>
      <c r="E42">
        <v>14.599020957946777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485</v>
      </c>
      <c r="B43" s="1">
        <f>DATE(2019,12,31) + TIME(0,0,0)</f>
        <v>43830</v>
      </c>
      <c r="C43">
        <v>988364352</v>
      </c>
      <c r="D43">
        <v>2293623.75</v>
      </c>
      <c r="E43">
        <v>14.599020957946777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514.99</v>
      </c>
      <c r="B44" s="1">
        <f>DATE(2020,1,29) + TIME(23,45,35)</f>
        <v>43859.989988425928</v>
      </c>
      <c r="C44">
        <v>988364352</v>
      </c>
      <c r="D44">
        <v>2293623.75</v>
      </c>
      <c r="E44">
        <v>14.599020957946777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515</v>
      </c>
      <c r="B45" s="1">
        <f>DATE(2020,1,30) + TIME(0,0,0)</f>
        <v>43860</v>
      </c>
      <c r="C45">
        <v>988364352</v>
      </c>
      <c r="D45">
        <v>2293623.75</v>
      </c>
      <c r="E45">
        <v>14.599020957946777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544.99</v>
      </c>
      <c r="B46" s="1">
        <f>DATE(2020,2,28) + TIME(23,45,35)</f>
        <v>43889.989988425928</v>
      </c>
      <c r="C46">
        <v>988364352</v>
      </c>
      <c r="D46">
        <v>2293623.75</v>
      </c>
      <c r="E46">
        <v>14.599020957946777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545</v>
      </c>
      <c r="B47" s="1">
        <f>DATE(2020,2,29) + TIME(0,0,0)</f>
        <v>43890</v>
      </c>
      <c r="C47">
        <v>988364352</v>
      </c>
      <c r="D47">
        <v>2293623.75</v>
      </c>
      <c r="E47">
        <v>14.599020957946777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574.99</v>
      </c>
      <c r="B48" s="1">
        <f>DATE(2020,3,29) + TIME(23,45,35)</f>
        <v>43919.989988425928</v>
      </c>
      <c r="C48">
        <v>988364352</v>
      </c>
      <c r="D48">
        <v>2293623.75</v>
      </c>
      <c r="E48">
        <v>14.599020957946777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575</v>
      </c>
      <c r="B49" s="1">
        <f>DATE(2020,3,30) + TIME(0,0,0)</f>
        <v>43920</v>
      </c>
      <c r="C49">
        <v>988364352</v>
      </c>
      <c r="D49">
        <v>2293623.75</v>
      </c>
      <c r="E49">
        <v>14.599020957946777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604.99</v>
      </c>
      <c r="B50" s="1">
        <f>DATE(2020,4,28) + TIME(23,45,35)</f>
        <v>43949.989988425928</v>
      </c>
      <c r="C50">
        <v>988364352</v>
      </c>
      <c r="D50">
        <v>2293623.75</v>
      </c>
      <c r="E50">
        <v>14.599020957946777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605</v>
      </c>
      <c r="B51" s="1">
        <f>DATE(2020,4,29) + TIME(0,0,0)</f>
        <v>43950</v>
      </c>
      <c r="C51">
        <v>988364352</v>
      </c>
      <c r="D51">
        <v>2293623.75</v>
      </c>
      <c r="E51">
        <v>14.599020957946777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634.99</v>
      </c>
      <c r="B52" s="1">
        <f>DATE(2020,5,28) + TIME(23,45,35)</f>
        <v>43979.989988425928</v>
      </c>
      <c r="C52">
        <v>988364352</v>
      </c>
      <c r="D52">
        <v>2293623.75</v>
      </c>
      <c r="E52">
        <v>14.599020957946777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635</v>
      </c>
      <c r="B53" s="1">
        <f>DATE(2020,5,29) + TIME(0,0,0)</f>
        <v>43980</v>
      </c>
      <c r="C53">
        <v>988364352</v>
      </c>
      <c r="D53">
        <v>2293623.75</v>
      </c>
      <c r="E53">
        <v>14.599020957946777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664.99</v>
      </c>
      <c r="B54" s="1">
        <f>DATE(2020,6,27) + TIME(23,45,35)</f>
        <v>44009.989988425928</v>
      </c>
      <c r="C54">
        <v>988364352</v>
      </c>
      <c r="D54">
        <v>2293623.75</v>
      </c>
      <c r="E54">
        <v>14.599020957946777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665</v>
      </c>
      <c r="B55" s="1">
        <f>DATE(2020,6,28) + TIME(0,0,0)</f>
        <v>44010</v>
      </c>
      <c r="C55">
        <v>988364352</v>
      </c>
      <c r="D55">
        <v>2293623.75</v>
      </c>
      <c r="E55">
        <v>14.599020957946777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694.99</v>
      </c>
      <c r="B56" s="1">
        <f>DATE(2020,7,27) + TIME(23,45,35)</f>
        <v>44039.989988425928</v>
      </c>
      <c r="C56">
        <v>988364352</v>
      </c>
      <c r="D56">
        <v>2293623.75</v>
      </c>
      <c r="E56">
        <v>14.599020957946777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695</v>
      </c>
      <c r="B57" s="1">
        <f>DATE(2020,7,28) + TIME(0,0,0)</f>
        <v>44040</v>
      </c>
      <c r="C57">
        <v>988364352</v>
      </c>
      <c r="D57">
        <v>2293623.75</v>
      </c>
      <c r="E57">
        <v>14.599020957946777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724.99</v>
      </c>
      <c r="B58" s="1">
        <f>DATE(2020,8,26) + TIME(23,45,35)</f>
        <v>44069.989988425928</v>
      </c>
      <c r="C58">
        <v>988364352</v>
      </c>
      <c r="D58">
        <v>2293623.75</v>
      </c>
      <c r="E58">
        <v>14.599020957946777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725</v>
      </c>
      <c r="B59" s="1">
        <f>DATE(2020,8,27) + TIME(0,0,0)</f>
        <v>44070</v>
      </c>
      <c r="C59">
        <v>988364352</v>
      </c>
      <c r="D59">
        <v>2293623.75</v>
      </c>
      <c r="E59">
        <v>14.599020957946777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754.99</v>
      </c>
      <c r="B60" s="1">
        <f>DATE(2020,9,25) + TIME(23,45,35)</f>
        <v>44099.989988425928</v>
      </c>
      <c r="C60">
        <v>988364352</v>
      </c>
      <c r="D60">
        <v>2293623.75</v>
      </c>
      <c r="E60">
        <v>14.599020957946777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755</v>
      </c>
      <c r="B61" s="1">
        <f>DATE(2020,9,26) + TIME(0,0,0)</f>
        <v>44100</v>
      </c>
      <c r="C61">
        <v>988364352</v>
      </c>
      <c r="D61">
        <v>2293623.75</v>
      </c>
      <c r="E61">
        <v>14.599020957946777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784.99</v>
      </c>
      <c r="B62" s="1">
        <f>DATE(2020,10,25) + TIME(23,45,35)</f>
        <v>44129.989988425928</v>
      </c>
      <c r="C62">
        <v>988364352</v>
      </c>
      <c r="D62">
        <v>2293623.75</v>
      </c>
      <c r="E62">
        <v>14.599020957946777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785</v>
      </c>
      <c r="B63" s="1">
        <f>DATE(2020,10,26) + TIME(0,0,0)</f>
        <v>44130</v>
      </c>
      <c r="C63">
        <v>988364352</v>
      </c>
      <c r="D63">
        <v>2293623.75</v>
      </c>
      <c r="E63">
        <v>14.599020957946777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814.99</v>
      </c>
      <c r="B64" s="1">
        <f>DATE(2020,11,24) + TIME(23,45,35)</f>
        <v>44159.989988425928</v>
      </c>
      <c r="C64">
        <v>988364352</v>
      </c>
      <c r="D64">
        <v>2293623.75</v>
      </c>
      <c r="E64">
        <v>14.599020957946777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815</v>
      </c>
      <c r="B65" s="1">
        <f>DATE(2020,11,25) + TIME(0,0,0)</f>
        <v>44160</v>
      </c>
      <c r="C65">
        <v>988364352</v>
      </c>
      <c r="D65">
        <v>2293623.75</v>
      </c>
      <c r="E65">
        <v>14.599020957946777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844.99</v>
      </c>
      <c r="B66" s="1">
        <f>DATE(2020,12,24) + TIME(23,45,35)</f>
        <v>44189.989988425928</v>
      </c>
      <c r="C66">
        <v>988364352</v>
      </c>
      <c r="D66">
        <v>2293623.75</v>
      </c>
      <c r="E66">
        <v>14.599020957946777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845</v>
      </c>
      <c r="B67" s="1">
        <f>DATE(2020,12,25) + TIME(0,0,0)</f>
        <v>44190</v>
      </c>
      <c r="C67">
        <v>988364352</v>
      </c>
      <c r="D67">
        <v>2293623.75</v>
      </c>
      <c r="E67">
        <v>14.599020957946777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874.99</v>
      </c>
      <c r="B68" s="1">
        <f>DATE(2021,1,23) + TIME(23,45,35)</f>
        <v>44219.989988425928</v>
      </c>
      <c r="C68">
        <v>988364352</v>
      </c>
      <c r="D68">
        <v>2293623.75</v>
      </c>
      <c r="E68">
        <v>14.599020957946777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875</v>
      </c>
      <c r="B69" s="1">
        <f>DATE(2021,1,24) + TIME(0,0,0)</f>
        <v>44220</v>
      </c>
      <c r="C69">
        <v>988364352</v>
      </c>
      <c r="D69">
        <v>2293623.75</v>
      </c>
      <c r="E69">
        <v>14.599020957946777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904.99</v>
      </c>
      <c r="B70" s="1">
        <f>DATE(2021,2,22) + TIME(23,45,35)</f>
        <v>44249.989988425928</v>
      </c>
      <c r="C70">
        <v>988364352</v>
      </c>
      <c r="D70">
        <v>2293623.75</v>
      </c>
      <c r="E70">
        <v>14.599020957946777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905</v>
      </c>
      <c r="B71" s="1">
        <f>DATE(2021,2,23) + TIME(0,0,0)</f>
        <v>44250</v>
      </c>
      <c r="C71">
        <v>988364352</v>
      </c>
      <c r="D71">
        <v>2293623.75</v>
      </c>
      <c r="E71">
        <v>14.599020957946777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934.99</v>
      </c>
      <c r="B72" s="1">
        <f>DATE(2021,3,24) + TIME(23,45,35)</f>
        <v>44279.989988425928</v>
      </c>
      <c r="C72">
        <v>988364352</v>
      </c>
      <c r="D72">
        <v>2293623.75</v>
      </c>
      <c r="E72">
        <v>14.599020957946777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935</v>
      </c>
      <c r="B73" s="1">
        <f>DATE(2021,3,25) + TIME(0,0,0)</f>
        <v>44280</v>
      </c>
      <c r="C73">
        <v>988364352</v>
      </c>
      <c r="D73">
        <v>2293623.75</v>
      </c>
      <c r="E73">
        <v>14.599020957946777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964.99</v>
      </c>
      <c r="B74" s="1">
        <f>DATE(2021,4,23) + TIME(23,45,35)</f>
        <v>44309.989988425928</v>
      </c>
      <c r="C74">
        <v>988364352</v>
      </c>
      <c r="D74">
        <v>2293623.75</v>
      </c>
      <c r="E74">
        <v>14.599020957946777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965</v>
      </c>
      <c r="B75" s="1">
        <f>DATE(2021,4,24) + TIME(0,0,0)</f>
        <v>44310</v>
      </c>
      <c r="C75">
        <v>988364352</v>
      </c>
      <c r="D75">
        <v>2293623.75</v>
      </c>
      <c r="E75">
        <v>14.599020957946777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967.99</v>
      </c>
      <c r="B76" s="1">
        <f>DATE(2021,4,26) + TIME(23,45,35)</f>
        <v>44312.989988425928</v>
      </c>
      <c r="C76">
        <v>988364352</v>
      </c>
      <c r="D76">
        <v>2293623.75</v>
      </c>
      <c r="E76">
        <v>14.599020957946777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968</v>
      </c>
      <c r="B77" s="1">
        <f>DATE(2021,4,27) + TIME(0,0,0)</f>
        <v>44313</v>
      </c>
      <c r="C77">
        <v>988364352</v>
      </c>
      <c r="D77">
        <v>2293623.75</v>
      </c>
      <c r="E77">
        <v>14.599020957946777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979.99</v>
      </c>
      <c r="B78" s="1">
        <f>DATE(2021,5,8) + TIME(23,45,35)</f>
        <v>44324.989988425928</v>
      </c>
      <c r="C78">
        <v>988364352</v>
      </c>
      <c r="D78">
        <v>2293623.75</v>
      </c>
      <c r="E78">
        <v>14.599020957946777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980</v>
      </c>
      <c r="B79" s="1">
        <f>DATE(2021,5,9) + TIME(0,0,0)</f>
        <v>44325</v>
      </c>
      <c r="C79">
        <v>988364352</v>
      </c>
      <c r="D79">
        <v>2293623.75</v>
      </c>
      <c r="E79">
        <v>14.599020957946777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1000.99</v>
      </c>
      <c r="B80" s="1">
        <f>DATE(2021,5,29) + TIME(23,45,35)</f>
        <v>44345.989988425928</v>
      </c>
      <c r="C80">
        <v>988364352</v>
      </c>
      <c r="D80">
        <v>2293623.75</v>
      </c>
      <c r="E80">
        <v>14.599020957946777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1001</v>
      </c>
      <c r="B81" s="1">
        <f>DATE(2021,5,30) + TIME(0,0,0)</f>
        <v>44346</v>
      </c>
      <c r="C81">
        <v>988364352</v>
      </c>
      <c r="D81">
        <v>2293623.75</v>
      </c>
      <c r="E81">
        <v>14.599020957946777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1008.99</v>
      </c>
      <c r="B82" s="1">
        <f>DATE(2021,6,6) + TIME(23,45,35)</f>
        <v>44353.989988425928</v>
      </c>
      <c r="C82">
        <v>988364352</v>
      </c>
      <c r="D82">
        <v>2293623.75</v>
      </c>
      <c r="E82">
        <v>14.599020957946777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1009</v>
      </c>
      <c r="B83" s="1">
        <f>DATE(2021,6,7) + TIME(0,0,0)</f>
        <v>44354</v>
      </c>
      <c r="C83">
        <v>988364352</v>
      </c>
      <c r="D83">
        <v>2293623.75</v>
      </c>
      <c r="E83">
        <v>14.599020957946777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1014.99</v>
      </c>
      <c r="B84" s="1">
        <f>DATE(2021,6,12) + TIME(23,45,35)</f>
        <v>44359.989988425928</v>
      </c>
      <c r="C84">
        <v>988364352</v>
      </c>
      <c r="D84">
        <v>2293623.75</v>
      </c>
      <c r="E84">
        <v>14.599020957946777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1015</v>
      </c>
      <c r="B85" s="1">
        <f>DATE(2021,6,13) + TIME(0,0,0)</f>
        <v>44360</v>
      </c>
      <c r="C85">
        <v>988364352</v>
      </c>
      <c r="D85">
        <v>2293623.75</v>
      </c>
      <c r="E85">
        <v>14.599020957946777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1021.99</v>
      </c>
      <c r="B86" s="1">
        <f>DATE(2021,6,19) + TIME(23,45,35)</f>
        <v>44366.989988425928</v>
      </c>
      <c r="C86">
        <v>988364352</v>
      </c>
      <c r="D86">
        <v>2293623.75</v>
      </c>
      <c r="E86">
        <v>14.599020957946777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1022</v>
      </c>
      <c r="B87" s="1">
        <f>DATE(2021,6,20) + TIME(0,0,0)</f>
        <v>44367</v>
      </c>
      <c r="C87">
        <v>988364352</v>
      </c>
      <c r="D87">
        <v>2293623.75</v>
      </c>
      <c r="E87">
        <v>14.599020957946777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1025.99</v>
      </c>
      <c r="B88" s="1">
        <f>DATE(2021,6,23) + TIME(23,45,35)</f>
        <v>44370.989988425928</v>
      </c>
      <c r="C88">
        <v>988364352</v>
      </c>
      <c r="D88">
        <v>2293623.75</v>
      </c>
      <c r="E88">
        <v>14.599020957946777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1026</v>
      </c>
      <c r="B89" s="1">
        <f>DATE(2021,6,24) + TIME(0,0,0)</f>
        <v>44371</v>
      </c>
      <c r="C89">
        <v>988364352</v>
      </c>
      <c r="D89">
        <v>2293623.75</v>
      </c>
      <c r="E89">
        <v>14.599020957946777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1028.99</v>
      </c>
      <c r="B90" s="1">
        <f>DATE(2021,6,26) + TIME(23,45,35)</f>
        <v>44373.989988425928</v>
      </c>
      <c r="C90">
        <v>988364352</v>
      </c>
      <c r="D90">
        <v>2293623.75</v>
      </c>
      <c r="E90">
        <v>14.599020957946777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1029</v>
      </c>
      <c r="B91" s="1">
        <f>DATE(2021,6,27) + TIME(0,0,0)</f>
        <v>44374</v>
      </c>
      <c r="C91">
        <v>988364352</v>
      </c>
      <c r="D91">
        <v>2293623.75</v>
      </c>
      <c r="E91">
        <v>14.599020957946777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1039.99</v>
      </c>
      <c r="B92" s="1">
        <f>DATE(2021,7,7) + TIME(23,45,35)</f>
        <v>44384.989988425928</v>
      </c>
      <c r="C92">
        <v>988364352</v>
      </c>
      <c r="D92">
        <v>2293623.75</v>
      </c>
      <c r="E92">
        <v>14.599020957946777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</v>
      </c>
      <c r="B93" s="1">
        <f>DATE(2021,7,8) + TIME(0,0,0)</f>
        <v>44385</v>
      </c>
      <c r="C93">
        <v>988364352</v>
      </c>
      <c r="D93">
        <v>2293623.75</v>
      </c>
      <c r="E93">
        <v>14.599020957946777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1040.5899999999999</v>
      </c>
      <c r="B94" s="1">
        <f>DATE(2021,7,8) + TIME(14,9,35)</f>
        <v>44385.589988425927</v>
      </c>
      <c r="C94">
        <v>988364352</v>
      </c>
      <c r="D94">
        <v>2293623.75</v>
      </c>
      <c r="E94">
        <v>14.599020957946777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1040.5999999999999</v>
      </c>
      <c r="B95" s="1">
        <f>DATE(2021,7,8) + TIME(14,24,0)</f>
        <v>44385.599999999999</v>
      </c>
      <c r="C95">
        <v>988364352</v>
      </c>
      <c r="D95">
        <v>2293623.75</v>
      </c>
      <c r="E95">
        <v>14.599020957946777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1042.99</v>
      </c>
      <c r="B96" s="1">
        <f>DATE(2021,7,10) + TIME(23,45,35)</f>
        <v>44387.989988425928</v>
      </c>
      <c r="C96">
        <v>988364352</v>
      </c>
      <c r="D96">
        <v>2293623.75</v>
      </c>
      <c r="E96">
        <v>14.599020957946777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1043</v>
      </c>
      <c r="B97" s="1">
        <f>DATE(2021,7,11) + TIME(0,0,0)</f>
        <v>44388</v>
      </c>
      <c r="C97">
        <v>988364352</v>
      </c>
      <c r="D97">
        <v>2293623.75</v>
      </c>
      <c r="E97">
        <v>14.599020957946777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1064.99</v>
      </c>
      <c r="B98" s="1">
        <f>DATE(2021,8,1) + TIME(23,45,35)</f>
        <v>44409.989988425928</v>
      </c>
      <c r="C98">
        <v>988364352</v>
      </c>
      <c r="D98">
        <v>2293623.75</v>
      </c>
      <c r="E98">
        <v>14.599020957946777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1065</v>
      </c>
      <c r="B99" s="1">
        <f>DATE(2021,8,2) + TIME(0,0,0)</f>
        <v>44410</v>
      </c>
      <c r="C99">
        <v>988364352</v>
      </c>
      <c r="D99">
        <v>2293623.75</v>
      </c>
      <c r="E99">
        <v>14.599020957946777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1077.99</v>
      </c>
      <c r="B100" s="1">
        <f>DATE(2021,8,14) + TIME(23,45,35)</f>
        <v>44422.989988425928</v>
      </c>
      <c r="C100">
        <v>988364352</v>
      </c>
      <c r="D100">
        <v>2293623.75</v>
      </c>
      <c r="E100">
        <v>14.599020957946777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</v>
      </c>
      <c r="B101" s="1">
        <f>DATE(2021,8,15) + TIME(0,0,0)</f>
        <v>44423</v>
      </c>
      <c r="C101">
        <v>988364352</v>
      </c>
      <c r="D101">
        <v>2293623.75</v>
      </c>
      <c r="E101">
        <v>14.599020957946777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1078.79</v>
      </c>
      <c r="B102" s="1">
        <f>DATE(2021,8,15) + TIME(18,57,35)</f>
        <v>44423.789988425924</v>
      </c>
      <c r="C102">
        <v>988364352</v>
      </c>
      <c r="D102">
        <v>2293623.75</v>
      </c>
      <c r="E102">
        <v>14.599020957946777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1078.8</v>
      </c>
      <c r="B103" s="1">
        <f>DATE(2021,8,15) + TIME(19,12,0)</f>
        <v>44423.8</v>
      </c>
      <c r="C103">
        <v>988364352</v>
      </c>
      <c r="D103">
        <v>2293623.75</v>
      </c>
      <c r="E103">
        <v>14.599020957946777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1079.99</v>
      </c>
      <c r="B104" s="1">
        <f>DATE(2021,8,16) + TIME(23,45,35)</f>
        <v>44424.989988425928</v>
      </c>
      <c r="C104">
        <v>988364352</v>
      </c>
      <c r="D104">
        <v>2293623.75</v>
      </c>
      <c r="E104">
        <v>14.599020957946777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1080</v>
      </c>
      <c r="B105" s="1">
        <f>DATE(2021,8,17) + TIME(0,0,0)</f>
        <v>44425</v>
      </c>
      <c r="C105">
        <v>988364352</v>
      </c>
      <c r="D105">
        <v>2293623.75</v>
      </c>
      <c r="E105">
        <v>14.599020957946777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1084.99</v>
      </c>
      <c r="B106" s="1">
        <f>DATE(2021,8,21) + TIME(23,45,35)</f>
        <v>44429.989988425928</v>
      </c>
      <c r="C106">
        <v>988364352</v>
      </c>
      <c r="D106">
        <v>2293623.75</v>
      </c>
      <c r="E106">
        <v>14.599020957946777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1085</v>
      </c>
      <c r="B107" s="1">
        <f>DATE(2021,8,22) + TIME(0,0,0)</f>
        <v>44430</v>
      </c>
      <c r="C107">
        <v>988364352</v>
      </c>
      <c r="D107">
        <v>2293623.75</v>
      </c>
      <c r="E107">
        <v>14.599020957946777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1100.99</v>
      </c>
      <c r="B108" s="1">
        <f>DATE(2021,9,6) + TIME(23,45,35)</f>
        <v>44445.989988425928</v>
      </c>
      <c r="C108">
        <v>988364352</v>
      </c>
      <c r="D108">
        <v>2293623.75</v>
      </c>
      <c r="E108">
        <v>14.599020957946777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</v>
      </c>
      <c r="B109" s="1">
        <f>DATE(2021,9,7) + TIME(0,0,0)</f>
        <v>44446</v>
      </c>
      <c r="C109">
        <v>988364352</v>
      </c>
      <c r="D109">
        <v>2293623.75</v>
      </c>
      <c r="E109">
        <v>14.599020957946777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1101.49</v>
      </c>
      <c r="B110" s="1">
        <f>DATE(2021,9,7) + TIME(11,45,35)</f>
        <v>44446.489988425928</v>
      </c>
      <c r="C110">
        <v>988364352</v>
      </c>
      <c r="D110">
        <v>2293623.75</v>
      </c>
      <c r="E110">
        <v>14.599020957946777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1101.5</v>
      </c>
      <c r="B111" s="1">
        <f>DATE(2021,9,7) + TIME(12,0,0)</f>
        <v>44446.5</v>
      </c>
      <c r="C111">
        <v>988364352</v>
      </c>
      <c r="D111">
        <v>2293623.75</v>
      </c>
      <c r="E111">
        <v>14.599020957946777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1105.99</v>
      </c>
      <c r="B112" s="1">
        <f>DATE(2021,9,11) + TIME(23,45,35)</f>
        <v>44450.989988425928</v>
      </c>
      <c r="C112">
        <v>988364352</v>
      </c>
      <c r="D112">
        <v>2293623.75</v>
      </c>
      <c r="E112">
        <v>14.599020957946777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1106</v>
      </c>
      <c r="B113" s="1">
        <f>DATE(2021,9,12) + TIME(0,0,0)</f>
        <v>44451</v>
      </c>
      <c r="C113">
        <v>988364352</v>
      </c>
      <c r="D113">
        <v>2293623.75</v>
      </c>
      <c r="E113">
        <v>14.599020957946777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1109.99</v>
      </c>
      <c r="B114" s="1">
        <f>DATE(2021,9,15) + TIME(23,45,35)</f>
        <v>44454.989988425928</v>
      </c>
      <c r="C114">
        <v>988364352</v>
      </c>
      <c r="D114">
        <v>2293623.75</v>
      </c>
      <c r="E114">
        <v>14.599020957946777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1110</v>
      </c>
      <c r="B115" s="1">
        <f>DATE(2021,9,16) + TIME(0,0,0)</f>
        <v>44455</v>
      </c>
      <c r="C115">
        <v>988364352</v>
      </c>
      <c r="D115">
        <v>2293623.75</v>
      </c>
      <c r="E115">
        <v>14.599020957946777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1111.99</v>
      </c>
      <c r="B116" s="1">
        <f>DATE(2021,9,17) + TIME(23,45,35)</f>
        <v>44456.989988425928</v>
      </c>
      <c r="C116">
        <v>988364352</v>
      </c>
      <c r="D116">
        <v>2293623.75</v>
      </c>
      <c r="E116">
        <v>14.599020957946777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1112</v>
      </c>
      <c r="B117" s="1">
        <f>DATE(2021,9,18) + TIME(0,0,0)</f>
        <v>44457</v>
      </c>
      <c r="C117">
        <v>988364352</v>
      </c>
      <c r="D117">
        <v>2293623.75</v>
      </c>
      <c r="E117">
        <v>14.599020957946777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1116.99</v>
      </c>
      <c r="B118" s="1">
        <f>DATE(2021,9,22) + TIME(23,45,35)</f>
        <v>44461.989988425928</v>
      </c>
      <c r="C118">
        <v>988364352</v>
      </c>
      <c r="D118">
        <v>2293623.75</v>
      </c>
      <c r="E118">
        <v>14.599020957946777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1117</v>
      </c>
      <c r="B119" s="1">
        <f>DATE(2021,9,23) + TIME(0,0,0)</f>
        <v>44462</v>
      </c>
      <c r="C119">
        <v>988364352</v>
      </c>
      <c r="D119">
        <v>2293623.75</v>
      </c>
      <c r="E119">
        <v>14.599020957946777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1120.99</v>
      </c>
      <c r="B120" s="1">
        <f>DATE(2021,9,26) + TIME(23,45,35)</f>
        <v>44465.989988425928</v>
      </c>
      <c r="C120">
        <v>988364352</v>
      </c>
      <c r="D120">
        <v>2293623.75</v>
      </c>
      <c r="E120">
        <v>14.599020957946777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1121</v>
      </c>
      <c r="B121" s="1">
        <f>DATE(2021,9,27) + TIME(0,0,0)</f>
        <v>44466</v>
      </c>
      <c r="C121">
        <v>988364352</v>
      </c>
      <c r="D121">
        <v>2293623.75</v>
      </c>
      <c r="E121">
        <v>14.599020957946777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1126.99</v>
      </c>
      <c r="B122" s="1">
        <f>DATE(2021,10,2) + TIME(23,45,35)</f>
        <v>44471.989988425928</v>
      </c>
      <c r="C122">
        <v>988364352</v>
      </c>
      <c r="D122">
        <v>2293623.75</v>
      </c>
      <c r="E122">
        <v>14.599020957946777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1127</v>
      </c>
      <c r="B123" s="1">
        <f>DATE(2021,10,3) + TIME(0,0,0)</f>
        <v>44472</v>
      </c>
      <c r="C123">
        <v>988364352</v>
      </c>
      <c r="D123">
        <v>2293623.75</v>
      </c>
      <c r="E123">
        <v>14.599020957946777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1137.99</v>
      </c>
      <c r="B124" s="1">
        <f>DATE(2021,10,13) + TIME(23,45,35)</f>
        <v>44482.989988425928</v>
      </c>
      <c r="C124">
        <v>988364352</v>
      </c>
      <c r="D124">
        <v>2293623.75</v>
      </c>
      <c r="E124">
        <v>14.599020957946777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1138</v>
      </c>
      <c r="B125" s="1">
        <f>DATE(2021,10,14) + TIME(0,0,0)</f>
        <v>44483</v>
      </c>
      <c r="C125">
        <v>988364352</v>
      </c>
      <c r="D125">
        <v>2293623.75</v>
      </c>
      <c r="E125">
        <v>14.599020957946777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1139.99</v>
      </c>
      <c r="B126" s="1">
        <f>DATE(2021,10,15) + TIME(23,45,35)</f>
        <v>44484.989988425928</v>
      </c>
      <c r="C126">
        <v>988364352</v>
      </c>
      <c r="D126">
        <v>2293623.75</v>
      </c>
      <c r="E126">
        <v>14.599020957946777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</v>
      </c>
      <c r="B127" s="1">
        <f>DATE(2021,10,16) + TIME(0,0,0)</f>
        <v>44485</v>
      </c>
      <c r="C127">
        <v>988364352</v>
      </c>
      <c r="D127">
        <v>2293623.75</v>
      </c>
      <c r="E127">
        <v>14.599020957946777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1140.99</v>
      </c>
      <c r="B128" s="1">
        <f>DATE(2021,10,16) + TIME(23,45,35)</f>
        <v>44485.989988425928</v>
      </c>
      <c r="C128">
        <v>988364352</v>
      </c>
      <c r="D128">
        <v>2293623.75</v>
      </c>
      <c r="E128">
        <v>14.599020957946777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1141</v>
      </c>
      <c r="B129" s="1">
        <f>DATE(2021,10,17) + TIME(0,0,0)</f>
        <v>44486</v>
      </c>
      <c r="C129">
        <v>988364352</v>
      </c>
      <c r="D129">
        <v>2293623.75</v>
      </c>
      <c r="E129">
        <v>14.599020957946777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1144.99</v>
      </c>
      <c r="B130" s="1">
        <f>DATE(2021,10,20) + TIME(23,45,35)</f>
        <v>44489.989988425928</v>
      </c>
      <c r="C130">
        <v>988364352</v>
      </c>
      <c r="D130">
        <v>2293623.75</v>
      </c>
      <c r="E130">
        <v>14.599020957946777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</v>
      </c>
      <c r="B131" s="1">
        <f>DATE(2021,10,21) + TIME(0,0,0)</f>
        <v>44490</v>
      </c>
      <c r="C131">
        <v>988364352</v>
      </c>
      <c r="D131">
        <v>2293623.75</v>
      </c>
      <c r="E131">
        <v>14.599020957946777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1145.99</v>
      </c>
      <c r="B132" s="1">
        <f>DATE(2021,10,21) + TIME(23,45,35)</f>
        <v>44490.989988425928</v>
      </c>
      <c r="C132">
        <v>988364352</v>
      </c>
      <c r="D132">
        <v>2293623.75</v>
      </c>
      <c r="E132">
        <v>14.599020957946777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1146</v>
      </c>
      <c r="B133" s="1">
        <f>DATE(2021,10,22) + TIME(0,0,0)</f>
        <v>44491</v>
      </c>
      <c r="C133">
        <v>988364352</v>
      </c>
      <c r="D133">
        <v>2293623.75</v>
      </c>
      <c r="E133">
        <v>14.599020957946777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1147.99</v>
      </c>
      <c r="B134" s="1">
        <f>DATE(2021,10,23) + TIME(23,45,35)</f>
        <v>44492.989988425928</v>
      </c>
      <c r="C134">
        <v>988364352</v>
      </c>
      <c r="D134">
        <v>2293623.75</v>
      </c>
      <c r="E134">
        <v>14.599020957946777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1148</v>
      </c>
      <c r="B135" s="1">
        <f>DATE(2021,10,24) + TIME(0,0,0)</f>
        <v>44493</v>
      </c>
      <c r="C135">
        <v>988364352</v>
      </c>
      <c r="D135">
        <v>2293623.75</v>
      </c>
      <c r="E135">
        <v>14.599020957946777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1153.99</v>
      </c>
      <c r="B136" s="1">
        <f>DATE(2021,10,29) + TIME(23,45,35)</f>
        <v>44498.989988425928</v>
      </c>
      <c r="C136">
        <v>988364352</v>
      </c>
      <c r="D136">
        <v>2293623.75</v>
      </c>
      <c r="E136">
        <v>14.599020957946777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1154</v>
      </c>
      <c r="B137" s="1">
        <f>DATE(2021,10,30) + TIME(0,0,0)</f>
        <v>44499</v>
      </c>
      <c r="C137">
        <v>988364352</v>
      </c>
      <c r="D137">
        <v>2293623.75</v>
      </c>
      <c r="E137">
        <v>14.599020957946777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1156.99</v>
      </c>
      <c r="B138" s="1">
        <f>DATE(2021,11,1) + TIME(23,45,35)</f>
        <v>44501.989988425928</v>
      </c>
      <c r="C138">
        <v>988364352</v>
      </c>
      <c r="D138">
        <v>2293623.75</v>
      </c>
      <c r="E138">
        <v>14.599020957946777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1157</v>
      </c>
      <c r="B139" s="1">
        <f>DATE(2021,11,2) + TIME(0,0,0)</f>
        <v>44502</v>
      </c>
      <c r="C139">
        <v>988364352</v>
      </c>
      <c r="D139">
        <v>2293623.75</v>
      </c>
      <c r="E139">
        <v>14.599020957946777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1166.99</v>
      </c>
      <c r="B140" s="1">
        <f>DATE(2021,11,11) + TIME(23,45,35)</f>
        <v>44511.989988425928</v>
      </c>
      <c r="C140">
        <v>988364352</v>
      </c>
      <c r="D140">
        <v>2293623.75</v>
      </c>
      <c r="E140">
        <v>14.599020957946777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</v>
      </c>
      <c r="B141" s="1">
        <f>DATE(2021,11,12) + TIME(0,0,0)</f>
        <v>44512</v>
      </c>
      <c r="C141">
        <v>988364352</v>
      </c>
      <c r="D141">
        <v>2293623.75</v>
      </c>
      <c r="E141">
        <v>14.599020957946777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1167.3900000000001</v>
      </c>
      <c r="B142" s="1">
        <f>DATE(2021,11,12) + TIME(9,21,36)</f>
        <v>44512.39</v>
      </c>
      <c r="C142">
        <v>988364352</v>
      </c>
      <c r="D142">
        <v>2293623.75</v>
      </c>
      <c r="E142">
        <v>14.599020957946777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1167.4000000000001</v>
      </c>
      <c r="B143" s="1">
        <f>DATE(2021,11,12) + TIME(9,35,59)</f>
        <v>44512.399988425925</v>
      </c>
      <c r="C143">
        <v>988364352</v>
      </c>
      <c r="D143">
        <v>2293623.75</v>
      </c>
      <c r="E143">
        <v>14.599020957946777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1168.99</v>
      </c>
      <c r="B144" s="1">
        <f>DATE(2021,11,13) + TIME(23,45,35)</f>
        <v>44513.989988425928</v>
      </c>
      <c r="C144">
        <v>988364352</v>
      </c>
      <c r="D144">
        <v>2293623.75</v>
      </c>
      <c r="E144">
        <v>14.599020957946777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1169</v>
      </c>
      <c r="B145" s="1">
        <f>DATE(2021,11,14) + TIME(0,0,0)</f>
        <v>44514</v>
      </c>
      <c r="C145">
        <v>988364352</v>
      </c>
      <c r="D145">
        <v>2293623.75</v>
      </c>
      <c r="E145">
        <v>14.599020957946777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1173.99</v>
      </c>
      <c r="B146" s="1">
        <f>DATE(2021,11,18) + TIME(23,45,35)</f>
        <v>44518.989988425928</v>
      </c>
      <c r="C146">
        <v>988364352</v>
      </c>
      <c r="D146">
        <v>2293623.75</v>
      </c>
      <c r="E146">
        <v>14.599020957946777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x14ac:dyDescent="0.25">
      <c r="A147">
        <v>1174</v>
      </c>
      <c r="B147" s="1">
        <f>DATE(2021,11,19) + TIME(0,0,0)</f>
        <v>44519</v>
      </c>
      <c r="C147">
        <v>988364352</v>
      </c>
      <c r="D147">
        <v>2293623.75</v>
      </c>
      <c r="E147">
        <v>14.599020957946777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x14ac:dyDescent="0.25">
      <c r="A148">
        <v>1176.99</v>
      </c>
      <c r="B148" s="1">
        <f>DATE(2021,11,21) + TIME(23,45,35)</f>
        <v>44521.989988425928</v>
      </c>
      <c r="C148">
        <v>988364352</v>
      </c>
      <c r="D148">
        <v>2293623.75</v>
      </c>
      <c r="E148">
        <v>14.599020957946777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1177</v>
      </c>
      <c r="B149" s="1">
        <f>DATE(2021,11,22) + TIME(0,0,0)</f>
        <v>44522</v>
      </c>
      <c r="C149">
        <v>988364352</v>
      </c>
      <c r="D149">
        <v>2293623.75</v>
      </c>
      <c r="E149">
        <v>14.599020957946777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1180.99</v>
      </c>
      <c r="B150" s="1">
        <f>DATE(2021,11,25) + TIME(23,45,35)</f>
        <v>44525.989988425928</v>
      </c>
      <c r="C150">
        <v>988364352</v>
      </c>
      <c r="D150">
        <v>2293623.75</v>
      </c>
      <c r="E150">
        <v>14.599020957946777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1181</v>
      </c>
      <c r="B151" s="1">
        <f>DATE(2021,11,26) + TIME(0,0,0)</f>
        <v>44526</v>
      </c>
      <c r="C151">
        <v>988364352</v>
      </c>
      <c r="D151">
        <v>2293623.75</v>
      </c>
      <c r="E151">
        <v>14.599020957946777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1184.99</v>
      </c>
      <c r="B152" s="1">
        <f>DATE(2021,11,29) + TIME(23,45,35)</f>
        <v>44529.989988425928</v>
      </c>
      <c r="C152">
        <v>988364352</v>
      </c>
      <c r="D152">
        <v>2293623.75</v>
      </c>
      <c r="E152">
        <v>14.599020957946777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1185</v>
      </c>
      <c r="B153" s="1">
        <f>DATE(2021,11,30) + TIME(0,0,0)</f>
        <v>44530</v>
      </c>
      <c r="C153">
        <v>988364352</v>
      </c>
      <c r="D153">
        <v>2293623.75</v>
      </c>
      <c r="E153">
        <v>14.599020957946777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5">
      <c r="A154">
        <v>1186.99</v>
      </c>
      <c r="B154" s="1">
        <f>DATE(2021,12,1) + TIME(23,45,35)</f>
        <v>44531.989988425928</v>
      </c>
      <c r="C154">
        <v>988364352</v>
      </c>
      <c r="D154">
        <v>2293623.75</v>
      </c>
      <c r="E154">
        <v>14.599020957946777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1187</v>
      </c>
      <c r="B155" s="1">
        <f>DATE(2021,12,2) + TIME(0,0,0)</f>
        <v>44532</v>
      </c>
      <c r="C155">
        <v>988364352</v>
      </c>
      <c r="D155">
        <v>2293623.75</v>
      </c>
      <c r="E155">
        <v>14.599020957946777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1187.79</v>
      </c>
      <c r="B156" s="1">
        <f>DATE(2021,12,2) + TIME(18,57,35)</f>
        <v>44532.789988425924</v>
      </c>
      <c r="C156">
        <v>988364352</v>
      </c>
      <c r="D156">
        <v>2293623.75</v>
      </c>
      <c r="E156">
        <v>14.599020957946777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1187.8</v>
      </c>
      <c r="B157" s="1">
        <f>DATE(2021,12,2) + TIME(19,12,0)</f>
        <v>44532.800000000003</v>
      </c>
      <c r="C157">
        <v>988364352</v>
      </c>
      <c r="D157">
        <v>2293623.75</v>
      </c>
      <c r="E157">
        <v>14.599020957946777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1189.99</v>
      </c>
      <c r="B158" s="1">
        <f>DATE(2021,12,4) + TIME(23,45,35)</f>
        <v>44534.989988425928</v>
      </c>
      <c r="C158">
        <v>988364352</v>
      </c>
      <c r="D158">
        <v>2293623.75</v>
      </c>
      <c r="E158">
        <v>14.599020957946777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x14ac:dyDescent="0.25">
      <c r="A159">
        <v>1190</v>
      </c>
      <c r="B159" s="1">
        <f>DATE(2021,12,5) + TIME(0,0,0)</f>
        <v>44535</v>
      </c>
      <c r="C159">
        <v>988364352</v>
      </c>
      <c r="D159">
        <v>2293623.75</v>
      </c>
      <c r="E159">
        <v>14.599020957946777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x14ac:dyDescent="0.25">
      <c r="A160">
        <v>1190.99</v>
      </c>
      <c r="B160" s="1">
        <f>DATE(2021,12,5) + TIME(23,45,35)</f>
        <v>44535.989988425928</v>
      </c>
      <c r="C160">
        <v>988364352</v>
      </c>
      <c r="D160">
        <v>2293623.75</v>
      </c>
      <c r="E160">
        <v>14.599020957946777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1191</v>
      </c>
      <c r="B161" s="1">
        <f>DATE(2021,12,6) + TIME(0,0,0)</f>
        <v>44536</v>
      </c>
      <c r="C161">
        <v>988364352</v>
      </c>
      <c r="D161">
        <v>2293623.75</v>
      </c>
      <c r="E161">
        <v>14.599020957946777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2" x14ac:dyDescent="0.25">
      <c r="A162">
        <v>1191.5899999999999</v>
      </c>
      <c r="B162" s="1">
        <f>DATE(2021,12,6) + TIME(14,9,35)</f>
        <v>44536.589988425927</v>
      </c>
      <c r="C162">
        <v>988364352</v>
      </c>
      <c r="D162">
        <v>2293623.75</v>
      </c>
      <c r="E162">
        <v>14.599020957946777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1191.5999999999999</v>
      </c>
      <c r="B163" s="1">
        <f>DATE(2021,12,6) + TIME(14,24,0)</f>
        <v>44536.6</v>
      </c>
      <c r="C163">
        <v>988364352</v>
      </c>
      <c r="D163">
        <v>2293623.75</v>
      </c>
      <c r="E163">
        <v>14.599020957946777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1191.99</v>
      </c>
      <c r="B164" s="1">
        <f>DATE(2021,12,6) + TIME(23,45,35)</f>
        <v>44536.989988425928</v>
      </c>
      <c r="C164">
        <v>988364352</v>
      </c>
      <c r="D164">
        <v>2293623.75</v>
      </c>
      <c r="E164">
        <v>14.599020957946777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1192</v>
      </c>
      <c r="B165" s="1">
        <f>DATE(2021,12,7) + TIME(0,0,0)</f>
        <v>44537</v>
      </c>
      <c r="C165">
        <v>988364352</v>
      </c>
      <c r="D165">
        <v>2293623.75</v>
      </c>
      <c r="E165">
        <v>14.599020957946777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2" x14ac:dyDescent="0.25">
      <c r="A166">
        <v>1203.99</v>
      </c>
      <c r="B166" s="1">
        <f>DATE(2021,12,18) + TIME(23,45,35)</f>
        <v>44548.989988425928</v>
      </c>
      <c r="C166">
        <v>988364352</v>
      </c>
      <c r="D166">
        <v>2293623.75</v>
      </c>
      <c r="E166">
        <v>14.599020957946777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1204</v>
      </c>
      <c r="B167" s="1">
        <f>DATE(2021,12,19) + TIME(0,0,0)</f>
        <v>44549</v>
      </c>
      <c r="C167">
        <v>988364352</v>
      </c>
      <c r="D167">
        <v>2293623.75</v>
      </c>
      <c r="E167">
        <v>14.599020957946777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5">
      <c r="A168">
        <v>1206.99</v>
      </c>
      <c r="B168" s="1">
        <f>DATE(2021,12,21) + TIME(23,45,35)</f>
        <v>44551.989988425928</v>
      </c>
      <c r="C168">
        <v>988364352</v>
      </c>
      <c r="D168">
        <v>2293623.75</v>
      </c>
      <c r="E168">
        <v>14.599020957946777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2" x14ac:dyDescent="0.25">
      <c r="A169">
        <v>1207</v>
      </c>
      <c r="B169" s="1">
        <f>DATE(2021,12,22) + TIME(0,0,0)</f>
        <v>44552</v>
      </c>
      <c r="C169">
        <v>988364352</v>
      </c>
      <c r="D169">
        <v>2293623.75</v>
      </c>
      <c r="E169">
        <v>14.599020957946777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2" x14ac:dyDescent="0.25">
      <c r="A170">
        <v>1208.99</v>
      </c>
      <c r="B170" s="1">
        <f>DATE(2021,12,23) + TIME(23,45,35)</f>
        <v>44553.989988425928</v>
      </c>
      <c r="C170">
        <v>988364352</v>
      </c>
      <c r="D170">
        <v>2293623.75</v>
      </c>
      <c r="E170">
        <v>14.599020957946777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1209</v>
      </c>
      <c r="B171" s="1">
        <f>DATE(2021,12,24) + TIME(0,0,0)</f>
        <v>44554</v>
      </c>
      <c r="C171">
        <v>988364352</v>
      </c>
      <c r="D171">
        <v>2293623.75</v>
      </c>
      <c r="E171">
        <v>14.599020957946777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1209.99</v>
      </c>
      <c r="B172" s="1">
        <f>DATE(2021,12,24) + TIME(23,45,35)</f>
        <v>44554.989988425928</v>
      </c>
      <c r="C172">
        <v>988364352</v>
      </c>
      <c r="D172">
        <v>2293623.75</v>
      </c>
      <c r="E172">
        <v>14.599020957946777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1210</v>
      </c>
      <c r="B173" s="1">
        <f>DATE(2021,12,25) + TIME(0,0,0)</f>
        <v>44555</v>
      </c>
      <c r="C173">
        <v>988364352</v>
      </c>
      <c r="D173">
        <v>2293623.75</v>
      </c>
      <c r="E173">
        <v>14.599020957946777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1210.99</v>
      </c>
      <c r="B174" s="1">
        <f>DATE(2021,12,25) + TIME(23,45,35)</f>
        <v>44555.989988425928</v>
      </c>
      <c r="C174">
        <v>988364352</v>
      </c>
      <c r="D174">
        <v>2293623.75</v>
      </c>
      <c r="E174">
        <v>14.599020957946777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5">
      <c r="A175">
        <v>1211</v>
      </c>
      <c r="B175" s="1">
        <f>DATE(2021,12,26) + TIME(0,0,0)</f>
        <v>44556</v>
      </c>
      <c r="C175">
        <v>988364352</v>
      </c>
      <c r="D175">
        <v>2293623.75</v>
      </c>
      <c r="E175">
        <v>14.599020957946777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1215.99</v>
      </c>
      <c r="B176" s="1">
        <f>DATE(2021,12,30) + TIME(23,45,35)</f>
        <v>44560.989988425928</v>
      </c>
      <c r="C176">
        <v>988364352</v>
      </c>
      <c r="D176">
        <v>2293623.75</v>
      </c>
      <c r="E176">
        <v>14.599020957946777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1216</v>
      </c>
      <c r="B177" s="1">
        <f>DATE(2021,12,31) + TIME(0,0,0)</f>
        <v>44561</v>
      </c>
      <c r="C177">
        <v>988364352</v>
      </c>
      <c r="D177">
        <v>2293623.75</v>
      </c>
      <c r="E177">
        <v>14.599020957946777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5">
      <c r="A178">
        <v>1218.99</v>
      </c>
      <c r="B178" s="1">
        <f>DATE(2022,1,2) + TIME(23,45,35)</f>
        <v>44563.989988425928</v>
      </c>
      <c r="C178">
        <v>988364352</v>
      </c>
      <c r="D178">
        <v>2293623.75</v>
      </c>
      <c r="E178">
        <v>14.599020957946777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5">
      <c r="A179">
        <v>1219</v>
      </c>
      <c r="B179" s="1">
        <f>DATE(2022,1,3) + TIME(0,0,0)</f>
        <v>44564</v>
      </c>
      <c r="C179">
        <v>988364352</v>
      </c>
      <c r="D179">
        <v>2293623.75</v>
      </c>
      <c r="E179">
        <v>14.599020957946777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2" x14ac:dyDescent="0.25">
      <c r="A180">
        <v>1219.5899999999999</v>
      </c>
      <c r="B180" s="1">
        <f>DATE(2022,1,3) + TIME(14,9,35)</f>
        <v>44564.589988425927</v>
      </c>
      <c r="C180">
        <v>988364352</v>
      </c>
      <c r="D180">
        <v>2293623.75</v>
      </c>
      <c r="E180">
        <v>14.599020957946777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25">
      <c r="A181">
        <v>1219.5999999999999</v>
      </c>
      <c r="B181" s="1">
        <f>DATE(2022,1,3) + TIME(14,24,0)</f>
        <v>44564.6</v>
      </c>
      <c r="C181">
        <v>988364352</v>
      </c>
      <c r="D181">
        <v>2293623.75</v>
      </c>
      <c r="E181">
        <v>14.599020957946777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5">
      <c r="A182">
        <v>1221.99</v>
      </c>
      <c r="B182" s="1">
        <f>DATE(2022,1,5) + TIME(23,45,35)</f>
        <v>44566.989988425928</v>
      </c>
      <c r="C182">
        <v>988364352</v>
      </c>
      <c r="D182">
        <v>2293623.75</v>
      </c>
      <c r="E182">
        <v>14.599020957946777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1222</v>
      </c>
      <c r="B183" s="1">
        <f>DATE(2022,1,6) + TIME(0,0,0)</f>
        <v>44567</v>
      </c>
      <c r="C183">
        <v>988364352</v>
      </c>
      <c r="D183">
        <v>2293623.75</v>
      </c>
      <c r="E183">
        <v>14.599020957946777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1227.99</v>
      </c>
      <c r="B184" s="1">
        <f>DATE(2022,1,11) + TIME(23,45,35)</f>
        <v>44572.989988425928</v>
      </c>
      <c r="C184">
        <v>988364352</v>
      </c>
      <c r="D184">
        <v>2293623.75</v>
      </c>
      <c r="E184">
        <v>14.599020957946777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1228</v>
      </c>
      <c r="B185" s="1">
        <f>DATE(2022,1,12) + TIME(0,0,0)</f>
        <v>44573</v>
      </c>
      <c r="C185">
        <v>988364352</v>
      </c>
      <c r="D185">
        <v>2293623.75</v>
      </c>
      <c r="E185">
        <v>14.599020957946777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2" x14ac:dyDescent="0.25">
      <c r="A186">
        <v>1228.79</v>
      </c>
      <c r="B186" s="1">
        <f>DATE(2022,1,12) + TIME(18,57,35)</f>
        <v>44573.789988425924</v>
      </c>
      <c r="C186">
        <v>988364352</v>
      </c>
      <c r="D186">
        <v>2293623.75</v>
      </c>
      <c r="E186">
        <v>14.599020957946777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1228.8</v>
      </c>
      <c r="B187" s="1">
        <f>DATE(2022,1,12) + TIME(19,12,0)</f>
        <v>44573.8</v>
      </c>
      <c r="C187">
        <v>988364352</v>
      </c>
      <c r="D187">
        <v>2293623.75</v>
      </c>
      <c r="E187">
        <v>14.599020957946777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x14ac:dyDescent="0.25">
      <c r="A188">
        <v>1230.99</v>
      </c>
      <c r="B188" s="1">
        <f>DATE(2022,1,14) + TIME(23,45,35)</f>
        <v>44575.989988425928</v>
      </c>
      <c r="C188">
        <v>988364352</v>
      </c>
      <c r="D188">
        <v>2293623.75</v>
      </c>
      <c r="E188">
        <v>14.599020957946777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x14ac:dyDescent="0.25">
      <c r="A189">
        <v>1231</v>
      </c>
      <c r="B189" s="1">
        <f>DATE(2022,1,15) + TIME(0,0,0)</f>
        <v>44576</v>
      </c>
      <c r="C189">
        <v>988364352</v>
      </c>
      <c r="D189">
        <v>2293623.75</v>
      </c>
      <c r="E189">
        <v>14.599020957946777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2" x14ac:dyDescent="0.25">
      <c r="A190">
        <v>1234.99</v>
      </c>
      <c r="B190" s="1">
        <f>DATE(2022,1,18) + TIME(23,45,35)</f>
        <v>44579.989988425928</v>
      </c>
      <c r="C190">
        <v>988364352</v>
      </c>
      <c r="D190">
        <v>2293623.75</v>
      </c>
      <c r="E190">
        <v>14.599020957946777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2" x14ac:dyDescent="0.25">
      <c r="A191">
        <v>1235</v>
      </c>
      <c r="B191" s="1">
        <f>DATE(2022,1,19) + TIME(0,0,0)</f>
        <v>44580</v>
      </c>
      <c r="C191">
        <v>988364352</v>
      </c>
      <c r="D191">
        <v>2293623.75</v>
      </c>
      <c r="E191">
        <v>14.599020957946777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1236.99</v>
      </c>
      <c r="B192" s="1">
        <f>DATE(2022,1,20) + TIME(23,45,35)</f>
        <v>44581.989988425928</v>
      </c>
      <c r="C192">
        <v>988364352</v>
      </c>
      <c r="D192">
        <v>2293623.75</v>
      </c>
      <c r="E192">
        <v>14.599020957946777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1237</v>
      </c>
      <c r="B193" s="1">
        <f>DATE(2022,1,21) + TIME(0,0,0)</f>
        <v>44582</v>
      </c>
      <c r="C193">
        <v>988364352</v>
      </c>
      <c r="D193">
        <v>2293623.75</v>
      </c>
      <c r="E193">
        <v>14.599020957946777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2" x14ac:dyDescent="0.25">
      <c r="A194">
        <v>1239.99</v>
      </c>
      <c r="B194" s="1">
        <f>DATE(2022,1,23) + TIME(23,45,35)</f>
        <v>44584.989988425928</v>
      </c>
      <c r="C194">
        <v>988364352</v>
      </c>
      <c r="D194">
        <v>2293623.75</v>
      </c>
      <c r="E194">
        <v>14.599020957946777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2" x14ac:dyDescent="0.25">
      <c r="A195">
        <v>1240</v>
      </c>
      <c r="B195" s="1">
        <f>DATE(2022,1,24) + TIME(0,0,0)</f>
        <v>44585</v>
      </c>
      <c r="C195">
        <v>988364352</v>
      </c>
      <c r="D195">
        <v>2293623.75</v>
      </c>
      <c r="E195">
        <v>14.599020957946777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1248.99</v>
      </c>
      <c r="B196" s="1">
        <f>DATE(2022,2,1) + TIME(23,45,35)</f>
        <v>44593.989988425928</v>
      </c>
      <c r="C196">
        <v>988364352</v>
      </c>
      <c r="D196">
        <v>2293623.75</v>
      </c>
      <c r="E196">
        <v>14.599020957946777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2" x14ac:dyDescent="0.25">
      <c r="A197">
        <v>1249</v>
      </c>
      <c r="B197" s="1">
        <f>DATE(2022,2,2) + TIME(0,0,0)</f>
        <v>44594</v>
      </c>
      <c r="C197">
        <v>988364352</v>
      </c>
      <c r="D197">
        <v>2293623.75</v>
      </c>
      <c r="E197">
        <v>14.599020957946777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2" x14ac:dyDescent="0.25">
      <c r="A198">
        <v>1270.99</v>
      </c>
      <c r="B198" s="1">
        <f>DATE(2022,2,23) + TIME(23,45,35)</f>
        <v>44615.989988425928</v>
      </c>
      <c r="C198">
        <v>988364352</v>
      </c>
      <c r="D198">
        <v>2293623.75</v>
      </c>
      <c r="E198">
        <v>14.599020957946777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5">
      <c r="A199">
        <v>1271</v>
      </c>
      <c r="B199" s="1">
        <f>DATE(2022,2,24) + TIME(0,0,0)</f>
        <v>44616</v>
      </c>
      <c r="C199">
        <v>988364352</v>
      </c>
      <c r="D199">
        <v>2293623.75</v>
      </c>
      <c r="E199">
        <v>14.599020957946777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1273.99</v>
      </c>
      <c r="B200" s="1">
        <f>DATE(2022,2,26) + TIME(23,45,35)</f>
        <v>44618.989988425928</v>
      </c>
      <c r="C200">
        <v>988364352</v>
      </c>
      <c r="D200">
        <v>2293623.75</v>
      </c>
      <c r="E200">
        <v>14.599020957946777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2" x14ac:dyDescent="0.25">
      <c r="A201">
        <v>1274</v>
      </c>
      <c r="B201" s="1">
        <f>DATE(2022,2,27) + TIME(0,0,0)</f>
        <v>44619</v>
      </c>
      <c r="C201">
        <v>988364352</v>
      </c>
      <c r="D201">
        <v>2293623.75</v>
      </c>
      <c r="E201">
        <v>14.599020957946777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1275.99</v>
      </c>
      <c r="B202" s="1">
        <f>DATE(2022,2,28) + TIME(23,45,35)</f>
        <v>44620.989988425928</v>
      </c>
      <c r="C202">
        <v>988364352</v>
      </c>
      <c r="D202">
        <v>2293623.75</v>
      </c>
      <c r="E202">
        <v>14.599020957946777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1276</v>
      </c>
      <c r="B203" s="1">
        <f>DATE(2022,3,1) + TIME(0,0,0)</f>
        <v>44621</v>
      </c>
      <c r="C203">
        <v>988364352</v>
      </c>
      <c r="D203">
        <v>2293623.75</v>
      </c>
      <c r="E203">
        <v>14.599020957946777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2" x14ac:dyDescent="0.25">
      <c r="A204">
        <v>1280.99</v>
      </c>
      <c r="B204" s="1">
        <f>DATE(2022,3,5) + TIME(23,45,35)</f>
        <v>44625.989988425928</v>
      </c>
      <c r="C204">
        <v>988364352</v>
      </c>
      <c r="D204">
        <v>2293623.75</v>
      </c>
      <c r="E204">
        <v>14.599020957946777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1281</v>
      </c>
      <c r="B205" s="1">
        <f>DATE(2022,3,6) + TIME(0,0,0)</f>
        <v>44626</v>
      </c>
      <c r="C205">
        <v>988364352</v>
      </c>
      <c r="D205">
        <v>2293623.75</v>
      </c>
      <c r="E205">
        <v>14.599020957946777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2" x14ac:dyDescent="0.25">
      <c r="A206">
        <v>1284.99</v>
      </c>
      <c r="B206" s="1">
        <f>DATE(2022,3,9) + TIME(23,45,35)</f>
        <v>44629.989988425928</v>
      </c>
      <c r="C206">
        <v>988364352</v>
      </c>
      <c r="D206">
        <v>2293623.75</v>
      </c>
      <c r="E206">
        <v>14.599020957946777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5">
      <c r="A207">
        <v>1285</v>
      </c>
      <c r="B207" s="1">
        <f>DATE(2022,3,10) + TIME(0,0,0)</f>
        <v>44630</v>
      </c>
      <c r="C207">
        <v>988364352</v>
      </c>
      <c r="D207">
        <v>2293623.75</v>
      </c>
      <c r="E207">
        <v>14.599020957946777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2" x14ac:dyDescent="0.25">
      <c r="A208">
        <v>1287.99</v>
      </c>
      <c r="B208" s="1">
        <f>DATE(2022,3,12) + TIME(23,45,35)</f>
        <v>44632.989988425928</v>
      </c>
      <c r="C208">
        <v>988364352</v>
      </c>
      <c r="D208">
        <v>2293623.75</v>
      </c>
      <c r="E208">
        <v>14.599020957946777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2" x14ac:dyDescent="0.25">
      <c r="A209">
        <v>1288</v>
      </c>
      <c r="B209" s="1">
        <f>DATE(2022,3,13) + TIME(0,0,0)</f>
        <v>44633</v>
      </c>
      <c r="C209">
        <v>988364352</v>
      </c>
      <c r="D209">
        <v>2293623.75</v>
      </c>
      <c r="E209">
        <v>14.599020957946777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5">
      <c r="A210">
        <v>1289.99</v>
      </c>
      <c r="B210" s="1">
        <f>DATE(2022,3,14) + TIME(23,45,35)</f>
        <v>44634.989988425928</v>
      </c>
      <c r="C210">
        <v>988364352</v>
      </c>
      <c r="D210">
        <v>2293623.75</v>
      </c>
      <c r="E210">
        <v>14.599020957946777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2" x14ac:dyDescent="0.25">
      <c r="A211">
        <v>1290</v>
      </c>
      <c r="B211" s="1">
        <f>DATE(2022,3,15) + TIME(0,0,0)</f>
        <v>44635</v>
      </c>
      <c r="C211">
        <v>988364352</v>
      </c>
      <c r="D211">
        <v>2293623.75</v>
      </c>
      <c r="E211">
        <v>14.599020957946777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1290.99</v>
      </c>
      <c r="B212" s="1">
        <f>DATE(2022,3,15) + TIME(23,45,35)</f>
        <v>44635.989988425928</v>
      </c>
      <c r="C212">
        <v>988364352</v>
      </c>
      <c r="D212">
        <v>2293623.75</v>
      </c>
      <c r="E212">
        <v>14.599020957946777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25">
      <c r="A213">
        <v>1291</v>
      </c>
      <c r="B213" s="1">
        <f>DATE(2022,3,16) + TIME(0,0,0)</f>
        <v>44636</v>
      </c>
      <c r="C213">
        <v>988364352</v>
      </c>
      <c r="D213">
        <v>2293623.75</v>
      </c>
      <c r="E213">
        <v>14.599020957946777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25">
      <c r="A214">
        <v>1295.99</v>
      </c>
      <c r="B214" s="1">
        <f>DATE(2022,3,20) + TIME(23,45,35)</f>
        <v>44640.989988425928</v>
      </c>
      <c r="C214">
        <v>988364352</v>
      </c>
      <c r="D214">
        <v>2293623.75</v>
      </c>
      <c r="E214">
        <v>14.599020957946777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1296</v>
      </c>
      <c r="B215" s="1">
        <f>DATE(2022,3,21) + TIME(0,0,0)</f>
        <v>44641</v>
      </c>
      <c r="C215">
        <v>988364352</v>
      </c>
      <c r="D215">
        <v>2293623.75</v>
      </c>
      <c r="E215">
        <v>14.599020957946777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2" x14ac:dyDescent="0.25">
      <c r="A216">
        <v>1304.99</v>
      </c>
      <c r="B216" s="1">
        <f>DATE(2022,3,29) + TIME(23,45,35)</f>
        <v>44649.989988425928</v>
      </c>
      <c r="C216">
        <v>988364352</v>
      </c>
      <c r="D216">
        <v>2293623.75</v>
      </c>
      <c r="E216">
        <v>14.599020957946777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2" x14ac:dyDescent="0.25">
      <c r="A217">
        <v>1305</v>
      </c>
      <c r="B217" s="1">
        <f>DATE(2022,3,30) + TIME(0,0,0)</f>
        <v>44650</v>
      </c>
      <c r="C217">
        <v>988364352</v>
      </c>
      <c r="D217">
        <v>2293623.75</v>
      </c>
      <c r="E217">
        <v>14.599020957946777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25">
      <c r="A218">
        <v>1305.49</v>
      </c>
      <c r="B218" s="1">
        <f>DATE(2022,3,30) + TIME(11,45,35)</f>
        <v>44650.489988425928</v>
      </c>
      <c r="C218">
        <v>988364352</v>
      </c>
      <c r="D218">
        <v>2293623.75</v>
      </c>
      <c r="E218">
        <v>14.599020957946777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2" x14ac:dyDescent="0.25">
      <c r="A219">
        <v>1305.5</v>
      </c>
      <c r="B219" s="1">
        <f>DATE(2022,3,30) + TIME(12,0,0)</f>
        <v>44650.5</v>
      </c>
      <c r="C219">
        <v>988364352</v>
      </c>
      <c r="D219">
        <v>2293623.75</v>
      </c>
      <c r="E219">
        <v>14.599020957946777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1310.99</v>
      </c>
      <c r="B220" s="1">
        <f>DATE(2022,4,4) + TIME(23,45,35)</f>
        <v>44655.989988425928</v>
      </c>
      <c r="C220">
        <v>988364352</v>
      </c>
      <c r="D220">
        <v>2293623.75</v>
      </c>
      <c r="E220">
        <v>14.599020957946777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1311</v>
      </c>
      <c r="B221" s="1">
        <f>DATE(2022,4,5) + TIME(0,0,0)</f>
        <v>44656</v>
      </c>
      <c r="C221">
        <v>988364352</v>
      </c>
      <c r="D221">
        <v>2293623.75</v>
      </c>
      <c r="E221">
        <v>14.599020957946777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1312.99</v>
      </c>
      <c r="B222" s="1">
        <f>DATE(2022,4,6) + TIME(23,45,35)</f>
        <v>44657.989988425928</v>
      </c>
      <c r="C222">
        <v>988364352</v>
      </c>
      <c r="D222">
        <v>2293623.75</v>
      </c>
      <c r="E222">
        <v>14.599020957946777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1313</v>
      </c>
      <c r="B223" s="1">
        <f>DATE(2022,4,7) + TIME(0,0,0)</f>
        <v>44658</v>
      </c>
      <c r="C223">
        <v>988364352</v>
      </c>
      <c r="D223">
        <v>2293623.75</v>
      </c>
      <c r="E223">
        <v>14.599020957946777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1320.99</v>
      </c>
      <c r="B224" s="1">
        <f>DATE(2022,4,14) + TIME(23,45,35)</f>
        <v>44665.989988425928</v>
      </c>
      <c r="C224">
        <v>988364352</v>
      </c>
      <c r="D224">
        <v>2293623.75</v>
      </c>
      <c r="E224">
        <v>14.599020957946777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x14ac:dyDescent="0.25">
      <c r="A225">
        <v>1321</v>
      </c>
      <c r="B225" s="1">
        <f>DATE(2022,4,15) + TIME(0,0,0)</f>
        <v>44666</v>
      </c>
      <c r="C225">
        <v>988364352</v>
      </c>
      <c r="D225">
        <v>2293623.75</v>
      </c>
      <c r="E225">
        <v>14.599020957946777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x14ac:dyDescent="0.25">
      <c r="A226">
        <v>1322.99</v>
      </c>
      <c r="B226" s="1">
        <f>DATE(2022,4,16) + TIME(23,45,35)</f>
        <v>44667.989988425928</v>
      </c>
      <c r="C226">
        <v>988364352</v>
      </c>
      <c r="D226">
        <v>2293623.75</v>
      </c>
      <c r="E226">
        <v>14.599020957946777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1323</v>
      </c>
      <c r="B227" s="1">
        <f>DATE(2022,4,17) + TIME(0,0,0)</f>
        <v>44668</v>
      </c>
      <c r="C227">
        <v>988364352</v>
      </c>
      <c r="D227">
        <v>2293623.75</v>
      </c>
      <c r="E227">
        <v>14.599020957946777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x14ac:dyDescent="0.25">
      <c r="A228">
        <v>1323.99</v>
      </c>
      <c r="B228" s="1">
        <f>DATE(2022,4,17) + TIME(23,45,35)</f>
        <v>44668.989988425928</v>
      </c>
      <c r="C228">
        <v>988364352</v>
      </c>
      <c r="D228">
        <v>2293623.75</v>
      </c>
      <c r="E228">
        <v>14.599020957946777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1324</v>
      </c>
      <c r="B229" s="1">
        <f>DATE(2022,4,18) + TIME(0,0,0)</f>
        <v>44669</v>
      </c>
      <c r="C229">
        <v>988364352</v>
      </c>
      <c r="D229">
        <v>2293623.75</v>
      </c>
      <c r="E229">
        <v>14.599020957946777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1326.99</v>
      </c>
      <c r="B230" s="1">
        <f>DATE(2022,4,20) + TIME(23,45,35)</f>
        <v>44671.989988425928</v>
      </c>
      <c r="C230">
        <v>988364352</v>
      </c>
      <c r="D230">
        <v>2293623.75</v>
      </c>
      <c r="E230">
        <v>14.599020957946777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x14ac:dyDescent="0.25">
      <c r="A231">
        <v>1327</v>
      </c>
      <c r="B231" s="1">
        <f>DATE(2022,4,21) + TIME(0,0,0)</f>
        <v>44672</v>
      </c>
      <c r="C231">
        <v>988364352</v>
      </c>
      <c r="D231">
        <v>2293623.75</v>
      </c>
      <c r="E231">
        <v>14.599020957946777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x14ac:dyDescent="0.25">
      <c r="A232">
        <v>1337.99</v>
      </c>
      <c r="B232" s="1">
        <f>DATE(2022,5,1) + TIME(23,45,35)</f>
        <v>44682.989988425928</v>
      </c>
      <c r="C232">
        <v>988364352</v>
      </c>
      <c r="D232">
        <v>2293623.75</v>
      </c>
      <c r="E232">
        <v>14.599020957946777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x14ac:dyDescent="0.25">
      <c r="A233">
        <v>1338</v>
      </c>
      <c r="B233" s="1">
        <f>DATE(2022,5,2) + TIME(0,0,0)</f>
        <v>44683</v>
      </c>
      <c r="C233">
        <v>988364352</v>
      </c>
      <c r="D233">
        <v>2293623.75</v>
      </c>
      <c r="E233">
        <v>14.599020957946777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1338.49</v>
      </c>
      <c r="B234" s="1">
        <f>DATE(2022,5,2) + TIME(11,45,35)</f>
        <v>44683.489988425928</v>
      </c>
      <c r="C234">
        <v>988364352</v>
      </c>
      <c r="D234">
        <v>2293623.75</v>
      </c>
      <c r="E234">
        <v>14.599020957946777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x14ac:dyDescent="0.25">
      <c r="A235">
        <v>1338.5</v>
      </c>
      <c r="B235" s="1">
        <f>DATE(2022,5,2) + TIME(12,0,0)</f>
        <v>44683.5</v>
      </c>
      <c r="C235">
        <v>988364352</v>
      </c>
      <c r="D235">
        <v>2293623.75</v>
      </c>
      <c r="E235">
        <v>14.599020957946777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5">
      <c r="A236">
        <v>1357.99</v>
      </c>
      <c r="B236" s="1">
        <f>DATE(2022,5,21) + TIME(23,45,35)</f>
        <v>44702.989988425928</v>
      </c>
      <c r="C236">
        <v>988364352</v>
      </c>
      <c r="D236">
        <v>2293623.75</v>
      </c>
      <c r="E236">
        <v>14.599020957946777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1358</v>
      </c>
      <c r="B237" s="1">
        <f>DATE(2022,5,22) + TIME(0,0,0)</f>
        <v>44703</v>
      </c>
      <c r="C237">
        <v>988364352</v>
      </c>
      <c r="D237">
        <v>2293623.75</v>
      </c>
      <c r="E237">
        <v>14.599020957946777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1358.99</v>
      </c>
      <c r="B238" s="1">
        <f>DATE(2022,5,22) + TIME(23,45,35)</f>
        <v>44703.989988425928</v>
      </c>
      <c r="C238">
        <v>988364352</v>
      </c>
      <c r="D238">
        <v>2293623.75</v>
      </c>
      <c r="E238">
        <v>14.599020957946777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1359</v>
      </c>
      <c r="B239" s="1">
        <f>DATE(2022,5,23) + TIME(0,0,0)</f>
        <v>44704</v>
      </c>
      <c r="C239">
        <v>988364352</v>
      </c>
      <c r="D239">
        <v>2293623.75</v>
      </c>
      <c r="E239">
        <v>14.599020957946777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1359.99</v>
      </c>
      <c r="B240" s="1">
        <f>DATE(2022,5,23) + TIME(23,45,35)</f>
        <v>44704.989988425928</v>
      </c>
      <c r="C240">
        <v>988364352</v>
      </c>
      <c r="D240">
        <v>2293623.75</v>
      </c>
      <c r="E240">
        <v>14.599020957946777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1360</v>
      </c>
      <c r="B241" s="1">
        <f>DATE(2022,5,24) + TIME(0,0,0)</f>
        <v>44705</v>
      </c>
      <c r="C241">
        <v>988364352</v>
      </c>
      <c r="D241">
        <v>2293623.75</v>
      </c>
      <c r="E241">
        <v>14.599020957946777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1364.99</v>
      </c>
      <c r="B242" s="1">
        <f>DATE(2022,5,28) + TIME(23,45,35)</f>
        <v>44709.989988425928</v>
      </c>
      <c r="C242">
        <v>988364352</v>
      </c>
      <c r="D242">
        <v>2293623.75</v>
      </c>
      <c r="E242">
        <v>14.599020957946777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</row>
    <row r="243" spans="1:12" x14ac:dyDescent="0.25">
      <c r="A243">
        <v>1365</v>
      </c>
      <c r="B243" s="1">
        <f>DATE(2022,5,29) + TIME(0,0,0)</f>
        <v>44710</v>
      </c>
      <c r="C243">
        <v>988364352</v>
      </c>
      <c r="D243">
        <v>2293623.75</v>
      </c>
      <c r="E243">
        <v>14.599020957946777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1374.99</v>
      </c>
      <c r="B244" s="1">
        <f>DATE(2022,6,7) + TIME(23,45,35)</f>
        <v>44719.989988425928</v>
      </c>
      <c r="C244">
        <v>988364352</v>
      </c>
      <c r="D244">
        <v>2293623.75</v>
      </c>
      <c r="E244">
        <v>14.599020957946777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1375</v>
      </c>
      <c r="B245" s="1">
        <f>DATE(2022,6,8) + TIME(0,0,0)</f>
        <v>44720</v>
      </c>
      <c r="C245">
        <v>988364352</v>
      </c>
      <c r="D245">
        <v>2293623.75</v>
      </c>
      <c r="E245">
        <v>14.599020957946777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2" x14ac:dyDescent="0.25">
      <c r="A246">
        <v>1375.99</v>
      </c>
      <c r="B246" s="1">
        <f>DATE(2022,6,8) + TIME(23,45,35)</f>
        <v>44720.989988425928</v>
      </c>
      <c r="C246">
        <v>988364352</v>
      </c>
      <c r="D246">
        <v>2293623.75</v>
      </c>
      <c r="E246">
        <v>14.599020957946777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x14ac:dyDescent="0.25">
      <c r="A247">
        <v>1376</v>
      </c>
      <c r="B247" s="1">
        <f>DATE(2022,6,9) + TIME(0,0,0)</f>
        <v>44721</v>
      </c>
      <c r="C247">
        <v>988364352</v>
      </c>
      <c r="D247">
        <v>2293623.75</v>
      </c>
      <c r="E247">
        <v>14.599020957946777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1377.99</v>
      </c>
      <c r="B248" s="1">
        <f>DATE(2022,6,10) + TIME(23,45,35)</f>
        <v>44722.989988425928</v>
      </c>
      <c r="C248">
        <v>988364352</v>
      </c>
      <c r="D248">
        <v>2293623.75</v>
      </c>
      <c r="E248">
        <v>14.599020957946777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2" x14ac:dyDescent="0.25">
      <c r="A249">
        <v>1378</v>
      </c>
      <c r="B249" s="1">
        <f>DATE(2022,6,11) + TIME(0,0,0)</f>
        <v>44723</v>
      </c>
      <c r="C249">
        <v>988364352</v>
      </c>
      <c r="D249">
        <v>2293623.75</v>
      </c>
      <c r="E249">
        <v>14.599020957946777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1383.99</v>
      </c>
      <c r="B250" s="1">
        <f>DATE(2022,6,16) + TIME(23,45,35)</f>
        <v>44728.989988425928</v>
      </c>
      <c r="C250">
        <v>988364352</v>
      </c>
      <c r="D250">
        <v>2293623.75</v>
      </c>
      <c r="E250">
        <v>14.599020957946777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2" x14ac:dyDescent="0.25">
      <c r="A251">
        <v>1384</v>
      </c>
      <c r="B251" s="1">
        <f>DATE(2022,6,17) + TIME(0,0,0)</f>
        <v>44729</v>
      </c>
      <c r="C251">
        <v>988364352</v>
      </c>
      <c r="D251">
        <v>2293623.75</v>
      </c>
      <c r="E251">
        <v>14.599020957946777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2" x14ac:dyDescent="0.25">
      <c r="A252">
        <v>1387.99</v>
      </c>
      <c r="B252" s="1">
        <f>DATE(2022,6,20) + TIME(23,45,35)</f>
        <v>44732.989988425928</v>
      </c>
      <c r="C252">
        <v>988364352</v>
      </c>
      <c r="D252">
        <v>2293623.75</v>
      </c>
      <c r="E252">
        <v>14.599020957946777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1388</v>
      </c>
      <c r="B253" s="1">
        <f>DATE(2022,6,21) + TIME(0,0,0)</f>
        <v>44733</v>
      </c>
      <c r="C253">
        <v>988364352</v>
      </c>
      <c r="D253">
        <v>2293623.75</v>
      </c>
      <c r="E253">
        <v>14.599020957946777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1391.99</v>
      </c>
      <c r="B254" s="1">
        <f>DATE(2022,6,24) + TIME(23,45,35)</f>
        <v>44736.989988425928</v>
      </c>
      <c r="C254">
        <v>988364352</v>
      </c>
      <c r="D254">
        <v>2293623.75</v>
      </c>
      <c r="E254">
        <v>14.599020957946777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1392</v>
      </c>
      <c r="B255" s="1">
        <f>DATE(2022,6,25) + TIME(0,0,0)</f>
        <v>44737</v>
      </c>
      <c r="C255">
        <v>988364352</v>
      </c>
      <c r="D255">
        <v>2293623.75</v>
      </c>
      <c r="E255">
        <v>14.599020957946777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2" x14ac:dyDescent="0.25">
      <c r="A256">
        <v>1398.99</v>
      </c>
      <c r="B256" s="1">
        <f>DATE(2022,7,1) + TIME(23,45,35)</f>
        <v>44743.989988425928</v>
      </c>
      <c r="C256">
        <v>988364352</v>
      </c>
      <c r="D256">
        <v>2293623.75</v>
      </c>
      <c r="E256">
        <v>14.599020957946777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1399</v>
      </c>
      <c r="B257" s="1">
        <f>DATE(2022,7,2) + TIME(0,0,0)</f>
        <v>44744</v>
      </c>
      <c r="C257">
        <v>988364352</v>
      </c>
      <c r="D257">
        <v>2293623.75</v>
      </c>
      <c r="E257">
        <v>14.599020957946777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5">
      <c r="A258">
        <v>1400.99</v>
      </c>
      <c r="B258" s="1">
        <f>DATE(2022,7,3) + TIME(23,45,35)</f>
        <v>44745.989988425928</v>
      </c>
      <c r="C258">
        <v>988364352</v>
      </c>
      <c r="D258">
        <v>2293623.75</v>
      </c>
      <c r="E258">
        <v>14.599020957946777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2" x14ac:dyDescent="0.25">
      <c r="A259">
        <v>1401</v>
      </c>
      <c r="B259" s="1">
        <f>DATE(2022,7,4) + TIME(0,0,0)</f>
        <v>44746</v>
      </c>
      <c r="C259">
        <v>988364352</v>
      </c>
      <c r="D259">
        <v>2293623.75</v>
      </c>
      <c r="E259">
        <v>14.599020957946777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5">
      <c r="A260">
        <v>1401.49</v>
      </c>
      <c r="B260" s="1">
        <f>DATE(2022,7,4) + TIME(11,45,35)</f>
        <v>44746.489988425928</v>
      </c>
      <c r="C260">
        <v>988364352</v>
      </c>
      <c r="D260">
        <v>2293623.75</v>
      </c>
      <c r="E260">
        <v>14.599020957946777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1401.5</v>
      </c>
      <c r="B261" s="1">
        <f>DATE(2022,7,4) + TIME(12,0,0)</f>
        <v>44746.5</v>
      </c>
      <c r="C261">
        <v>988364352</v>
      </c>
      <c r="D261">
        <v>2293623.75</v>
      </c>
      <c r="E261">
        <v>14.599020957946777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2" x14ac:dyDescent="0.25">
      <c r="A262">
        <v>1401.99</v>
      </c>
      <c r="B262" s="1">
        <f>DATE(2022,7,4) + TIME(23,45,35)</f>
        <v>44746.989988425928</v>
      </c>
      <c r="C262">
        <v>988364352</v>
      </c>
      <c r="D262">
        <v>2293623.75</v>
      </c>
      <c r="E262">
        <v>14.599020957946777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</row>
    <row r="263" spans="1:12" x14ac:dyDescent="0.25">
      <c r="A263">
        <v>1402</v>
      </c>
      <c r="B263" s="1">
        <f>DATE(2022,7,5) + TIME(0,0,0)</f>
        <v>44747</v>
      </c>
      <c r="C263">
        <v>988364352</v>
      </c>
      <c r="D263">
        <v>2293623.75</v>
      </c>
      <c r="E263">
        <v>14.599020957946777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1403.99</v>
      </c>
      <c r="B264" s="1">
        <f>DATE(2022,7,6) + TIME(23,45,35)</f>
        <v>44748.989988425928</v>
      </c>
      <c r="C264">
        <v>988364352</v>
      </c>
      <c r="D264">
        <v>2293623.75</v>
      </c>
      <c r="E264">
        <v>14.599020957946777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1404</v>
      </c>
      <c r="B265" s="1">
        <f>DATE(2022,7,7) + TIME(0,0,0)</f>
        <v>44749</v>
      </c>
      <c r="C265">
        <v>988364352</v>
      </c>
      <c r="D265">
        <v>2293623.75</v>
      </c>
      <c r="E265">
        <v>14.599020957946777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x14ac:dyDescent="0.25">
      <c r="A266">
        <v>1409.99</v>
      </c>
      <c r="B266" s="1">
        <f>DATE(2022,7,12) + TIME(23,45,35)</f>
        <v>44754.989988425928</v>
      </c>
      <c r="C266">
        <v>988364352</v>
      </c>
      <c r="D266">
        <v>2293623.75</v>
      </c>
      <c r="E266">
        <v>14.599020957946777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1410</v>
      </c>
      <c r="B267" s="1">
        <f>DATE(2022,7,13) + TIME(0,0,0)</f>
        <v>44755</v>
      </c>
      <c r="C267">
        <v>988364352</v>
      </c>
      <c r="D267">
        <v>2293623.75</v>
      </c>
      <c r="E267">
        <v>14.599020957946777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2" x14ac:dyDescent="0.25">
      <c r="A268">
        <v>1411.99</v>
      </c>
      <c r="B268" s="1">
        <f>DATE(2022,7,14) + TIME(23,45,35)</f>
        <v>44756.989988425928</v>
      </c>
      <c r="C268">
        <v>988364352</v>
      </c>
      <c r="D268">
        <v>2293623.75</v>
      </c>
      <c r="E268">
        <v>14.599020957946777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5">
      <c r="A269">
        <v>1412</v>
      </c>
      <c r="B269" s="1">
        <f>DATE(2022,7,15) + TIME(0,0,0)</f>
        <v>44757</v>
      </c>
      <c r="C269">
        <v>988364352</v>
      </c>
      <c r="D269">
        <v>2293623.75</v>
      </c>
      <c r="E269">
        <v>14.599020957946777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2" x14ac:dyDescent="0.25">
      <c r="A270">
        <v>1416.99</v>
      </c>
      <c r="B270" s="1">
        <f>DATE(2022,7,19) + TIME(23,45,35)</f>
        <v>44761.989988425928</v>
      </c>
      <c r="C270">
        <v>988364352</v>
      </c>
      <c r="D270">
        <v>2293623.75</v>
      </c>
      <c r="E270">
        <v>14.599020957946777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2" x14ac:dyDescent="0.25">
      <c r="A271">
        <v>1417</v>
      </c>
      <c r="B271" s="1">
        <f>DATE(2022,7,20) + TIME(0,0,0)</f>
        <v>44762</v>
      </c>
      <c r="C271">
        <v>988364352</v>
      </c>
      <c r="D271">
        <v>2293623.75</v>
      </c>
      <c r="E271">
        <v>14.599020957946777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5">
      <c r="A272">
        <v>1419.99</v>
      </c>
      <c r="B272" s="1">
        <f>DATE(2022,7,22) + TIME(23,45,35)</f>
        <v>44764.989988425928</v>
      </c>
      <c r="C272">
        <v>988364352</v>
      </c>
      <c r="D272">
        <v>2293623.75</v>
      </c>
      <c r="E272">
        <v>14.599020957946777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1420</v>
      </c>
      <c r="B273" s="1">
        <f>DATE(2022,7,23) + TIME(0,0,0)</f>
        <v>44765</v>
      </c>
      <c r="C273">
        <v>988364352</v>
      </c>
      <c r="D273">
        <v>2293623.75</v>
      </c>
      <c r="E273">
        <v>14.599020957946777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1428.99</v>
      </c>
      <c r="B274" s="1">
        <f>DATE(2022,7,31) + TIME(23,45,35)</f>
        <v>44773.989988425928</v>
      </c>
      <c r="C274">
        <v>988364352</v>
      </c>
      <c r="D274">
        <v>2293623.75</v>
      </c>
      <c r="E274">
        <v>14.599020957946777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2" x14ac:dyDescent="0.25">
      <c r="A275">
        <v>1429</v>
      </c>
      <c r="B275" s="1">
        <f>DATE(2022,8,1) + TIME(0,0,0)</f>
        <v>44774</v>
      </c>
      <c r="C275">
        <v>988364352</v>
      </c>
      <c r="D275">
        <v>2293623.75</v>
      </c>
      <c r="E275">
        <v>14.599020957946777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1429.79</v>
      </c>
      <c r="B276" s="1">
        <f>DATE(2022,8,1) + TIME(18,57,35)</f>
        <v>44774.789988425924</v>
      </c>
      <c r="C276">
        <v>988364352</v>
      </c>
      <c r="D276">
        <v>2293623.75</v>
      </c>
      <c r="E276">
        <v>14.599020957946777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2" x14ac:dyDescent="0.25">
      <c r="A277">
        <v>1429.8</v>
      </c>
      <c r="B277" s="1">
        <f>DATE(2022,8,1) + TIME(19,12,0)</f>
        <v>44774.8</v>
      </c>
      <c r="C277">
        <v>988364352</v>
      </c>
      <c r="D277">
        <v>2293623.75</v>
      </c>
      <c r="E277">
        <v>14.599020957946777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x14ac:dyDescent="0.25">
      <c r="A278">
        <v>1429.99</v>
      </c>
      <c r="B278" s="1">
        <f>DATE(2022,8,1) + TIME(23,45,35)</f>
        <v>44774.989988425928</v>
      </c>
      <c r="C278">
        <v>988364352</v>
      </c>
      <c r="D278">
        <v>2293623.75</v>
      </c>
      <c r="E278">
        <v>14.599020957946777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2" x14ac:dyDescent="0.25">
      <c r="A279">
        <v>1430</v>
      </c>
      <c r="B279" s="1">
        <f>DATE(2022,8,2) + TIME(0,0,0)</f>
        <v>44775</v>
      </c>
      <c r="C279">
        <v>988364352</v>
      </c>
      <c r="D279">
        <v>2293623.75</v>
      </c>
      <c r="E279">
        <v>14.599020957946777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2" x14ac:dyDescent="0.25">
      <c r="A280">
        <v>1432.99</v>
      </c>
      <c r="B280" s="1">
        <f>DATE(2022,8,4) + TIME(23,45,35)</f>
        <v>44777.989988425928</v>
      </c>
      <c r="C280">
        <v>988364352</v>
      </c>
      <c r="D280">
        <v>2293623.75</v>
      </c>
      <c r="E280">
        <v>14.599020957946777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1433</v>
      </c>
      <c r="B281" s="1">
        <f>DATE(2022,8,5) + TIME(0,0,0)</f>
        <v>44778</v>
      </c>
      <c r="C281">
        <v>988364352</v>
      </c>
      <c r="D281">
        <v>2293623.75</v>
      </c>
      <c r="E281">
        <v>14.599020957946777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2" x14ac:dyDescent="0.25">
      <c r="A282">
        <v>1438.99</v>
      </c>
      <c r="B282" s="1">
        <f>DATE(2022,8,10) + TIME(23,45,35)</f>
        <v>44783.989988425928</v>
      </c>
      <c r="C282">
        <v>988364352</v>
      </c>
      <c r="D282">
        <v>2293623.75</v>
      </c>
      <c r="E282">
        <v>14.599020957946777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1439</v>
      </c>
      <c r="B283" s="1">
        <f>DATE(2022,8,11) + TIME(0,0,0)</f>
        <v>44784</v>
      </c>
      <c r="C283">
        <v>988364352</v>
      </c>
      <c r="D283">
        <v>2293623.75</v>
      </c>
      <c r="E283">
        <v>14.599020957946777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2" x14ac:dyDescent="0.25">
      <c r="A284">
        <v>1439.99</v>
      </c>
      <c r="B284" s="1">
        <f>DATE(2022,8,11) + TIME(23,45,35)</f>
        <v>44784.989988425928</v>
      </c>
      <c r="C284">
        <v>988364352</v>
      </c>
      <c r="D284">
        <v>2293623.75</v>
      </c>
      <c r="E284">
        <v>14.599020957946777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2" x14ac:dyDescent="0.25">
      <c r="A285">
        <v>1440</v>
      </c>
      <c r="B285" s="1">
        <f>DATE(2022,8,12) + TIME(0,0,0)</f>
        <v>44785</v>
      </c>
      <c r="C285">
        <v>988364352</v>
      </c>
      <c r="D285">
        <v>2293623.75</v>
      </c>
      <c r="E285">
        <v>14.599020957946777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2" x14ac:dyDescent="0.25">
      <c r="A286">
        <v>1445.99</v>
      </c>
      <c r="B286" s="1">
        <f>DATE(2022,8,17) + TIME(23,45,35)</f>
        <v>44790.989988425928</v>
      </c>
      <c r="C286">
        <v>988364352</v>
      </c>
      <c r="D286">
        <v>2293623.75</v>
      </c>
      <c r="E286">
        <v>14.599020957946777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2" x14ac:dyDescent="0.25">
      <c r="A287">
        <v>1446</v>
      </c>
      <c r="B287" s="1">
        <f>DATE(2022,8,18) + TIME(0,0,0)</f>
        <v>44791</v>
      </c>
      <c r="C287">
        <v>988364352</v>
      </c>
      <c r="D287">
        <v>2293623.75</v>
      </c>
      <c r="E287">
        <v>14.599020957946777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2" x14ac:dyDescent="0.25">
      <c r="A288">
        <v>1464.99</v>
      </c>
      <c r="B288" s="1">
        <f>DATE(2022,9,5) + TIME(23,45,35)</f>
        <v>44809.989988425928</v>
      </c>
      <c r="C288">
        <v>988364352</v>
      </c>
      <c r="D288">
        <v>2293623.75</v>
      </c>
      <c r="E288">
        <v>14.599020957946777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2" x14ac:dyDescent="0.25">
      <c r="A289">
        <v>1465</v>
      </c>
      <c r="B289" s="1">
        <f>DATE(2022,9,6) + TIME(0,0,0)</f>
        <v>44810</v>
      </c>
      <c r="C289">
        <v>988364352</v>
      </c>
      <c r="D289">
        <v>2293623.75</v>
      </c>
      <c r="E289">
        <v>14.599020957946777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2" x14ac:dyDescent="0.25">
      <c r="A290">
        <v>1466.99</v>
      </c>
      <c r="B290" s="1">
        <f>DATE(2022,9,7) + TIME(23,45,35)</f>
        <v>44811.989988425928</v>
      </c>
      <c r="C290">
        <v>988364352</v>
      </c>
      <c r="D290">
        <v>2293623.75</v>
      </c>
      <c r="E290">
        <v>14.599020957946777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1467</v>
      </c>
      <c r="B291" s="1">
        <f>DATE(2022,9,8) + TIME(0,0,0)</f>
        <v>44812</v>
      </c>
      <c r="C291">
        <v>988364352</v>
      </c>
      <c r="D291">
        <v>2293623.75</v>
      </c>
      <c r="E291">
        <v>14.599020957946777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1467.59</v>
      </c>
      <c r="B292" s="1">
        <f>DATE(2022,9,8) + TIME(14,9,35)</f>
        <v>44812.589988425927</v>
      </c>
      <c r="C292">
        <v>988364352</v>
      </c>
      <c r="D292">
        <v>2293623.75</v>
      </c>
      <c r="E292">
        <v>14.599020957946777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1467.6</v>
      </c>
      <c r="B293" s="1">
        <f>DATE(2022,9,8) + TIME(14,24,0)</f>
        <v>44812.6</v>
      </c>
      <c r="C293">
        <v>988364352</v>
      </c>
      <c r="D293">
        <v>2293623.75</v>
      </c>
      <c r="E293">
        <v>14.599020957946777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2" x14ac:dyDescent="0.25">
      <c r="A294">
        <v>1478.99</v>
      </c>
      <c r="B294" s="1">
        <f>DATE(2022,9,19) + TIME(23,45,35)</f>
        <v>44823.989988425928</v>
      </c>
      <c r="C294">
        <v>988364352</v>
      </c>
      <c r="D294">
        <v>2293623.75</v>
      </c>
      <c r="E294">
        <v>14.599020957946777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2" x14ac:dyDescent="0.25">
      <c r="A295">
        <v>1479</v>
      </c>
      <c r="B295" s="1">
        <f>DATE(2022,9,20) + TIME(0,0,0)</f>
        <v>44824</v>
      </c>
      <c r="C295">
        <v>988364352</v>
      </c>
      <c r="D295">
        <v>2293623.75</v>
      </c>
      <c r="E295">
        <v>14.599020957946777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2" x14ac:dyDescent="0.25">
      <c r="A296">
        <v>1479.49</v>
      </c>
      <c r="B296" s="1">
        <f>DATE(2022,9,20) + TIME(11,45,35)</f>
        <v>44824.489988425928</v>
      </c>
      <c r="C296">
        <v>988364352</v>
      </c>
      <c r="D296">
        <v>2293623.75</v>
      </c>
      <c r="E296">
        <v>14.599020957946777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5">
      <c r="A297">
        <v>1479.5</v>
      </c>
      <c r="B297" s="1">
        <f>DATE(2022,9,20) + TIME(12,0,0)</f>
        <v>44824.5</v>
      </c>
      <c r="C297">
        <v>988364352</v>
      </c>
      <c r="D297">
        <v>2293623.75</v>
      </c>
      <c r="E297">
        <v>14.599020957946777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2" x14ac:dyDescent="0.25">
      <c r="A298">
        <v>1487.99</v>
      </c>
      <c r="B298" s="1">
        <f>DATE(2022,9,28) + TIME(23,45,35)</f>
        <v>44832.989988425928</v>
      </c>
      <c r="C298">
        <v>988364352</v>
      </c>
      <c r="D298">
        <v>2293623.75</v>
      </c>
      <c r="E298">
        <v>14.599020957946777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2" x14ac:dyDescent="0.25">
      <c r="A299">
        <v>1488</v>
      </c>
      <c r="B299" s="1">
        <f>DATE(2022,9,29) + TIME(0,0,0)</f>
        <v>44833</v>
      </c>
      <c r="C299">
        <v>988364352</v>
      </c>
      <c r="D299">
        <v>2293623.75</v>
      </c>
      <c r="E299">
        <v>14.599020957946777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1492.99</v>
      </c>
      <c r="B300" s="1">
        <f>DATE(2022,10,3) + TIME(23,45,35)</f>
        <v>44837.989988425928</v>
      </c>
      <c r="C300">
        <v>988364352</v>
      </c>
      <c r="D300">
        <v>2293623.75</v>
      </c>
      <c r="E300">
        <v>14.599020957946777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5">
      <c r="A301">
        <v>1493</v>
      </c>
      <c r="B301" s="1">
        <f>DATE(2022,10,4) + TIME(0,0,0)</f>
        <v>44838</v>
      </c>
      <c r="C301">
        <v>988364352</v>
      </c>
      <c r="D301">
        <v>2293623.75</v>
      </c>
      <c r="E301">
        <v>14.599020957946777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x14ac:dyDescent="0.25">
      <c r="A302">
        <v>1512.99</v>
      </c>
      <c r="B302" s="1">
        <f>DATE(2022,10,23) + TIME(23,45,35)</f>
        <v>44857.989988425928</v>
      </c>
      <c r="C302">
        <v>988364352</v>
      </c>
      <c r="D302">
        <v>2293623.75</v>
      </c>
      <c r="E302">
        <v>14.599020957946777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</row>
    <row r="303" spans="1:12" x14ac:dyDescent="0.25">
      <c r="A303">
        <v>1513</v>
      </c>
      <c r="B303" s="1">
        <f>DATE(2022,10,24) + TIME(0,0,0)</f>
        <v>44858</v>
      </c>
      <c r="C303">
        <v>988364352</v>
      </c>
      <c r="D303">
        <v>2293623.75</v>
      </c>
      <c r="E303">
        <v>14.599020957946777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2" x14ac:dyDescent="0.25">
      <c r="A304">
        <v>1514.99</v>
      </c>
      <c r="B304" s="1">
        <f>DATE(2022,10,25) + TIME(23,45,35)</f>
        <v>44859.989988425928</v>
      </c>
      <c r="C304">
        <v>988364352</v>
      </c>
      <c r="D304">
        <v>2293623.75</v>
      </c>
      <c r="E304">
        <v>14.599020957946777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1515</v>
      </c>
      <c r="B305" s="1">
        <f>DATE(2022,10,26) + TIME(0,0,0)</f>
        <v>44860</v>
      </c>
      <c r="C305">
        <v>988364352</v>
      </c>
      <c r="D305">
        <v>2293623.75</v>
      </c>
      <c r="E305">
        <v>14.599020957946777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1517.99</v>
      </c>
      <c r="B306" s="1">
        <f>DATE(2022,10,28) + TIME(23,45,35)</f>
        <v>44862.989988425928</v>
      </c>
      <c r="C306">
        <v>988364352</v>
      </c>
      <c r="D306">
        <v>2293623.75</v>
      </c>
      <c r="E306">
        <v>14.599020957946777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1518</v>
      </c>
      <c r="B307" s="1">
        <f>DATE(2022,10,29) + TIME(0,0,0)</f>
        <v>44863</v>
      </c>
      <c r="C307">
        <v>988364352</v>
      </c>
      <c r="D307">
        <v>2293623.75</v>
      </c>
      <c r="E307">
        <v>14.599020957946777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1520.99</v>
      </c>
      <c r="B308" s="1">
        <f>DATE(2022,10,31) + TIME(23,45,35)</f>
        <v>44865.989988425928</v>
      </c>
      <c r="C308">
        <v>988364352</v>
      </c>
      <c r="D308">
        <v>2293623.75</v>
      </c>
      <c r="E308">
        <v>14.599020957946777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x14ac:dyDescent="0.25">
      <c r="A309">
        <v>1521</v>
      </c>
      <c r="B309" s="1">
        <f>DATE(2022,11,1) + TIME(0,0,0)</f>
        <v>44866</v>
      </c>
      <c r="C309">
        <v>988364352</v>
      </c>
      <c r="D309">
        <v>2293623.75</v>
      </c>
      <c r="E309">
        <v>14.599020957946777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x14ac:dyDescent="0.25">
      <c r="A310">
        <v>1521.79</v>
      </c>
      <c r="B310" s="1">
        <f>DATE(2022,11,1) + TIME(18,57,35)</f>
        <v>44866.789988425924</v>
      </c>
      <c r="C310">
        <v>988364352</v>
      </c>
      <c r="D310">
        <v>2293623.75</v>
      </c>
      <c r="E310">
        <v>14.599020957946777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1521.8</v>
      </c>
      <c r="B311" s="1">
        <f>DATE(2022,11,1) + TIME(19,12,0)</f>
        <v>44866.8</v>
      </c>
      <c r="C311">
        <v>988364352</v>
      </c>
      <c r="D311">
        <v>2293623.75</v>
      </c>
      <c r="E311">
        <v>14.599020957946777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1522.99</v>
      </c>
      <c r="B312" s="1">
        <f>DATE(2022,11,2) + TIME(23,45,35)</f>
        <v>44867.989988425928</v>
      </c>
      <c r="C312">
        <v>988364352</v>
      </c>
      <c r="D312">
        <v>2293623.75</v>
      </c>
      <c r="E312">
        <v>14.599020957946777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5">
      <c r="A313">
        <v>1523</v>
      </c>
      <c r="B313" s="1">
        <f>DATE(2022,11,3) + TIME(0,0,0)</f>
        <v>44868</v>
      </c>
      <c r="C313">
        <v>988364352</v>
      </c>
      <c r="D313">
        <v>2293623.75</v>
      </c>
      <c r="E313">
        <v>14.599020957946777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5">
      <c r="A314">
        <v>1525.99</v>
      </c>
      <c r="B314" s="1">
        <f>DATE(2022,11,5) + TIME(23,45,35)</f>
        <v>44870.989988425928</v>
      </c>
      <c r="C314">
        <v>988364352</v>
      </c>
      <c r="D314">
        <v>2293623.75</v>
      </c>
      <c r="E314">
        <v>14.599020957946777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1526</v>
      </c>
      <c r="B315" s="1">
        <f>DATE(2022,11,6) + TIME(0,0,0)</f>
        <v>44871</v>
      </c>
      <c r="C315">
        <v>988364352</v>
      </c>
      <c r="D315">
        <v>2293623.75</v>
      </c>
      <c r="E315">
        <v>14.599020957946777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1526.99</v>
      </c>
      <c r="B316" s="1">
        <f>DATE(2022,11,6) + TIME(23,45,35)</f>
        <v>44871.989988425928</v>
      </c>
      <c r="C316">
        <v>988364352</v>
      </c>
      <c r="D316">
        <v>2293623.75</v>
      </c>
      <c r="E316">
        <v>14.599020957946777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5">
      <c r="A317">
        <v>1527</v>
      </c>
      <c r="B317" s="1">
        <f>DATE(2022,11,7) + TIME(0,0,0)</f>
        <v>44872</v>
      </c>
      <c r="C317">
        <v>988364352</v>
      </c>
      <c r="D317">
        <v>2293623.75</v>
      </c>
      <c r="E317">
        <v>14.599020957946777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>
        <v>1529.99</v>
      </c>
      <c r="B318" s="1">
        <f>DATE(2022,11,9) + TIME(23,45,35)</f>
        <v>44874.989988425928</v>
      </c>
      <c r="C318">
        <v>988364352</v>
      </c>
      <c r="D318">
        <v>2293623.75</v>
      </c>
      <c r="E318">
        <v>14.599020957946777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1530</v>
      </c>
      <c r="B319" s="1">
        <f>DATE(2022,11,10) + TIME(0,0,0)</f>
        <v>44875</v>
      </c>
      <c r="C319">
        <v>988364352</v>
      </c>
      <c r="D319">
        <v>2293623.75</v>
      </c>
      <c r="E319">
        <v>14.599020957946777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1530.99</v>
      </c>
      <c r="B320" s="1">
        <f>DATE(2022,11,10) + TIME(23,45,35)</f>
        <v>44875.989988425928</v>
      </c>
      <c r="C320">
        <v>988364352</v>
      </c>
      <c r="D320">
        <v>2293623.75</v>
      </c>
      <c r="E320">
        <v>14.599020957946777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2" x14ac:dyDescent="0.25">
      <c r="A321">
        <v>1531</v>
      </c>
      <c r="B321" s="1">
        <f>DATE(2022,11,11) + TIME(0,0,0)</f>
        <v>44876</v>
      </c>
      <c r="C321">
        <v>988364352</v>
      </c>
      <c r="D321">
        <v>2293623.75</v>
      </c>
      <c r="E321">
        <v>14.599020957946777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2" x14ac:dyDescent="0.25">
      <c r="A322">
        <v>1532.99</v>
      </c>
      <c r="B322" s="1">
        <f>DATE(2022,11,12) + TIME(23,45,35)</f>
        <v>44877.989988425928</v>
      </c>
      <c r="C322">
        <v>988364352</v>
      </c>
      <c r="D322">
        <v>2293623.75</v>
      </c>
      <c r="E322">
        <v>14.599020957946777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</row>
    <row r="323" spans="1:12" x14ac:dyDescent="0.25">
      <c r="A323">
        <v>1533</v>
      </c>
      <c r="B323" s="1">
        <f>DATE(2022,11,13) + TIME(0,0,0)</f>
        <v>44878</v>
      </c>
      <c r="C323">
        <v>988364352</v>
      </c>
      <c r="D323">
        <v>2293623.75</v>
      </c>
      <c r="E323">
        <v>14.599020957946777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1535.99</v>
      </c>
      <c r="B324" s="1">
        <f>DATE(2022,11,15) + TIME(23,45,35)</f>
        <v>44880.989988425928</v>
      </c>
      <c r="C324">
        <v>988364352</v>
      </c>
      <c r="D324">
        <v>2293623.75</v>
      </c>
      <c r="E324">
        <v>14.599020957946777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2" x14ac:dyDescent="0.25">
      <c r="A325">
        <v>1536</v>
      </c>
      <c r="B325" s="1">
        <f>DATE(2022,11,16) + TIME(0,0,0)</f>
        <v>44881</v>
      </c>
      <c r="C325">
        <v>988364352</v>
      </c>
      <c r="D325">
        <v>2293623.75</v>
      </c>
      <c r="E325">
        <v>14.599020957946777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2" x14ac:dyDescent="0.25">
      <c r="A326">
        <v>1536.99</v>
      </c>
      <c r="B326" s="1">
        <f>DATE(2022,11,16) + TIME(23,45,35)</f>
        <v>44881.989988425928</v>
      </c>
      <c r="C326">
        <v>988364352</v>
      </c>
      <c r="D326">
        <v>2293623.75</v>
      </c>
      <c r="E326">
        <v>14.599020957946777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2" x14ac:dyDescent="0.25">
      <c r="A327">
        <v>1537</v>
      </c>
      <c r="B327" s="1">
        <f>DATE(2022,11,17) + TIME(0,0,0)</f>
        <v>44882</v>
      </c>
      <c r="C327">
        <v>988364352</v>
      </c>
      <c r="D327">
        <v>2293623.75</v>
      </c>
      <c r="E327">
        <v>14.599020957946777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1541.99</v>
      </c>
      <c r="B328" s="1">
        <f>DATE(2022,11,21) + TIME(23,45,35)</f>
        <v>44886.989988425928</v>
      </c>
      <c r="C328">
        <v>988364352</v>
      </c>
      <c r="D328">
        <v>2293623.75</v>
      </c>
      <c r="E328">
        <v>14.599020957946777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1542</v>
      </c>
      <c r="B329" s="1">
        <f>DATE(2022,11,22) + TIME(0,0,0)</f>
        <v>44887</v>
      </c>
      <c r="C329">
        <v>988364352</v>
      </c>
      <c r="D329">
        <v>2293623.75</v>
      </c>
      <c r="E329">
        <v>14.599020957946777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5">
      <c r="A330">
        <v>1545.99</v>
      </c>
      <c r="B330" s="1">
        <f>DATE(2022,11,25) + TIME(23,45,35)</f>
        <v>44890.989988425928</v>
      </c>
      <c r="C330">
        <v>988364352</v>
      </c>
      <c r="D330">
        <v>2293623.75</v>
      </c>
      <c r="E330">
        <v>14.599020957946777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2" x14ac:dyDescent="0.25">
      <c r="A331">
        <v>1546</v>
      </c>
      <c r="B331" s="1">
        <f>DATE(2022,11,26) + TIME(0,0,0)</f>
        <v>44891</v>
      </c>
      <c r="C331">
        <v>988364352</v>
      </c>
      <c r="D331">
        <v>2293623.75</v>
      </c>
      <c r="E331">
        <v>14.599020957946777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1550.99</v>
      </c>
      <c r="B332" s="1">
        <f>DATE(2022,11,30) + TIME(23,45,35)</f>
        <v>44895.989988425928</v>
      </c>
      <c r="C332">
        <v>988364352</v>
      </c>
      <c r="D332">
        <v>2293623.75</v>
      </c>
      <c r="E332">
        <v>14.599020957946777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1551</v>
      </c>
      <c r="B333" s="1">
        <f>DATE(2022,12,1) + TIME(0,0,0)</f>
        <v>44896</v>
      </c>
      <c r="C333">
        <v>988364352</v>
      </c>
      <c r="D333">
        <v>2293623.75</v>
      </c>
      <c r="E333">
        <v>14.599020957946777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2" x14ac:dyDescent="0.25">
      <c r="A334">
        <v>1551.99</v>
      </c>
      <c r="B334" s="1">
        <f>DATE(2022,12,1) + TIME(23,45,35)</f>
        <v>44896.989988425928</v>
      </c>
      <c r="C334">
        <v>988364352</v>
      </c>
      <c r="D334">
        <v>2293623.75</v>
      </c>
      <c r="E334">
        <v>14.599020957946777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1552</v>
      </c>
      <c r="B335" s="1">
        <f>DATE(2022,12,2) + TIME(0,0,0)</f>
        <v>44897</v>
      </c>
      <c r="C335">
        <v>988364352</v>
      </c>
      <c r="D335">
        <v>2293623.75</v>
      </c>
      <c r="E335">
        <v>14.599020957946777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1552.49</v>
      </c>
      <c r="B336" s="1">
        <f>DATE(2022,12,2) + TIME(11,45,35)</f>
        <v>44897.489988425928</v>
      </c>
      <c r="C336">
        <v>988364352</v>
      </c>
      <c r="D336">
        <v>2293623.75</v>
      </c>
      <c r="E336">
        <v>14.599020957946777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>
        <v>1552.5</v>
      </c>
      <c r="B337" s="1">
        <f>DATE(2022,12,2) + TIME(12,0,0)</f>
        <v>44897.5</v>
      </c>
      <c r="C337">
        <v>988364352</v>
      </c>
      <c r="D337">
        <v>2293623.75</v>
      </c>
      <c r="E337">
        <v>14.599020957946777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>
        <v>1553.99</v>
      </c>
      <c r="B338" s="1">
        <f>DATE(2022,12,3) + TIME(23,45,35)</f>
        <v>44898.989988425928</v>
      </c>
      <c r="C338">
        <v>988364352</v>
      </c>
      <c r="D338">
        <v>2293623.75</v>
      </c>
      <c r="E338">
        <v>14.599020957946777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>
        <v>1554</v>
      </c>
      <c r="B339" s="1">
        <f>DATE(2022,12,4) + TIME(0,0,0)</f>
        <v>44899</v>
      </c>
      <c r="C339">
        <v>988364352</v>
      </c>
      <c r="D339">
        <v>2293623.75</v>
      </c>
      <c r="E339">
        <v>14.599020957946777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1555</v>
      </c>
      <c r="B340" s="1">
        <f>DATE(2022,12,5) + TIME(0,0,0)</f>
        <v>44900</v>
      </c>
      <c r="C340">
        <v>988364352</v>
      </c>
      <c r="D340">
        <v>2293623.75</v>
      </c>
      <c r="E340">
        <v>14.599020957946777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2" x14ac:dyDescent="0.25">
      <c r="A341">
        <v>1555.99</v>
      </c>
      <c r="B341" s="1">
        <f>DATE(2022,12,5) + TIME(23,45,35)</f>
        <v>44900.989988425928</v>
      </c>
      <c r="C341">
        <v>988364352</v>
      </c>
      <c r="D341">
        <v>2293623.75</v>
      </c>
      <c r="E341">
        <v>14.599020957946777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1556</v>
      </c>
      <c r="B342" s="1">
        <f>DATE(2022,12,6) + TIME(0,0,0)</f>
        <v>44901</v>
      </c>
      <c r="C342">
        <v>988364352</v>
      </c>
      <c r="D342">
        <v>2293623.75</v>
      </c>
      <c r="E342">
        <v>14.599020957946777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1556.99</v>
      </c>
      <c r="B343" s="1">
        <f>DATE(2022,12,6) + TIME(23,45,35)</f>
        <v>44901.989988425928</v>
      </c>
      <c r="C343">
        <v>988364352</v>
      </c>
      <c r="D343">
        <v>2293623.75</v>
      </c>
      <c r="E343">
        <v>14.599020957946777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2" x14ac:dyDescent="0.25">
      <c r="A344">
        <v>1557</v>
      </c>
      <c r="B344" s="1">
        <f>DATE(2022,12,7) + TIME(0,0,0)</f>
        <v>44902</v>
      </c>
      <c r="C344">
        <v>988364352</v>
      </c>
      <c r="D344">
        <v>2293623.75</v>
      </c>
      <c r="E344">
        <v>14.599020957946777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1562.99</v>
      </c>
      <c r="B345" s="1">
        <f>DATE(2022,12,12) + TIME(23,45,35)</f>
        <v>44907.989988425928</v>
      </c>
      <c r="C345">
        <v>988364352</v>
      </c>
      <c r="D345">
        <v>2293623.75</v>
      </c>
      <c r="E345">
        <v>14.599020957946777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5">
      <c r="A346">
        <v>1563</v>
      </c>
      <c r="B346" s="1">
        <f>DATE(2022,12,13) + TIME(0,0,0)</f>
        <v>44908</v>
      </c>
      <c r="C346">
        <v>988364352</v>
      </c>
      <c r="D346">
        <v>2293623.75</v>
      </c>
      <c r="E346">
        <v>14.599020957946777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1569.99</v>
      </c>
      <c r="B347" s="1">
        <f>DATE(2022,12,19) + TIME(23,45,35)</f>
        <v>44914.989988425928</v>
      </c>
      <c r="C347">
        <v>988364352</v>
      </c>
      <c r="D347">
        <v>2293623.75</v>
      </c>
      <c r="E347">
        <v>14.599020957946777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1570</v>
      </c>
      <c r="B348" s="1">
        <f>DATE(2022,12,20) + TIME(0,0,0)</f>
        <v>44915</v>
      </c>
      <c r="C348">
        <v>988364352</v>
      </c>
      <c r="D348">
        <v>2293623.75</v>
      </c>
      <c r="E348">
        <v>14.599020957946777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2" x14ac:dyDescent="0.25">
      <c r="A349">
        <v>1570.99</v>
      </c>
      <c r="B349" s="1">
        <f>DATE(2022,12,20) + TIME(23,45,35)</f>
        <v>44915.989988425928</v>
      </c>
      <c r="C349">
        <v>988364352</v>
      </c>
      <c r="D349">
        <v>2293623.75</v>
      </c>
      <c r="E349">
        <v>14.599020957946777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1571</v>
      </c>
      <c r="B350" s="1">
        <f>DATE(2022,12,21) + TIME(0,0,0)</f>
        <v>44916</v>
      </c>
      <c r="C350">
        <v>988364352</v>
      </c>
      <c r="D350">
        <v>2293623.75</v>
      </c>
      <c r="E350">
        <v>14.599020957946777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2" x14ac:dyDescent="0.25">
      <c r="A351">
        <v>1575.99</v>
      </c>
      <c r="B351" s="1">
        <f>DATE(2022,12,25) + TIME(23,45,35)</f>
        <v>44920.989988425928</v>
      </c>
      <c r="C351">
        <v>988364352</v>
      </c>
      <c r="D351">
        <v>2293623.75</v>
      </c>
      <c r="E351">
        <v>14.599020957946777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1576</v>
      </c>
      <c r="B352" s="1">
        <f>DATE(2022,12,26) + TIME(0,0,0)</f>
        <v>44921</v>
      </c>
      <c r="C352">
        <v>988364352</v>
      </c>
      <c r="D352">
        <v>2293623.75</v>
      </c>
      <c r="E352">
        <v>14.599020957946777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25">
      <c r="A353">
        <v>1578.99</v>
      </c>
      <c r="B353" s="1">
        <f>DATE(2022,12,28) + TIME(23,45,35)</f>
        <v>44923.989988425928</v>
      </c>
      <c r="C353">
        <v>988364352</v>
      </c>
      <c r="D353">
        <v>2293623.75</v>
      </c>
      <c r="E353">
        <v>14.599020957946777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5">
      <c r="A354">
        <v>1579</v>
      </c>
      <c r="B354" s="1">
        <f>DATE(2022,12,29) + TIME(0,0,0)</f>
        <v>44924</v>
      </c>
      <c r="C354">
        <v>988364352</v>
      </c>
      <c r="D354">
        <v>2293623.75</v>
      </c>
      <c r="E354">
        <v>14.599020957946777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2" x14ac:dyDescent="0.25">
      <c r="A355">
        <v>1591.99</v>
      </c>
      <c r="B355" s="1">
        <f>DATE(2023,1,10) + TIME(23,45,35)</f>
        <v>44936.989988425928</v>
      </c>
      <c r="C355">
        <v>988364352</v>
      </c>
      <c r="D355">
        <v>2293623.75</v>
      </c>
      <c r="E355">
        <v>14.599020957946777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5">
      <c r="A356">
        <v>1592</v>
      </c>
      <c r="B356" s="1">
        <f>DATE(2023,1,11) + TIME(0,0,0)</f>
        <v>44937</v>
      </c>
      <c r="C356">
        <v>988364352</v>
      </c>
      <c r="D356">
        <v>2293623.75</v>
      </c>
      <c r="E356">
        <v>14.599020957946777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1594.99</v>
      </c>
      <c r="B357" s="1">
        <f>DATE(2023,1,13) + TIME(23,45,35)</f>
        <v>44939.989988425928</v>
      </c>
      <c r="C357">
        <v>988364352</v>
      </c>
      <c r="D357">
        <v>2293623.75</v>
      </c>
      <c r="E357">
        <v>14.599020957946777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2" x14ac:dyDescent="0.25">
      <c r="A358">
        <v>1595</v>
      </c>
      <c r="B358" s="1">
        <f>DATE(2023,1,14) + TIME(0,0,0)</f>
        <v>44940</v>
      </c>
      <c r="C358">
        <v>988364352</v>
      </c>
      <c r="D358">
        <v>2293623.75</v>
      </c>
      <c r="E358">
        <v>14.599020957946777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2" x14ac:dyDescent="0.25">
      <c r="A359">
        <v>1600.58</v>
      </c>
      <c r="B359" s="1">
        <f>DATE(2023,1,19) + TIME(13,55,11)</f>
        <v>44945.579988425925</v>
      </c>
      <c r="C359">
        <v>988364352</v>
      </c>
      <c r="D359">
        <v>2293623.75</v>
      </c>
      <c r="E359">
        <v>14.599020957946777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1600.99</v>
      </c>
      <c r="B360" s="1">
        <f>DATE(2023,1,19) + TIME(23,45,35)</f>
        <v>44945.989988425928</v>
      </c>
      <c r="C360">
        <v>988364352</v>
      </c>
      <c r="D360">
        <v>2293623.75</v>
      </c>
      <c r="E360">
        <v>14.599020957946777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2" x14ac:dyDescent="0.25">
      <c r="A361">
        <v>1601</v>
      </c>
      <c r="B361" s="1">
        <f>DATE(2023,1,20) + TIME(0,0,0)</f>
        <v>44946</v>
      </c>
      <c r="C361">
        <v>988364352</v>
      </c>
      <c r="D361">
        <v>2293623.75</v>
      </c>
      <c r="E361">
        <v>14.599020957946777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1602.99</v>
      </c>
      <c r="B362" s="1">
        <f>DATE(2023,1,21) + TIME(23,45,35)</f>
        <v>44947.989988425928</v>
      </c>
      <c r="C362">
        <v>988364352</v>
      </c>
      <c r="D362">
        <v>2293623.75</v>
      </c>
      <c r="E362">
        <v>14.599020957946777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1603</v>
      </c>
      <c r="B363" s="1">
        <f>DATE(2023,1,22) + TIME(0,0,0)</f>
        <v>44948</v>
      </c>
      <c r="C363">
        <v>988364352</v>
      </c>
      <c r="D363">
        <v>2293623.75</v>
      </c>
      <c r="E363">
        <v>14.599020957946777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1605.99</v>
      </c>
      <c r="B364" s="1">
        <f>DATE(2023,1,24) + TIME(23,45,35)</f>
        <v>44950.989988425928</v>
      </c>
      <c r="C364">
        <v>988364352</v>
      </c>
      <c r="D364">
        <v>2293623.75</v>
      </c>
      <c r="E364">
        <v>14.599020957946777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2" x14ac:dyDescent="0.25">
      <c r="A365">
        <v>1606</v>
      </c>
      <c r="B365" s="1">
        <f>DATE(2023,1,25) + TIME(0,0,0)</f>
        <v>44951</v>
      </c>
      <c r="C365">
        <v>988364352</v>
      </c>
      <c r="D365">
        <v>2293623.75</v>
      </c>
      <c r="E365">
        <v>14.599020957946777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2" x14ac:dyDescent="0.25">
      <c r="A366">
        <v>1613.99</v>
      </c>
      <c r="B366" s="1">
        <f>DATE(2023,2,1) + TIME(23,45,35)</f>
        <v>44958.989988425928</v>
      </c>
      <c r="C366">
        <v>988364352</v>
      </c>
      <c r="D366">
        <v>2293623.75</v>
      </c>
      <c r="E366">
        <v>14.599020957946777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2" x14ac:dyDescent="0.25">
      <c r="A367">
        <v>1614</v>
      </c>
      <c r="B367" s="1">
        <f>DATE(2023,2,2) + TIME(0,0,0)</f>
        <v>44959</v>
      </c>
      <c r="C367">
        <v>988364352</v>
      </c>
      <c r="D367">
        <v>2293623.75</v>
      </c>
      <c r="E367">
        <v>14.599020957946777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x14ac:dyDescent="0.25">
      <c r="A368">
        <v>1627.99</v>
      </c>
      <c r="B368" s="1">
        <f>DATE(2023,2,15) + TIME(23,45,35)</f>
        <v>44972.989988425928</v>
      </c>
      <c r="C368">
        <v>988364352</v>
      </c>
      <c r="D368">
        <v>2293623.75</v>
      </c>
      <c r="E368">
        <v>14.599020957946777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1628</v>
      </c>
      <c r="B369" s="1">
        <f>DATE(2023,2,16) + TIME(0,0,0)</f>
        <v>44973</v>
      </c>
      <c r="C369">
        <v>988364352</v>
      </c>
      <c r="D369">
        <v>2293623.75</v>
      </c>
      <c r="E369">
        <v>14.599020957946777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1633.99</v>
      </c>
      <c r="B370" s="1">
        <f>DATE(2023,2,21) + TIME(23,45,35)</f>
        <v>44978.989988425928</v>
      </c>
      <c r="C370">
        <v>988364352</v>
      </c>
      <c r="D370">
        <v>2293623.75</v>
      </c>
      <c r="E370">
        <v>14.599020957946777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1634</v>
      </c>
      <c r="B371" s="1">
        <f>DATE(2023,2,22) + TIME(0,0,0)</f>
        <v>44979</v>
      </c>
      <c r="C371">
        <v>988364352</v>
      </c>
      <c r="D371">
        <v>2293623.75</v>
      </c>
      <c r="E371">
        <v>14.599020957946777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2" x14ac:dyDescent="0.25">
      <c r="A372">
        <v>1645.99</v>
      </c>
      <c r="B372" s="1">
        <f>DATE(2023,3,5) + TIME(23,45,35)</f>
        <v>44990.989988425928</v>
      </c>
      <c r="C372">
        <v>988364352</v>
      </c>
      <c r="D372">
        <v>2293623.75</v>
      </c>
      <c r="E372">
        <v>14.599020957946777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2" x14ac:dyDescent="0.25">
      <c r="A373">
        <v>1646</v>
      </c>
      <c r="B373" s="1">
        <f>DATE(2023,3,6) + TIME(0,0,0)</f>
        <v>44991</v>
      </c>
      <c r="C373">
        <v>988364352</v>
      </c>
      <c r="D373">
        <v>2293623.75</v>
      </c>
      <c r="E373">
        <v>14.599020957946777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2" x14ac:dyDescent="0.25">
      <c r="A374">
        <v>1648.99</v>
      </c>
      <c r="B374" s="1">
        <f>DATE(2023,3,8) + TIME(23,45,35)</f>
        <v>44993.989988425928</v>
      </c>
      <c r="C374">
        <v>988364352</v>
      </c>
      <c r="D374">
        <v>2293623.75</v>
      </c>
      <c r="E374">
        <v>14.599020957946777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5">
      <c r="A375">
        <v>1649</v>
      </c>
      <c r="B375" s="1">
        <f>DATE(2023,3,9) + TIME(0,0,0)</f>
        <v>44994</v>
      </c>
      <c r="C375">
        <v>988364352</v>
      </c>
      <c r="D375">
        <v>2293623.75</v>
      </c>
      <c r="E375">
        <v>14.599020957946777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2" x14ac:dyDescent="0.25">
      <c r="A376">
        <v>1649.39</v>
      </c>
      <c r="B376" s="1">
        <f>DATE(2023,3,9) + TIME(9,21,36)</f>
        <v>44994.39</v>
      </c>
      <c r="C376">
        <v>988364352</v>
      </c>
      <c r="D376">
        <v>2293623.75</v>
      </c>
      <c r="E376">
        <v>14.599020957946777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25">
      <c r="A377">
        <v>1649.4</v>
      </c>
      <c r="B377" s="1">
        <f>DATE(2023,3,9) + TIME(9,35,59)</f>
        <v>44994.399988425925</v>
      </c>
      <c r="C377">
        <v>988364352</v>
      </c>
      <c r="D377">
        <v>2293623.75</v>
      </c>
      <c r="E377">
        <v>14.599020957946777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1649.99</v>
      </c>
      <c r="B378" s="1">
        <f>DATE(2023,3,9) + TIME(23,45,35)</f>
        <v>44994.989988425928</v>
      </c>
      <c r="C378">
        <v>988364352</v>
      </c>
      <c r="D378">
        <v>2293623.75</v>
      </c>
      <c r="E378">
        <v>14.599020957946777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2" x14ac:dyDescent="0.25">
      <c r="A379">
        <v>1650</v>
      </c>
      <c r="B379" s="1">
        <f>DATE(2023,3,10) + TIME(0,0,0)</f>
        <v>44995</v>
      </c>
      <c r="C379">
        <v>988364352</v>
      </c>
      <c r="D379">
        <v>2293623.75</v>
      </c>
      <c r="E379">
        <v>14.599020957946777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5">
      <c r="A380">
        <v>1650.99</v>
      </c>
      <c r="B380" s="1">
        <f>DATE(2023,3,10) + TIME(23,45,35)</f>
        <v>44995.989988425928</v>
      </c>
      <c r="C380">
        <v>988364352</v>
      </c>
      <c r="D380">
        <v>2293623.75</v>
      </c>
      <c r="E380">
        <v>14.599020957946777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2" x14ac:dyDescent="0.25">
      <c r="A381">
        <v>1651</v>
      </c>
      <c r="B381" s="1">
        <f>DATE(2023,3,11) + TIME(0,0,0)</f>
        <v>44996</v>
      </c>
      <c r="C381">
        <v>988364352</v>
      </c>
      <c r="D381">
        <v>2293623.75</v>
      </c>
      <c r="E381">
        <v>14.599020957946777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1651.99</v>
      </c>
      <c r="B382" s="1">
        <f>DATE(2023,3,11) + TIME(23,45,35)</f>
        <v>44996.989988425928</v>
      </c>
      <c r="C382">
        <v>988364352</v>
      </c>
      <c r="D382">
        <v>2293623.75</v>
      </c>
      <c r="E382">
        <v>14.599020957946777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1652</v>
      </c>
      <c r="B383" s="1">
        <f>DATE(2023,3,12) + TIME(0,0,0)</f>
        <v>44997</v>
      </c>
      <c r="C383">
        <v>988364352</v>
      </c>
      <c r="D383">
        <v>2293623.75</v>
      </c>
      <c r="E383">
        <v>14.599020957946777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1653.99</v>
      </c>
      <c r="B384" s="1">
        <f>DATE(2023,3,13) + TIME(23,45,35)</f>
        <v>44998.989988425928</v>
      </c>
      <c r="C384">
        <v>988364352</v>
      </c>
      <c r="D384">
        <v>2293623.75</v>
      </c>
      <c r="E384">
        <v>14.599020957946777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x14ac:dyDescent="0.25">
      <c r="A385">
        <v>1654</v>
      </c>
      <c r="B385" s="1">
        <f>DATE(2023,3,14) + TIME(0,0,0)</f>
        <v>44999</v>
      </c>
      <c r="C385">
        <v>988364352</v>
      </c>
      <c r="D385">
        <v>2293623.75</v>
      </c>
      <c r="E385">
        <v>14.599020957946777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x14ac:dyDescent="0.25">
      <c r="A386">
        <v>1657.99</v>
      </c>
      <c r="B386" s="1">
        <f>DATE(2023,3,17) + TIME(23,45,35)</f>
        <v>45002.989988425928</v>
      </c>
      <c r="C386">
        <v>988364352</v>
      </c>
      <c r="D386">
        <v>2293623.75</v>
      </c>
      <c r="E386">
        <v>14.599020957946777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1658</v>
      </c>
      <c r="B387" s="1">
        <f>DATE(2023,3,18) + TIME(0,0,0)</f>
        <v>45003</v>
      </c>
      <c r="C387">
        <v>988364352</v>
      </c>
      <c r="D387">
        <v>2293623.75</v>
      </c>
      <c r="E387">
        <v>14.599020957946777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x14ac:dyDescent="0.25">
      <c r="A388">
        <v>1673.99</v>
      </c>
      <c r="B388" s="1">
        <f>DATE(2023,4,2) + TIME(23,45,35)</f>
        <v>45018.989988425928</v>
      </c>
      <c r="C388">
        <v>988364352</v>
      </c>
      <c r="D388">
        <v>2293623.75</v>
      </c>
      <c r="E388">
        <v>14.599020957946777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x14ac:dyDescent="0.25">
      <c r="A389">
        <v>1674</v>
      </c>
      <c r="B389" s="1">
        <f>DATE(2023,4,3) + TIME(0,0,0)</f>
        <v>45019</v>
      </c>
      <c r="C389">
        <v>988364352</v>
      </c>
      <c r="D389">
        <v>2293623.75</v>
      </c>
      <c r="E389">
        <v>14.599020957946777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x14ac:dyDescent="0.25">
      <c r="A390">
        <v>1674.05</v>
      </c>
      <c r="B390" s="1">
        <f>DATE(2023,4,3) + TIME(1,12,0)</f>
        <v>45019.05</v>
      </c>
      <c r="C390">
        <v>988364352</v>
      </c>
      <c r="D390">
        <v>2293623.75</v>
      </c>
      <c r="E390">
        <v>14.599020957946777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x14ac:dyDescent="0.25">
      <c r="A391">
        <v>1674.99</v>
      </c>
      <c r="B391" s="1">
        <f>DATE(2023,4,3) + TIME(23,45,35)</f>
        <v>45019.989988425928</v>
      </c>
      <c r="C391">
        <v>988364352</v>
      </c>
      <c r="D391">
        <v>2293623.75</v>
      </c>
      <c r="E391">
        <v>14.599020957946777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5">
      <c r="A392">
        <v>1675</v>
      </c>
      <c r="B392" s="1">
        <f>DATE(2023,4,4) + TIME(0,0,0)</f>
        <v>45020</v>
      </c>
      <c r="C392">
        <v>988364352</v>
      </c>
      <c r="D392">
        <v>2293623.75</v>
      </c>
      <c r="E392">
        <v>14.599020957946777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x14ac:dyDescent="0.25">
      <c r="A393">
        <v>1675.99</v>
      </c>
      <c r="B393" s="1">
        <f>DATE(2023,4,4) + TIME(23,45,35)</f>
        <v>45020.989988425928</v>
      </c>
      <c r="C393">
        <v>988364352</v>
      </c>
      <c r="D393">
        <v>2293623.75</v>
      </c>
      <c r="E393">
        <v>14.599020957946777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>
        <v>1676</v>
      </c>
      <c r="B394" s="1">
        <f>DATE(2023,4,5) + TIME(0,0,0)</f>
        <v>45021</v>
      </c>
      <c r="C394">
        <v>988364352</v>
      </c>
      <c r="D394">
        <v>2293623.75</v>
      </c>
      <c r="E394">
        <v>14.599020957946777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x14ac:dyDescent="0.25">
      <c r="A395">
        <v>1676.99</v>
      </c>
      <c r="B395" s="1">
        <f>DATE(2023,4,5) + TIME(23,45,35)</f>
        <v>45021.989988425928</v>
      </c>
      <c r="C395">
        <v>988364352</v>
      </c>
      <c r="D395">
        <v>2293623.75</v>
      </c>
      <c r="E395">
        <v>14.599020957946777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1677</v>
      </c>
      <c r="B396" s="1">
        <f>DATE(2023,4,6) + TIME(0,0,0)</f>
        <v>45022</v>
      </c>
      <c r="C396">
        <v>988364352</v>
      </c>
      <c r="D396">
        <v>2293623.75</v>
      </c>
      <c r="E396">
        <v>14.599020957946777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1680.99</v>
      </c>
      <c r="B397" s="1">
        <f>DATE(2023,4,9) + TIME(23,45,35)</f>
        <v>45025.989988425928</v>
      </c>
      <c r="C397">
        <v>988364352</v>
      </c>
      <c r="D397">
        <v>2293623.75</v>
      </c>
      <c r="E397">
        <v>14.599020957946777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5">
      <c r="A398">
        <v>1681</v>
      </c>
      <c r="B398" s="1">
        <f>DATE(2023,4,10) + TIME(0,0,0)</f>
        <v>45026</v>
      </c>
      <c r="C398">
        <v>988364352</v>
      </c>
      <c r="D398">
        <v>2293623.75</v>
      </c>
      <c r="E398">
        <v>14.599020957946777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x14ac:dyDescent="0.25">
      <c r="A399">
        <v>1681.99</v>
      </c>
      <c r="B399" s="1">
        <f>DATE(2023,4,10) + TIME(23,45,35)</f>
        <v>45026.989988425928</v>
      </c>
      <c r="C399">
        <v>988364352</v>
      </c>
      <c r="D399">
        <v>2293623.75</v>
      </c>
      <c r="E399">
        <v>14.599020957946777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x14ac:dyDescent="0.25">
      <c r="A400">
        <v>1682</v>
      </c>
      <c r="B400" s="1">
        <f>DATE(2023,4,11) + TIME(0,0,0)</f>
        <v>45027</v>
      </c>
      <c r="C400">
        <v>988364352</v>
      </c>
      <c r="D400">
        <v>2293623.75</v>
      </c>
      <c r="E400">
        <v>14.599020957946777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2" x14ac:dyDescent="0.25">
      <c r="A401">
        <v>1682.49</v>
      </c>
      <c r="B401" s="1">
        <f>DATE(2023,4,11) + TIME(11,45,35)</f>
        <v>45027.489988425928</v>
      </c>
      <c r="C401">
        <v>988364352</v>
      </c>
      <c r="D401">
        <v>2293623.75</v>
      </c>
      <c r="E401">
        <v>14.599020957946777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2" x14ac:dyDescent="0.25">
      <c r="A402">
        <v>1682.5</v>
      </c>
      <c r="B402" s="1">
        <f>DATE(2023,4,11) + TIME(12,0,0)</f>
        <v>45027.5</v>
      </c>
      <c r="C402">
        <v>988364352</v>
      </c>
      <c r="D402">
        <v>2293623.75</v>
      </c>
      <c r="E402">
        <v>14.599020957946777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</row>
    <row r="403" spans="1:12" x14ac:dyDescent="0.25">
      <c r="A403">
        <v>1702.99</v>
      </c>
      <c r="B403" s="1">
        <f>DATE(2023,5,1) + TIME(23,45,35)</f>
        <v>45047.989988425928</v>
      </c>
      <c r="C403">
        <v>988364352</v>
      </c>
      <c r="D403">
        <v>2293623.75</v>
      </c>
      <c r="E403">
        <v>14.599020957946777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1703</v>
      </c>
      <c r="B404" s="1">
        <f>DATE(2023,5,2) + TIME(0,0,0)</f>
        <v>45048</v>
      </c>
      <c r="C404">
        <v>988364352</v>
      </c>
      <c r="D404">
        <v>2293623.75</v>
      </c>
      <c r="E404">
        <v>14.599020957946777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1706.99</v>
      </c>
      <c r="B405" s="1">
        <f>DATE(2023,5,5) + TIME(23,45,35)</f>
        <v>45051.989988425928</v>
      </c>
      <c r="C405">
        <v>988364352</v>
      </c>
      <c r="D405">
        <v>2293623.75</v>
      </c>
      <c r="E405">
        <v>14.599020957946777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1707</v>
      </c>
      <c r="B406" s="1">
        <f>DATE(2023,5,6) + TIME(0,0,0)</f>
        <v>45052</v>
      </c>
      <c r="C406">
        <v>988364352</v>
      </c>
      <c r="D406">
        <v>2293623.75</v>
      </c>
      <c r="E406">
        <v>14.599020957946777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1709</v>
      </c>
      <c r="B407" s="1">
        <f>DATE(2023,5,8) + TIME(0,0,0)</f>
        <v>45054</v>
      </c>
      <c r="C407">
        <v>988364352</v>
      </c>
      <c r="D407">
        <v>2293623.75</v>
      </c>
      <c r="E407">
        <v>14.599020957946777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1709.99</v>
      </c>
      <c r="B408" s="1">
        <f>DATE(2023,5,8) + TIME(23,45,35)</f>
        <v>45054.989988425928</v>
      </c>
      <c r="C408">
        <v>988364352</v>
      </c>
      <c r="D408">
        <v>2293623.75</v>
      </c>
      <c r="E408">
        <v>14.599020957946777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1710</v>
      </c>
      <c r="B409" s="1">
        <f>DATE(2023,5,9) + TIME(0,0,0)</f>
        <v>45055</v>
      </c>
      <c r="C409">
        <v>988364352</v>
      </c>
      <c r="D409">
        <v>2293623.75</v>
      </c>
      <c r="E409">
        <v>14.599020957946777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2" x14ac:dyDescent="0.25">
      <c r="A410">
        <v>1712.99</v>
      </c>
      <c r="B410" s="1">
        <f>DATE(2023,5,11) + TIME(23,45,35)</f>
        <v>45057.989988425928</v>
      </c>
      <c r="C410">
        <v>988364352</v>
      </c>
      <c r="D410">
        <v>2293623.75</v>
      </c>
      <c r="E410">
        <v>14.599020957946777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2" x14ac:dyDescent="0.25">
      <c r="A411">
        <v>1713</v>
      </c>
      <c r="B411" s="1">
        <f>DATE(2023,5,12) + TIME(0,0,0)</f>
        <v>45058</v>
      </c>
      <c r="C411">
        <v>988364352</v>
      </c>
      <c r="D411">
        <v>2293623.75</v>
      </c>
      <c r="E411">
        <v>14.599020957946777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2" x14ac:dyDescent="0.25">
      <c r="A412">
        <v>1713.13</v>
      </c>
      <c r="B412" s="1">
        <f>DATE(2023,5,12) + TIME(3,7,11)</f>
        <v>45058.129988425928</v>
      </c>
      <c r="C412">
        <v>988364352</v>
      </c>
      <c r="D412">
        <v>2293623.75</v>
      </c>
      <c r="E412">
        <v>14.599020957946777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2" x14ac:dyDescent="0.25">
      <c r="A413">
        <v>1713.99</v>
      </c>
      <c r="B413" s="1">
        <f>DATE(2023,5,12) + TIME(23,45,35)</f>
        <v>45058.989988425928</v>
      </c>
      <c r="C413">
        <v>988364352</v>
      </c>
      <c r="D413">
        <v>2293623.75</v>
      </c>
      <c r="E413">
        <v>14.599020957946777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2" x14ac:dyDescent="0.25">
      <c r="A414">
        <v>1714</v>
      </c>
      <c r="B414" s="1">
        <f>DATE(2023,5,13) + TIME(0,0,0)</f>
        <v>45059</v>
      </c>
      <c r="C414">
        <v>988364352</v>
      </c>
      <c r="D414">
        <v>2293623.75</v>
      </c>
      <c r="E414">
        <v>14.599020957946777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5">
      <c r="A415">
        <v>1718.99</v>
      </c>
      <c r="B415" s="1">
        <f>DATE(2023,5,17) + TIME(23,45,35)</f>
        <v>45063.989988425928</v>
      </c>
      <c r="C415">
        <v>988364352</v>
      </c>
      <c r="D415">
        <v>2293623.75</v>
      </c>
      <c r="E415">
        <v>14.599020957946777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2" x14ac:dyDescent="0.25">
      <c r="A416">
        <v>1719</v>
      </c>
      <c r="B416" s="1">
        <f>DATE(2023,5,18) + TIME(0,0,0)</f>
        <v>45064</v>
      </c>
      <c r="C416">
        <v>988364352</v>
      </c>
      <c r="D416">
        <v>2293623.75</v>
      </c>
      <c r="E416">
        <v>14.599020957946777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2" x14ac:dyDescent="0.25">
      <c r="A417">
        <v>1726.99</v>
      </c>
      <c r="B417" s="1">
        <f>DATE(2023,5,25) + TIME(23,45,35)</f>
        <v>45071.989988425928</v>
      </c>
      <c r="C417">
        <v>988364352</v>
      </c>
      <c r="D417">
        <v>2293623.75</v>
      </c>
      <c r="E417">
        <v>14.599020957946777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x14ac:dyDescent="0.25">
      <c r="A418">
        <v>1727</v>
      </c>
      <c r="B418" s="1">
        <f>DATE(2023,5,26) + TIME(0,0,0)</f>
        <v>45072</v>
      </c>
      <c r="C418">
        <v>988364352</v>
      </c>
      <c r="D418">
        <v>2293623.75</v>
      </c>
      <c r="E418">
        <v>14.599020957946777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>
        <v>1727.49</v>
      </c>
      <c r="B419" s="1">
        <f>DATE(2023,5,26) + TIME(11,45,35)</f>
        <v>45072.489988425928</v>
      </c>
      <c r="C419">
        <v>988364352</v>
      </c>
      <c r="D419">
        <v>2293623.75</v>
      </c>
      <c r="E419">
        <v>14.599020957946777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1727.5</v>
      </c>
      <c r="B420" s="1">
        <f>DATE(2023,5,26) + TIME(12,0,0)</f>
        <v>45072.5</v>
      </c>
      <c r="C420">
        <v>988364352</v>
      </c>
      <c r="D420">
        <v>2293623.75</v>
      </c>
      <c r="E420">
        <v>14.599020957946777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5">
      <c r="A421">
        <v>1739.99</v>
      </c>
      <c r="B421" s="1">
        <f>DATE(2023,6,7) + TIME(23,45,35)</f>
        <v>45084.989988425928</v>
      </c>
      <c r="C421">
        <v>988364352</v>
      </c>
      <c r="D421">
        <v>2293623.75</v>
      </c>
      <c r="E421">
        <v>14.599020957946777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2" x14ac:dyDescent="0.25">
      <c r="A422">
        <v>1740</v>
      </c>
      <c r="B422" s="1">
        <f>DATE(2023,6,8) + TIME(0,0,0)</f>
        <v>45085</v>
      </c>
      <c r="C422">
        <v>988364352</v>
      </c>
      <c r="D422">
        <v>2293623.75</v>
      </c>
      <c r="E422">
        <v>14.599020957946777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</row>
    <row r="423" spans="1:12" x14ac:dyDescent="0.25">
      <c r="A423">
        <v>1740.79</v>
      </c>
      <c r="B423" s="1">
        <f>DATE(2023,6,8) + TIME(18,57,35)</f>
        <v>45085.789988425924</v>
      </c>
      <c r="C423">
        <v>988364352</v>
      </c>
      <c r="D423">
        <v>2293623.75</v>
      </c>
      <c r="E423">
        <v>14.599020957946777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2" x14ac:dyDescent="0.25">
      <c r="A424">
        <v>1740.8</v>
      </c>
      <c r="B424" s="1">
        <f>DATE(2023,6,8) + TIME(19,12,0)</f>
        <v>45085.8</v>
      </c>
      <c r="C424">
        <v>988364352</v>
      </c>
      <c r="D424">
        <v>2293623.75</v>
      </c>
      <c r="E424">
        <v>14.599020957946777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1740.99</v>
      </c>
      <c r="B425" s="1">
        <f>DATE(2023,6,8) + TIME(23,45,35)</f>
        <v>45085.989988425928</v>
      </c>
      <c r="C425">
        <v>988364352</v>
      </c>
      <c r="D425">
        <v>2293623.75</v>
      </c>
      <c r="E425">
        <v>14.599020957946777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1741</v>
      </c>
      <c r="B426" s="1">
        <f>DATE(2023,6,9) + TIME(0,0,0)</f>
        <v>45086</v>
      </c>
      <c r="C426">
        <v>988364352</v>
      </c>
      <c r="D426">
        <v>2293623.75</v>
      </c>
      <c r="E426">
        <v>14.599020957946777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1742.99</v>
      </c>
      <c r="B427" s="1">
        <f>DATE(2023,6,10) + TIME(23,45,35)</f>
        <v>45087.989988425928</v>
      </c>
      <c r="C427">
        <v>988364352</v>
      </c>
      <c r="D427">
        <v>2293623.75</v>
      </c>
      <c r="E427">
        <v>14.599020957946777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25">
      <c r="A428">
        <v>1743</v>
      </c>
      <c r="B428" s="1">
        <f>DATE(2023,6,11) + TIME(0,0,0)</f>
        <v>45088</v>
      </c>
      <c r="C428">
        <v>988364352</v>
      </c>
      <c r="D428">
        <v>2293623.75</v>
      </c>
      <c r="E428">
        <v>14.599020957946777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1746.99</v>
      </c>
      <c r="B429" s="1">
        <f>DATE(2023,6,14) + TIME(23,45,35)</f>
        <v>45091.989988425928</v>
      </c>
      <c r="C429">
        <v>988364352</v>
      </c>
      <c r="D429">
        <v>2293623.75</v>
      </c>
      <c r="E429">
        <v>14.599020957946777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1747</v>
      </c>
      <c r="B430" s="1">
        <f>DATE(2023,6,15) + TIME(0,0,0)</f>
        <v>45092</v>
      </c>
      <c r="C430">
        <v>988364352</v>
      </c>
      <c r="D430">
        <v>2293623.75</v>
      </c>
      <c r="E430">
        <v>14.599020957946777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1747.99</v>
      </c>
      <c r="B431" s="1">
        <f>DATE(2023,6,15) + TIME(23,45,35)</f>
        <v>45092.989988425928</v>
      </c>
      <c r="C431">
        <v>988364352</v>
      </c>
      <c r="D431">
        <v>2293623.75</v>
      </c>
      <c r="E431">
        <v>14.599020957946777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1748</v>
      </c>
      <c r="B432" s="1">
        <f>DATE(2023,6,16) + TIME(0,0,0)</f>
        <v>45093</v>
      </c>
      <c r="C432">
        <v>988364352</v>
      </c>
      <c r="D432">
        <v>2293623.75</v>
      </c>
      <c r="E432">
        <v>14.599020957946777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2" x14ac:dyDescent="0.25">
      <c r="A433">
        <v>1749.99</v>
      </c>
      <c r="B433" s="1">
        <f>DATE(2023,6,17) + TIME(23,45,35)</f>
        <v>45094.989988425928</v>
      </c>
      <c r="C433">
        <v>988364352</v>
      </c>
      <c r="D433">
        <v>2293623.75</v>
      </c>
      <c r="E433">
        <v>14.599020957946777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1750</v>
      </c>
      <c r="B434" s="1">
        <f>DATE(2023,6,18) + TIME(0,0,0)</f>
        <v>45095</v>
      </c>
      <c r="C434">
        <v>988364352</v>
      </c>
      <c r="D434">
        <v>2293623.75</v>
      </c>
      <c r="E434">
        <v>14.599020957946777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1752</v>
      </c>
      <c r="B435" s="1">
        <f>DATE(2023,6,20) + TIME(0,0,0)</f>
        <v>45097</v>
      </c>
      <c r="C435">
        <v>988364352</v>
      </c>
      <c r="D435">
        <v>2293623.75</v>
      </c>
      <c r="E435">
        <v>14.599020957946777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25">
      <c r="A436">
        <v>1752.99</v>
      </c>
      <c r="B436" s="1">
        <f>DATE(2023,6,20) + TIME(23,45,35)</f>
        <v>45097.989988425928</v>
      </c>
      <c r="C436">
        <v>988364352</v>
      </c>
      <c r="D436">
        <v>2293623.75</v>
      </c>
      <c r="E436">
        <v>14.599020957946777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2" x14ac:dyDescent="0.25">
      <c r="A437">
        <v>1753</v>
      </c>
      <c r="B437" s="1">
        <f>DATE(2023,6,21) + TIME(0,0,0)</f>
        <v>45098</v>
      </c>
      <c r="C437">
        <v>988364352</v>
      </c>
      <c r="D437">
        <v>2293623.75</v>
      </c>
      <c r="E437">
        <v>14.599020957946777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2" x14ac:dyDescent="0.25">
      <c r="A438">
        <v>1753.59</v>
      </c>
      <c r="B438" s="1">
        <f>DATE(2023,6,21) + TIME(14,9,35)</f>
        <v>45098.589988425927</v>
      </c>
      <c r="C438">
        <v>988364352</v>
      </c>
      <c r="D438">
        <v>2293623.75</v>
      </c>
      <c r="E438">
        <v>14.599020957946777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1753.6</v>
      </c>
      <c r="B439" s="1">
        <f>DATE(2023,6,21) + TIME(14,24,0)</f>
        <v>45098.6</v>
      </c>
      <c r="C439">
        <v>988364352</v>
      </c>
      <c r="D439">
        <v>2293623.75</v>
      </c>
      <c r="E439">
        <v>14.599020957946777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2" x14ac:dyDescent="0.25">
      <c r="A440">
        <v>1760.99</v>
      </c>
      <c r="B440" s="1">
        <f>DATE(2023,6,28) + TIME(23,45,35)</f>
        <v>45105.989988425928</v>
      </c>
      <c r="C440">
        <v>988364352</v>
      </c>
      <c r="D440">
        <v>2293623.75</v>
      </c>
      <c r="E440">
        <v>14.599020957946777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2" x14ac:dyDescent="0.25">
      <c r="A441">
        <v>1761</v>
      </c>
      <c r="B441" s="1">
        <f>DATE(2023,6,29) + TIME(0,0,0)</f>
        <v>45106</v>
      </c>
      <c r="C441">
        <v>988364352</v>
      </c>
      <c r="D441">
        <v>2293623.75</v>
      </c>
      <c r="E441">
        <v>14.599020957946777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2" x14ac:dyDescent="0.25">
      <c r="A442">
        <v>1762.99</v>
      </c>
      <c r="B442" s="1">
        <f>DATE(2023,6,30) + TIME(23,45,35)</f>
        <v>45107.989988425928</v>
      </c>
      <c r="C442">
        <v>988364352</v>
      </c>
      <c r="D442">
        <v>2293623.75</v>
      </c>
      <c r="E442">
        <v>14.599020957946777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</row>
    <row r="443" spans="1:12" x14ac:dyDescent="0.25">
      <c r="A443">
        <v>1763</v>
      </c>
      <c r="B443" s="1">
        <f>DATE(2023,7,1) + TIME(0,0,0)</f>
        <v>45108</v>
      </c>
      <c r="C443">
        <v>988364352</v>
      </c>
      <c r="D443">
        <v>2293623.75</v>
      </c>
      <c r="E443">
        <v>14.599020957946777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>
        <v>1764.99</v>
      </c>
      <c r="B444" s="1">
        <f>DATE(2023,7,2) + TIME(23,45,35)</f>
        <v>45109.989988425928</v>
      </c>
      <c r="C444">
        <v>988364352</v>
      </c>
      <c r="D444">
        <v>2293623.75</v>
      </c>
      <c r="E444">
        <v>14.599020957946777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>
        <v>1765</v>
      </c>
      <c r="B445" s="1">
        <f>DATE(2023,7,3) + TIME(0,0,0)</f>
        <v>45110</v>
      </c>
      <c r="C445">
        <v>988364352</v>
      </c>
      <c r="D445">
        <v>2293623.75</v>
      </c>
      <c r="E445">
        <v>14.599020957946777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1765.99</v>
      </c>
      <c r="B446" s="1">
        <f>DATE(2023,7,3) + TIME(23,45,35)</f>
        <v>45110.989988425928</v>
      </c>
      <c r="C446">
        <v>988364352</v>
      </c>
      <c r="D446">
        <v>2293623.75</v>
      </c>
      <c r="E446">
        <v>14.599020957946777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5">
      <c r="A447">
        <v>1766</v>
      </c>
      <c r="B447" s="1">
        <f>DATE(2023,7,4) + TIME(0,0,0)</f>
        <v>45111</v>
      </c>
      <c r="C447">
        <v>988364352</v>
      </c>
      <c r="D447">
        <v>2293623.75</v>
      </c>
      <c r="E447">
        <v>14.599020957946777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1766.99</v>
      </c>
      <c r="B448" s="1">
        <f>DATE(2023,7,4) + TIME(23,45,35)</f>
        <v>45111.989988425928</v>
      </c>
      <c r="C448">
        <v>988364352</v>
      </c>
      <c r="D448">
        <v>2293623.75</v>
      </c>
      <c r="E448">
        <v>14.599020957946777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1767</v>
      </c>
      <c r="B449" s="1">
        <f>DATE(2023,7,5) + TIME(0,0,0)</f>
        <v>45112</v>
      </c>
      <c r="C449">
        <v>988364352</v>
      </c>
      <c r="D449">
        <v>2293623.75</v>
      </c>
      <c r="E449">
        <v>14.599020957946777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1768.99</v>
      </c>
      <c r="B450" s="1">
        <f>DATE(2023,7,6) + TIME(23,45,35)</f>
        <v>45113.989988425928</v>
      </c>
      <c r="C450">
        <v>988364352</v>
      </c>
      <c r="D450">
        <v>2293623.75</v>
      </c>
      <c r="E450">
        <v>14.599020957946777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2" x14ac:dyDescent="0.25">
      <c r="A451">
        <v>1769</v>
      </c>
      <c r="B451" s="1">
        <f>DATE(2023,7,7) + TIME(0,0,0)</f>
        <v>45114</v>
      </c>
      <c r="C451">
        <v>988364352</v>
      </c>
      <c r="D451">
        <v>2293623.75</v>
      </c>
      <c r="E451">
        <v>14.599020957946777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1769.99</v>
      </c>
      <c r="B452" s="1">
        <f>DATE(2023,7,7) + TIME(23,45,35)</f>
        <v>45114.989988425928</v>
      </c>
      <c r="C452">
        <v>988364352</v>
      </c>
      <c r="D452">
        <v>2293623.75</v>
      </c>
      <c r="E452">
        <v>14.599020957946777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1770</v>
      </c>
      <c r="B453" s="1">
        <f>DATE(2023,7,8) + TIME(0,0,0)</f>
        <v>45115</v>
      </c>
      <c r="C453">
        <v>988364352</v>
      </c>
      <c r="D453">
        <v>2293623.75</v>
      </c>
      <c r="E453">
        <v>14.599020957946777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2" x14ac:dyDescent="0.25">
      <c r="A454">
        <v>1770.99</v>
      </c>
      <c r="B454" s="1">
        <f>DATE(2023,7,8) + TIME(23,45,35)</f>
        <v>45115.989988425928</v>
      </c>
      <c r="C454">
        <v>988364352</v>
      </c>
      <c r="D454">
        <v>2293623.75</v>
      </c>
      <c r="E454">
        <v>14.599020957946777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1771</v>
      </c>
      <c r="B455" s="1">
        <f>DATE(2023,7,9) + TIME(0,0,0)</f>
        <v>45116</v>
      </c>
      <c r="C455">
        <v>988364352</v>
      </c>
      <c r="D455">
        <v>2293623.75</v>
      </c>
      <c r="E455">
        <v>14.599020957946777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25">
      <c r="A456">
        <v>1772.99</v>
      </c>
      <c r="B456" s="1">
        <f>DATE(2023,7,10) + TIME(23,45,35)</f>
        <v>45117.989988425928</v>
      </c>
      <c r="C456">
        <v>988364352</v>
      </c>
      <c r="D456">
        <v>2293623.75</v>
      </c>
      <c r="E456">
        <v>14.599020957946777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2" x14ac:dyDescent="0.25">
      <c r="A457">
        <v>1773</v>
      </c>
      <c r="B457" s="1">
        <f>DATE(2023,7,11) + TIME(0,0,0)</f>
        <v>45118</v>
      </c>
      <c r="C457">
        <v>988364352</v>
      </c>
      <c r="D457">
        <v>2293623.75</v>
      </c>
      <c r="E457">
        <v>14.599020957946777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2" x14ac:dyDescent="0.25">
      <c r="A458">
        <v>1773.99</v>
      </c>
      <c r="B458" s="1">
        <f>DATE(2023,7,11) + TIME(23,45,35)</f>
        <v>45118.989988425928</v>
      </c>
      <c r="C458">
        <v>988364352</v>
      </c>
      <c r="D458">
        <v>2293623.75</v>
      </c>
      <c r="E458">
        <v>14.599020957946777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1774</v>
      </c>
      <c r="B459" s="1">
        <f>DATE(2023,7,12) + TIME(0,0,0)</f>
        <v>45119</v>
      </c>
      <c r="C459">
        <v>988364352</v>
      </c>
      <c r="D459">
        <v>2293623.75</v>
      </c>
      <c r="E459">
        <v>14.599020957946777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2" x14ac:dyDescent="0.25">
      <c r="A460">
        <v>1774.59</v>
      </c>
      <c r="B460" s="1">
        <f>DATE(2023,7,12) + TIME(14,9,35)</f>
        <v>45119.589988425927</v>
      </c>
      <c r="C460">
        <v>988364352</v>
      </c>
      <c r="D460">
        <v>2293623.75</v>
      </c>
      <c r="E460">
        <v>14.599020957946777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x14ac:dyDescent="0.25">
      <c r="A461">
        <v>1774.6</v>
      </c>
      <c r="B461" s="1">
        <f>DATE(2023,7,12) + TIME(14,24,0)</f>
        <v>45119.6</v>
      </c>
      <c r="C461">
        <v>988364352</v>
      </c>
      <c r="D461">
        <v>2293623.75</v>
      </c>
      <c r="E461">
        <v>14.599020957946777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1779.99</v>
      </c>
      <c r="B462" s="1">
        <f>DATE(2023,7,17) + TIME(23,45,35)</f>
        <v>45124.989988425928</v>
      </c>
      <c r="C462">
        <v>988364352</v>
      </c>
      <c r="D462">
        <v>2293623.75</v>
      </c>
      <c r="E462">
        <v>14.599020957946777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1780</v>
      </c>
      <c r="B463" s="1">
        <f>DATE(2023,7,18) + TIME(0,0,0)</f>
        <v>45125</v>
      </c>
      <c r="C463">
        <v>988364352</v>
      </c>
      <c r="D463">
        <v>2293623.75</v>
      </c>
      <c r="E463">
        <v>14.599020957946777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1781.99</v>
      </c>
      <c r="B464" s="1">
        <f>DATE(2023,7,19) + TIME(23,45,35)</f>
        <v>45126.989988425928</v>
      </c>
      <c r="C464">
        <v>988364352</v>
      </c>
      <c r="D464">
        <v>2293623.75</v>
      </c>
      <c r="E464">
        <v>14.599020957946777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</v>
      </c>
      <c r="B465" s="1">
        <f>DATE(2023,7,20) + TIME(0,0,0)</f>
        <v>45127</v>
      </c>
      <c r="C465">
        <v>988364352</v>
      </c>
      <c r="D465">
        <v>2293623.75</v>
      </c>
      <c r="E465">
        <v>14.599020957946777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1782.11</v>
      </c>
      <c r="B466" s="1">
        <f>DATE(2023,7,20) + TIME(2,38,23)</f>
        <v>45127.109988425924</v>
      </c>
      <c r="C466">
        <v>988364352</v>
      </c>
      <c r="D466">
        <v>2293623.75</v>
      </c>
      <c r="E466">
        <v>14.599020957946777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x14ac:dyDescent="0.25">
      <c r="A467">
        <v>1782.99</v>
      </c>
      <c r="B467" s="1">
        <f>DATE(2023,7,20) + TIME(23,45,35)</f>
        <v>45127.989988425928</v>
      </c>
      <c r="C467">
        <v>988364352</v>
      </c>
      <c r="D467">
        <v>2293623.75</v>
      </c>
      <c r="E467">
        <v>14.599020957946777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x14ac:dyDescent="0.25">
      <c r="A468">
        <v>1783</v>
      </c>
      <c r="B468" s="1">
        <f>DATE(2023,7,21) + TIME(0,0,0)</f>
        <v>45128</v>
      </c>
      <c r="C468">
        <v>988364352</v>
      </c>
      <c r="D468">
        <v>2293623.75</v>
      </c>
      <c r="E468">
        <v>14.599020957946777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1786.99</v>
      </c>
      <c r="B469" s="1">
        <f>DATE(2023,7,24) + TIME(23,45,35)</f>
        <v>45131.989988425928</v>
      </c>
      <c r="C469">
        <v>988364352</v>
      </c>
      <c r="D469">
        <v>2293623.75</v>
      </c>
      <c r="E469">
        <v>14.599020957946777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x14ac:dyDescent="0.25">
      <c r="A470">
        <v>1787</v>
      </c>
      <c r="B470" s="1">
        <f>DATE(2023,7,25) + TIME(0,0,0)</f>
        <v>45132</v>
      </c>
      <c r="C470">
        <v>988364352</v>
      </c>
      <c r="D470">
        <v>2293623.75</v>
      </c>
      <c r="E470">
        <v>14.599020957946777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1788.99</v>
      </c>
      <c r="B471" s="1">
        <f>DATE(2023,7,26) + TIME(23,45,35)</f>
        <v>45133.989988425928</v>
      </c>
      <c r="C471">
        <v>988364352</v>
      </c>
      <c r="D471">
        <v>2293623.75</v>
      </c>
      <c r="E471">
        <v>14.599020957946777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x14ac:dyDescent="0.25">
      <c r="A472">
        <v>1789</v>
      </c>
      <c r="B472" s="1">
        <f>DATE(2023,7,27) + TIME(0,0,0)</f>
        <v>45134</v>
      </c>
      <c r="C472">
        <v>988364352</v>
      </c>
      <c r="D472">
        <v>2293623.75</v>
      </c>
      <c r="E472">
        <v>14.599020957946777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x14ac:dyDescent="0.25">
      <c r="A473">
        <v>1794.99</v>
      </c>
      <c r="B473" s="1">
        <f>DATE(2023,8,1) + TIME(23,45,35)</f>
        <v>45139.989988425928</v>
      </c>
      <c r="C473">
        <v>988364352</v>
      </c>
      <c r="D473">
        <v>2293623.75</v>
      </c>
      <c r="E473">
        <v>14.599020957946777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x14ac:dyDescent="0.25">
      <c r="A474">
        <v>1795</v>
      </c>
      <c r="B474" s="1">
        <f>DATE(2023,8,2) + TIME(0,0,0)</f>
        <v>45140</v>
      </c>
      <c r="C474">
        <v>988364352</v>
      </c>
      <c r="D474">
        <v>2293623.75</v>
      </c>
      <c r="E474">
        <v>14.599020957946777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1799.99</v>
      </c>
      <c r="B475" s="1">
        <f>DATE(2023,8,6) + TIME(23,45,35)</f>
        <v>45144.989988425928</v>
      </c>
      <c r="C475">
        <v>988364352</v>
      </c>
      <c r="D475">
        <v>2293623.75</v>
      </c>
      <c r="E475">
        <v>14.599020957946777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x14ac:dyDescent="0.25">
      <c r="A476">
        <v>1800</v>
      </c>
      <c r="B476" s="1">
        <f>DATE(2023,8,7) + TIME(0,0,0)</f>
        <v>45145</v>
      </c>
      <c r="C476">
        <v>988364352</v>
      </c>
      <c r="D476">
        <v>2293623.75</v>
      </c>
      <c r="E476">
        <v>14.599020957946777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x14ac:dyDescent="0.25">
      <c r="A477">
        <v>1800.49</v>
      </c>
      <c r="B477" s="1">
        <f>DATE(2023,8,7) + TIME(11,45,35)</f>
        <v>45145.489988425928</v>
      </c>
      <c r="C477">
        <v>988364352</v>
      </c>
      <c r="D477">
        <v>2293623.75</v>
      </c>
      <c r="E477">
        <v>14.599020957946777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x14ac:dyDescent="0.25">
      <c r="A478">
        <v>1800.5</v>
      </c>
      <c r="B478" s="1">
        <f>DATE(2023,8,7) + TIME(12,0,0)</f>
        <v>45145.5</v>
      </c>
      <c r="C478">
        <v>988364352</v>
      </c>
      <c r="D478">
        <v>2293623.75</v>
      </c>
      <c r="E478">
        <v>14.599020957946777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1808.99</v>
      </c>
      <c r="B479" s="1">
        <f>DATE(2023,8,15) + TIME(23,45,35)</f>
        <v>45153.989988425928</v>
      </c>
      <c r="C479">
        <v>988364352</v>
      </c>
      <c r="D479">
        <v>2293623.75</v>
      </c>
      <c r="E479">
        <v>14.599020957946777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1809</v>
      </c>
      <c r="B480" s="1">
        <f>DATE(2023,8,16) + TIME(0,0,0)</f>
        <v>45154</v>
      </c>
      <c r="C480">
        <v>988364352</v>
      </c>
      <c r="D480">
        <v>2293623.75</v>
      </c>
      <c r="E480">
        <v>14.599020957946777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5">
      <c r="A481">
        <v>1814.99</v>
      </c>
      <c r="B481" s="1">
        <f>DATE(2023,8,21) + TIME(23,45,35)</f>
        <v>45159.989988425928</v>
      </c>
      <c r="C481">
        <v>988364352</v>
      </c>
      <c r="D481">
        <v>2293623.75</v>
      </c>
      <c r="E481">
        <v>14.599020957946777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2" x14ac:dyDescent="0.25">
      <c r="A482">
        <v>1815</v>
      </c>
      <c r="B482" s="1">
        <f>DATE(2023,8,22) + TIME(0,0,0)</f>
        <v>45160</v>
      </c>
      <c r="C482">
        <v>988364352</v>
      </c>
      <c r="D482">
        <v>2293623.75</v>
      </c>
      <c r="E482">
        <v>14.599020957946777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1821.99</v>
      </c>
      <c r="B483" s="1">
        <f>DATE(2023,8,28) + TIME(23,45,35)</f>
        <v>45166.989988425928</v>
      </c>
      <c r="C483">
        <v>988364352</v>
      </c>
      <c r="D483">
        <v>2293623.75</v>
      </c>
      <c r="E483">
        <v>14.599020957946777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2" x14ac:dyDescent="0.25">
      <c r="A484">
        <v>1822</v>
      </c>
      <c r="B484" s="1">
        <f>DATE(2023,8,29) + TIME(0,0,0)</f>
        <v>45167</v>
      </c>
      <c r="C484">
        <v>988364352</v>
      </c>
      <c r="D484">
        <v>2293623.75</v>
      </c>
      <c r="E484">
        <v>14.599020957946777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1826.99</v>
      </c>
      <c r="B485" s="1">
        <f>DATE(2023,9,2) + TIME(23,45,35)</f>
        <v>45171.989988425928</v>
      </c>
      <c r="C485">
        <v>988364352</v>
      </c>
      <c r="D485">
        <v>2293623.75</v>
      </c>
      <c r="E485">
        <v>14.599020957946777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1827</v>
      </c>
      <c r="B486" s="1">
        <f>DATE(2023,9,3) + TIME(0,0,0)</f>
        <v>45172</v>
      </c>
      <c r="C486">
        <v>988364352</v>
      </c>
      <c r="D486">
        <v>2293623.75</v>
      </c>
      <c r="E486">
        <v>14.599020957946777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1840.99</v>
      </c>
      <c r="B487" s="1">
        <f>DATE(2023,9,16) + TIME(23,45,35)</f>
        <v>45185.989988425928</v>
      </c>
      <c r="C487">
        <v>988364352</v>
      </c>
      <c r="D487">
        <v>2293623.75</v>
      </c>
      <c r="E487">
        <v>14.599020957946777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2" x14ac:dyDescent="0.25">
      <c r="A488">
        <v>1841</v>
      </c>
      <c r="B488" s="1">
        <f>DATE(2023,9,17) + TIME(0,0,0)</f>
        <v>45186</v>
      </c>
      <c r="C488">
        <v>988364352</v>
      </c>
      <c r="D488">
        <v>2293623.75</v>
      </c>
      <c r="E488">
        <v>14.599020957946777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2" x14ac:dyDescent="0.25">
      <c r="A489">
        <v>1843.99</v>
      </c>
      <c r="B489" s="1">
        <f>DATE(2023,9,19) + TIME(23,45,35)</f>
        <v>45188.989988425928</v>
      </c>
      <c r="C489">
        <v>988364352</v>
      </c>
      <c r="D489">
        <v>2293623.75</v>
      </c>
      <c r="E489">
        <v>14.599020957946777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1844</v>
      </c>
      <c r="B490" s="1">
        <f>DATE(2023,9,20) + TIME(0,0,0)</f>
        <v>45189</v>
      </c>
      <c r="C490">
        <v>988364352</v>
      </c>
      <c r="D490">
        <v>2293623.75</v>
      </c>
      <c r="E490">
        <v>14.599020957946777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5">
      <c r="A491">
        <v>1859</v>
      </c>
      <c r="B491" s="1">
        <f>DATE(2023,10,5) + TIME(0,0,0)</f>
        <v>45204</v>
      </c>
      <c r="C491">
        <v>988364352</v>
      </c>
      <c r="D491">
        <v>2293623.75</v>
      </c>
      <c r="E491">
        <v>14.599020957946777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1859.99</v>
      </c>
      <c r="B492" s="1">
        <f>DATE(2023,10,5) + TIME(23,45,35)</f>
        <v>45204.989988425928</v>
      </c>
      <c r="C492">
        <v>988364352</v>
      </c>
      <c r="D492">
        <v>2293623.75</v>
      </c>
      <c r="E492">
        <v>14.599020957946777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1860</v>
      </c>
      <c r="B493" s="1">
        <f>DATE(2023,10,6) + TIME(0,0,0)</f>
        <v>45205</v>
      </c>
      <c r="C493">
        <v>988364352</v>
      </c>
      <c r="D493">
        <v>2293623.75</v>
      </c>
      <c r="E493">
        <v>14.599020957946777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2" x14ac:dyDescent="0.25">
      <c r="A494">
        <v>1870.99</v>
      </c>
      <c r="B494" s="1">
        <f>DATE(2023,10,16) + TIME(23,45,35)</f>
        <v>45215.989988425928</v>
      </c>
      <c r="C494">
        <v>988364352</v>
      </c>
      <c r="D494">
        <v>2293623.75</v>
      </c>
      <c r="E494">
        <v>14.599020957946777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1871</v>
      </c>
      <c r="B495" s="1">
        <f>DATE(2023,10,17) + TIME(0,0,0)</f>
        <v>45216</v>
      </c>
      <c r="C495">
        <v>988364352</v>
      </c>
      <c r="D495">
        <v>2293623.75</v>
      </c>
      <c r="E495">
        <v>14.599020957946777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2" x14ac:dyDescent="0.25">
      <c r="A496">
        <v>1873.99</v>
      </c>
      <c r="B496" s="1">
        <f>DATE(2023,10,19) + TIME(23,45,35)</f>
        <v>45218.989988425928</v>
      </c>
      <c r="C496">
        <v>988364352</v>
      </c>
      <c r="D496">
        <v>2293623.75</v>
      </c>
      <c r="E496">
        <v>14.599020957946777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1874</v>
      </c>
      <c r="B497" s="1">
        <f>DATE(2023,10,20) + TIME(0,0,0)</f>
        <v>45219</v>
      </c>
      <c r="C497">
        <v>988364352</v>
      </c>
      <c r="D497">
        <v>2293623.75</v>
      </c>
      <c r="E497">
        <v>14.599020957946777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2" x14ac:dyDescent="0.25">
      <c r="A498">
        <v>1874.99</v>
      </c>
      <c r="B498" s="1">
        <f>DATE(2023,10,20) + TIME(23,45,35)</f>
        <v>45219.989988425928</v>
      </c>
      <c r="C498">
        <v>988364352</v>
      </c>
      <c r="D498">
        <v>2293623.75</v>
      </c>
      <c r="E498">
        <v>14.599020957946777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5">
      <c r="A499">
        <v>1875</v>
      </c>
      <c r="B499" s="1">
        <f>DATE(2023,10,21) + TIME(0,0,0)</f>
        <v>45220</v>
      </c>
      <c r="C499">
        <v>988364352</v>
      </c>
      <c r="D499">
        <v>2293623.75</v>
      </c>
      <c r="E499">
        <v>14.599020957946777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1877.99</v>
      </c>
      <c r="B500" s="1">
        <f>DATE(2023,10,23) + TIME(23,45,35)</f>
        <v>45222.989988425928</v>
      </c>
      <c r="C500">
        <v>988364352</v>
      </c>
      <c r="D500">
        <v>2293623.75</v>
      </c>
      <c r="E500">
        <v>14.599020957946777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1878</v>
      </c>
      <c r="B501" s="1">
        <f>DATE(2023,10,24) + TIME(0,0,0)</f>
        <v>45223</v>
      </c>
      <c r="C501">
        <v>988364352</v>
      </c>
      <c r="D501">
        <v>2293623.75</v>
      </c>
      <c r="E501">
        <v>14.599020957946777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2" x14ac:dyDescent="0.25">
      <c r="A502">
        <v>1878.99</v>
      </c>
      <c r="B502" s="1">
        <f>DATE(2023,10,24) + TIME(23,45,35)</f>
        <v>45223.989988425928</v>
      </c>
      <c r="C502">
        <v>988364352</v>
      </c>
      <c r="D502">
        <v>2293623.75</v>
      </c>
      <c r="E502">
        <v>14.599020957946777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1879</v>
      </c>
      <c r="B503" s="1">
        <f>DATE(2023,10,25) + TIME(0,0,0)</f>
        <v>45224</v>
      </c>
      <c r="C503">
        <v>988364352</v>
      </c>
      <c r="D503">
        <v>2293623.75</v>
      </c>
      <c r="E503">
        <v>14.599020957946777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2" x14ac:dyDescent="0.25">
      <c r="A504">
        <v>1880.84</v>
      </c>
      <c r="B504" s="1">
        <f>DATE(2023,10,26) + TIME(20,9,35)</f>
        <v>45225.839988425927</v>
      </c>
      <c r="C504">
        <v>988364352</v>
      </c>
      <c r="D504">
        <v>2293623.75</v>
      </c>
      <c r="E504">
        <v>14.599020957946777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1880.99</v>
      </c>
      <c r="B505" s="1">
        <f>DATE(2023,10,26) + TIME(23,45,35)</f>
        <v>45225.989988425928</v>
      </c>
      <c r="C505">
        <v>988364352</v>
      </c>
      <c r="D505">
        <v>2293623.75</v>
      </c>
      <c r="E505">
        <v>14.599020957946777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2" x14ac:dyDescent="0.25">
      <c r="A506">
        <v>1881</v>
      </c>
      <c r="B506" s="1">
        <f>DATE(2023,10,27) + TIME(0,0,0)</f>
        <v>45226</v>
      </c>
      <c r="C506">
        <v>988364352</v>
      </c>
      <c r="D506">
        <v>2293623.75</v>
      </c>
      <c r="E506">
        <v>14.599020957946777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1881.99</v>
      </c>
      <c r="B507" s="1">
        <f>DATE(2023,10,27) + TIME(23,45,35)</f>
        <v>45226.989988425928</v>
      </c>
      <c r="C507">
        <v>988364352</v>
      </c>
      <c r="D507">
        <v>2293623.75</v>
      </c>
      <c r="E507">
        <v>14.599020957946777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25">
      <c r="A508">
        <v>1882</v>
      </c>
      <c r="B508" s="1">
        <f>DATE(2023,10,28) + TIME(0,0,0)</f>
        <v>45227</v>
      </c>
      <c r="C508">
        <v>988364352</v>
      </c>
      <c r="D508">
        <v>2293623.75</v>
      </c>
      <c r="E508">
        <v>14.599020957946777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2" x14ac:dyDescent="0.25">
      <c r="A509">
        <v>1911.99</v>
      </c>
      <c r="B509" s="1">
        <f>DATE(2023,11,26) + TIME(23,45,35)</f>
        <v>45256.989988425928</v>
      </c>
      <c r="C509">
        <v>988364352</v>
      </c>
      <c r="D509">
        <v>2293623.75</v>
      </c>
      <c r="E509">
        <v>14.599020957946777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1912</v>
      </c>
      <c r="B510" s="1">
        <f>DATE(2023,11,27) + TIME(0,0,0)</f>
        <v>45257</v>
      </c>
      <c r="C510">
        <v>988364352</v>
      </c>
      <c r="D510">
        <v>2293623.75</v>
      </c>
      <c r="E510">
        <v>14.599020957946777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2" x14ac:dyDescent="0.25">
      <c r="A511">
        <v>1919</v>
      </c>
      <c r="B511" s="1">
        <f>DATE(2023,12,4) + TIME(0,0,0)</f>
        <v>45264</v>
      </c>
      <c r="C511">
        <v>988364352</v>
      </c>
      <c r="D511">
        <v>2293623.75</v>
      </c>
      <c r="E511">
        <v>14.599020957946777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1919.99</v>
      </c>
      <c r="B512" s="1">
        <f>DATE(2023,12,4) + TIME(23,45,35)</f>
        <v>45264.989988425928</v>
      </c>
      <c r="C512">
        <v>988364352</v>
      </c>
      <c r="D512">
        <v>2293623.75</v>
      </c>
      <c r="E512">
        <v>14.599020957946777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>
        <v>1920</v>
      </c>
      <c r="B513" s="1">
        <f>DATE(2023,12,5) + TIME(0,0,0)</f>
        <v>45265</v>
      </c>
      <c r="C513">
        <v>988364352</v>
      </c>
      <c r="D513">
        <v>2293623.75</v>
      </c>
      <c r="E513">
        <v>14.599020957946777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1930.99</v>
      </c>
      <c r="B514" s="1">
        <f>DATE(2023,12,15) + TIME(23,45,35)</f>
        <v>45275.989988425928</v>
      </c>
      <c r="C514">
        <v>988364352</v>
      </c>
      <c r="D514">
        <v>2293623.75</v>
      </c>
      <c r="E514">
        <v>14.599020957946777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5">
      <c r="A515">
        <v>1931</v>
      </c>
      <c r="B515" s="1">
        <f>DATE(2023,12,16) + TIME(0,0,0)</f>
        <v>45276</v>
      </c>
      <c r="C515">
        <v>988364352</v>
      </c>
      <c r="D515">
        <v>2293623.75</v>
      </c>
      <c r="E515">
        <v>14.599020957946777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>
        <v>1931.99</v>
      </c>
      <c r="B516" s="1">
        <f>DATE(2023,12,16) + TIME(23,45,35)</f>
        <v>45276.989988425928</v>
      </c>
      <c r="C516">
        <v>988364352</v>
      </c>
      <c r="D516">
        <v>2293623.75</v>
      </c>
      <c r="E516">
        <v>14.599020957946777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2" x14ac:dyDescent="0.25">
      <c r="A517">
        <v>1932</v>
      </c>
      <c r="B517" s="1">
        <f>DATE(2023,12,17) + TIME(0,0,0)</f>
        <v>45277</v>
      </c>
      <c r="C517">
        <v>988364352</v>
      </c>
      <c r="D517">
        <v>2293623.75</v>
      </c>
      <c r="E517">
        <v>14.599020957946777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2" x14ac:dyDescent="0.25">
      <c r="A518">
        <v>1934</v>
      </c>
      <c r="B518" s="1">
        <f>DATE(2023,12,19) + TIME(0,0,0)</f>
        <v>45279</v>
      </c>
      <c r="C518">
        <v>988364352</v>
      </c>
      <c r="D518">
        <v>2293623.75</v>
      </c>
      <c r="E518">
        <v>14.599020957946777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1934.99</v>
      </c>
      <c r="B519" s="1">
        <f>DATE(2023,12,19) + TIME(23,45,35)</f>
        <v>45279.989988425928</v>
      </c>
      <c r="C519">
        <v>988364352</v>
      </c>
      <c r="D519">
        <v>2293623.75</v>
      </c>
      <c r="E519">
        <v>14.599020957946777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1935</v>
      </c>
      <c r="B520" s="1">
        <f>DATE(2023,12,20) + TIME(0,0,0)</f>
        <v>45280</v>
      </c>
      <c r="C520">
        <v>988364352</v>
      </c>
      <c r="D520">
        <v>2293623.75</v>
      </c>
      <c r="E520">
        <v>14.599020957946777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2" x14ac:dyDescent="0.25">
      <c r="A521">
        <v>1935.99</v>
      </c>
      <c r="B521" s="1">
        <f>DATE(2023,12,20) + TIME(23,45,35)</f>
        <v>45280.989988425928</v>
      </c>
      <c r="C521">
        <v>988364352</v>
      </c>
      <c r="D521">
        <v>2293623.75</v>
      </c>
      <c r="E521">
        <v>14.599020957946777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x14ac:dyDescent="0.25">
      <c r="A522">
        <v>1936</v>
      </c>
      <c r="B522" s="1">
        <f>DATE(2023,12,21) + TIME(0,0,0)</f>
        <v>45281</v>
      </c>
      <c r="C522">
        <v>988364352</v>
      </c>
      <c r="D522">
        <v>2293623.75</v>
      </c>
      <c r="E522">
        <v>14.599020957946777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1944.99</v>
      </c>
      <c r="B523" s="1">
        <f>DATE(2023,12,29) + TIME(23,45,35)</f>
        <v>45289.989988425928</v>
      </c>
      <c r="C523">
        <v>988364352</v>
      </c>
      <c r="D523">
        <v>2293623.75</v>
      </c>
      <c r="E523">
        <v>14.599020957946777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2" x14ac:dyDescent="0.25">
      <c r="A524">
        <v>1945</v>
      </c>
      <c r="B524" s="1">
        <f>DATE(2023,12,30) + TIME(0,0,0)</f>
        <v>45290</v>
      </c>
      <c r="C524">
        <v>988364352</v>
      </c>
      <c r="D524">
        <v>2293623.75</v>
      </c>
      <c r="E524">
        <v>14.599020957946777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2" x14ac:dyDescent="0.25">
      <c r="A525">
        <v>1949.74</v>
      </c>
      <c r="B525" s="1">
        <f>DATE(2024,1,3) + TIME(17,45,35)</f>
        <v>45294.739988425928</v>
      </c>
      <c r="C525">
        <v>988364352</v>
      </c>
      <c r="D525">
        <v>2293623.75</v>
      </c>
      <c r="E525">
        <v>14.599020957946777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2" x14ac:dyDescent="0.25">
      <c r="A526">
        <v>1949.99</v>
      </c>
      <c r="B526" s="1">
        <f>DATE(2024,1,3) + TIME(23,45,35)</f>
        <v>45294.989988425928</v>
      </c>
      <c r="C526">
        <v>988364352</v>
      </c>
      <c r="D526">
        <v>2293623.75</v>
      </c>
      <c r="E526">
        <v>14.599020957946777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>
        <v>1950</v>
      </c>
      <c r="B527" s="1">
        <f>DATE(2024,1,4) + TIME(0,0,0)</f>
        <v>45295</v>
      </c>
      <c r="C527">
        <v>988364352</v>
      </c>
      <c r="D527">
        <v>2293623.75</v>
      </c>
      <c r="E527">
        <v>14.599020957946777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5">
      <c r="A528">
        <v>1950.99</v>
      </c>
      <c r="B528" s="1">
        <f>DATE(2024,1,4) + TIME(23,45,35)</f>
        <v>45295.989988425928</v>
      </c>
      <c r="C528">
        <v>988364352</v>
      </c>
      <c r="D528">
        <v>2293623.75</v>
      </c>
      <c r="E528">
        <v>14.599020957946777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1951</v>
      </c>
      <c r="B529" s="1">
        <f>DATE(2024,1,5) + TIME(0,0,0)</f>
        <v>45296</v>
      </c>
      <c r="C529">
        <v>988364352</v>
      </c>
      <c r="D529">
        <v>2293623.75</v>
      </c>
      <c r="E529">
        <v>14.599020957946777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1953.99</v>
      </c>
      <c r="B530" s="1">
        <f>DATE(2024,1,7) + TIME(23,45,35)</f>
        <v>45298.989988425928</v>
      </c>
      <c r="C530">
        <v>988364352</v>
      </c>
      <c r="D530">
        <v>2293623.75</v>
      </c>
      <c r="E530">
        <v>14.599020957946777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2" x14ac:dyDescent="0.25">
      <c r="A531">
        <v>1954</v>
      </c>
      <c r="B531" s="1">
        <f>DATE(2024,1,8) + TIME(0,0,0)</f>
        <v>45299</v>
      </c>
      <c r="C531">
        <v>988364352</v>
      </c>
      <c r="D531">
        <v>2293623.75</v>
      </c>
      <c r="E531">
        <v>14.599020957946777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1967.56</v>
      </c>
      <c r="B532" s="1">
        <f>DATE(2024,1,21) + TIME(13,26,23)</f>
        <v>45312.559988425928</v>
      </c>
      <c r="C532">
        <v>988364352</v>
      </c>
      <c r="D532">
        <v>2293623.75</v>
      </c>
      <c r="E532">
        <v>14.599020957946777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2" x14ac:dyDescent="0.25">
      <c r="A533">
        <v>1967.99</v>
      </c>
      <c r="B533" s="1">
        <f>DATE(2024,1,21) + TIME(23,45,35)</f>
        <v>45312.989988425928</v>
      </c>
      <c r="C533">
        <v>988364352</v>
      </c>
      <c r="D533">
        <v>2293623.75</v>
      </c>
      <c r="E533">
        <v>14.599020957946777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5">
      <c r="A534">
        <v>1968</v>
      </c>
      <c r="B534" s="1">
        <f>DATE(2024,1,22) + TIME(0,0,0)</f>
        <v>45313</v>
      </c>
      <c r="C534">
        <v>988364352</v>
      </c>
      <c r="D534">
        <v>2293623.75</v>
      </c>
      <c r="E534">
        <v>14.599020957946777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1969.99</v>
      </c>
      <c r="B535" s="1">
        <f>DATE(2024,1,23) + TIME(23,45,35)</f>
        <v>45314.989988425928</v>
      </c>
      <c r="C535">
        <v>988364352</v>
      </c>
      <c r="D535">
        <v>2293623.75</v>
      </c>
      <c r="E535">
        <v>14.599020957946777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1970</v>
      </c>
      <c r="B536" s="1">
        <f>DATE(2024,1,24) + TIME(0,0,0)</f>
        <v>45315</v>
      </c>
      <c r="C536">
        <v>988364352</v>
      </c>
      <c r="D536">
        <v>2293623.75</v>
      </c>
      <c r="E536">
        <v>14.599020957946777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2" x14ac:dyDescent="0.25">
      <c r="A537">
        <v>1970.49</v>
      </c>
      <c r="B537" s="1">
        <f>DATE(2024,1,24) + TIME(11,45,35)</f>
        <v>45315.489988425928</v>
      </c>
      <c r="C537">
        <v>988364352</v>
      </c>
      <c r="D537">
        <v>2293623.75</v>
      </c>
      <c r="E537">
        <v>14.599020957946777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1970.5</v>
      </c>
      <c r="B538" s="1">
        <f>DATE(2024,1,24) + TIME(12,0,0)</f>
        <v>45315.5</v>
      </c>
      <c r="C538">
        <v>988364352</v>
      </c>
      <c r="D538">
        <v>2293623.75</v>
      </c>
      <c r="E538">
        <v>14.599020957946777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1978.99</v>
      </c>
      <c r="B539" s="1">
        <f>DATE(2024,2,1) + TIME(23,45,35)</f>
        <v>45323.989988425928</v>
      </c>
      <c r="C539">
        <v>988364352</v>
      </c>
      <c r="D539">
        <v>2293623.75</v>
      </c>
      <c r="E539">
        <v>14.599020957946777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2" x14ac:dyDescent="0.25">
      <c r="A540">
        <v>1979</v>
      </c>
      <c r="B540" s="1">
        <f>DATE(2024,2,2) + TIME(0,0,0)</f>
        <v>45324</v>
      </c>
      <c r="C540">
        <v>988364352</v>
      </c>
      <c r="D540">
        <v>2293623.75</v>
      </c>
      <c r="E540">
        <v>14.599020957946777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1993.99</v>
      </c>
      <c r="B541" s="1">
        <f>DATE(2024,2,16) + TIME(23,45,35)</f>
        <v>45338.989988425928</v>
      </c>
      <c r="C541">
        <v>988364352</v>
      </c>
      <c r="D541">
        <v>2293623.75</v>
      </c>
      <c r="E541">
        <v>14.599020957946777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2" x14ac:dyDescent="0.25">
      <c r="A542">
        <v>1994</v>
      </c>
      <c r="B542" s="1">
        <f>DATE(2024,2,17) + TIME(0,0,0)</f>
        <v>45339</v>
      </c>
      <c r="C542">
        <v>988364352</v>
      </c>
      <c r="D542">
        <v>2293623.75</v>
      </c>
      <c r="E542">
        <v>14.599020957946777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1998.99</v>
      </c>
      <c r="B543" s="1">
        <f>DATE(2024,2,21) + TIME(23,45,35)</f>
        <v>45343.989988425928</v>
      </c>
      <c r="C543">
        <v>988364352</v>
      </c>
      <c r="D543">
        <v>2293623.75</v>
      </c>
      <c r="E543">
        <v>14.599020957946777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1999</v>
      </c>
      <c r="B544" s="1">
        <f>DATE(2024,2,22) + TIME(0,0,0)</f>
        <v>45344</v>
      </c>
      <c r="C544">
        <v>988364352</v>
      </c>
      <c r="D544">
        <v>2293623.75</v>
      </c>
      <c r="E544">
        <v>14.599020957946777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x14ac:dyDescent="0.25">
      <c r="A545">
        <v>2002.99</v>
      </c>
      <c r="B545" s="1">
        <f>DATE(2024,2,25) + TIME(23,45,35)</f>
        <v>45347.989988425928</v>
      </c>
      <c r="C545">
        <v>988364352</v>
      </c>
      <c r="D545">
        <v>2293623.75</v>
      </c>
      <c r="E545">
        <v>14.599020957946777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x14ac:dyDescent="0.25">
      <c r="A546">
        <v>2003</v>
      </c>
      <c r="B546" s="1">
        <f>DATE(2024,2,26) + TIME(0,0,0)</f>
        <v>45348</v>
      </c>
      <c r="C546">
        <v>988364352</v>
      </c>
      <c r="D546">
        <v>2293623.75</v>
      </c>
      <c r="E546">
        <v>14.599020957946777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x14ac:dyDescent="0.25">
      <c r="A547">
        <v>2006.99</v>
      </c>
      <c r="B547" s="1">
        <f>DATE(2024,2,29) + TIME(23,45,35)</f>
        <v>45351.989988425928</v>
      </c>
      <c r="C547">
        <v>988364352</v>
      </c>
      <c r="D547">
        <v>2293623.75</v>
      </c>
      <c r="E547">
        <v>14.599020957946777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x14ac:dyDescent="0.25">
      <c r="A548">
        <v>2007</v>
      </c>
      <c r="B548" s="1">
        <f>DATE(2024,3,1) + TIME(0,0,0)</f>
        <v>45352</v>
      </c>
      <c r="C548">
        <v>988364352</v>
      </c>
      <c r="D548">
        <v>2293623.75</v>
      </c>
      <c r="E548">
        <v>14.599020957946777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x14ac:dyDescent="0.25">
      <c r="A549">
        <v>2009.99</v>
      </c>
      <c r="B549" s="1">
        <f>DATE(2024,3,3) + TIME(23,45,35)</f>
        <v>45354.989988425928</v>
      </c>
      <c r="C549">
        <v>988364352</v>
      </c>
      <c r="D549">
        <v>2293623.75</v>
      </c>
      <c r="E549">
        <v>14.599020957946777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x14ac:dyDescent="0.25">
      <c r="A550">
        <v>2010</v>
      </c>
      <c r="B550" s="1">
        <f>DATE(2024,3,4) + TIME(0,0,0)</f>
        <v>45355</v>
      </c>
      <c r="C550">
        <v>988364352</v>
      </c>
      <c r="D550">
        <v>2293623.75</v>
      </c>
      <c r="E550">
        <v>14.599020957946777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x14ac:dyDescent="0.25">
      <c r="A551">
        <v>2011.99</v>
      </c>
      <c r="B551" s="1">
        <f>DATE(2024,3,5) + TIME(23,45,35)</f>
        <v>45356.989988425928</v>
      </c>
      <c r="C551">
        <v>988364352</v>
      </c>
      <c r="D551">
        <v>2293623.75</v>
      </c>
      <c r="E551">
        <v>14.599020957946777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x14ac:dyDescent="0.25">
      <c r="A552">
        <v>2012</v>
      </c>
      <c r="B552" s="1">
        <f>DATE(2024,3,6) + TIME(0,0,0)</f>
        <v>45357</v>
      </c>
      <c r="C552">
        <v>988364352</v>
      </c>
      <c r="D552">
        <v>2293623.75</v>
      </c>
      <c r="E552">
        <v>14.599020957946777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x14ac:dyDescent="0.25">
      <c r="A553">
        <v>2014.99</v>
      </c>
      <c r="B553" s="1">
        <f>DATE(2024,3,8) + TIME(23,45,35)</f>
        <v>45359.989988425928</v>
      </c>
      <c r="C553">
        <v>988364352</v>
      </c>
      <c r="D553">
        <v>2293623.75</v>
      </c>
      <c r="E553">
        <v>14.599020957946777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x14ac:dyDescent="0.25">
      <c r="A554">
        <v>2015</v>
      </c>
      <c r="B554" s="1">
        <f>DATE(2024,3,9) + TIME(0,0,0)</f>
        <v>45360</v>
      </c>
      <c r="C554">
        <v>988364352</v>
      </c>
      <c r="D554">
        <v>2293623.75</v>
      </c>
      <c r="E554">
        <v>14.599020957946777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x14ac:dyDescent="0.25">
      <c r="A555">
        <v>2015.99</v>
      </c>
      <c r="B555" s="1">
        <f>DATE(2024,3,9) + TIME(23,45,35)</f>
        <v>45360.989988425928</v>
      </c>
      <c r="C555">
        <v>988364352</v>
      </c>
      <c r="D555">
        <v>2293623.75</v>
      </c>
      <c r="E555">
        <v>14.599020957946777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2016</v>
      </c>
      <c r="B556" s="1">
        <f>DATE(2024,3,10) + TIME(0,0,0)</f>
        <v>45361</v>
      </c>
      <c r="C556">
        <v>988364352</v>
      </c>
      <c r="D556">
        <v>2293623.75</v>
      </c>
      <c r="E556">
        <v>14.599020957946777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2017.99</v>
      </c>
      <c r="B557" s="1">
        <f>DATE(2024,3,11) + TIME(23,45,35)</f>
        <v>45362.989988425928</v>
      </c>
      <c r="C557">
        <v>988364352</v>
      </c>
      <c r="D557">
        <v>2293623.75</v>
      </c>
      <c r="E557">
        <v>14.599020957946777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x14ac:dyDescent="0.25">
      <c r="A558">
        <v>2018</v>
      </c>
      <c r="B558" s="1">
        <f>DATE(2024,3,12) + TIME(0,0,0)</f>
        <v>45363</v>
      </c>
      <c r="C558">
        <v>988364352</v>
      </c>
      <c r="D558">
        <v>2293623.75</v>
      </c>
      <c r="E558">
        <v>14.599020957946777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x14ac:dyDescent="0.25">
      <c r="A559">
        <v>2018.49</v>
      </c>
      <c r="B559" s="1">
        <f>DATE(2024,3,12) + TIME(11,45,35)</f>
        <v>45363.489988425928</v>
      </c>
      <c r="C559">
        <v>988364352</v>
      </c>
      <c r="D559">
        <v>2293623.75</v>
      </c>
      <c r="E559">
        <v>14.599020957946777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2018.5</v>
      </c>
      <c r="B560" s="1">
        <f>DATE(2024,3,12) + TIME(12,0,0)</f>
        <v>45363.5</v>
      </c>
      <c r="C560">
        <v>988364352</v>
      </c>
      <c r="D560">
        <v>2293623.75</v>
      </c>
      <c r="E560">
        <v>14.599020957946777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2" x14ac:dyDescent="0.25">
      <c r="A561">
        <v>2019.38</v>
      </c>
      <c r="B561" s="1">
        <f>DATE(2024,3,13) + TIME(9,7,11)</f>
        <v>45364.379988425928</v>
      </c>
      <c r="C561">
        <v>988364352</v>
      </c>
      <c r="D561">
        <v>2293623.75</v>
      </c>
      <c r="E561">
        <v>14.599020957946777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2019.99</v>
      </c>
      <c r="B562" s="1">
        <f>DATE(2024,3,13) + TIME(23,45,35)</f>
        <v>45364.989988425928</v>
      </c>
      <c r="C562">
        <v>988364352</v>
      </c>
      <c r="D562">
        <v>2293623.75</v>
      </c>
      <c r="E562">
        <v>14.599020957946777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2020</v>
      </c>
      <c r="B563" s="1">
        <f>DATE(2024,3,14) + TIME(0,0,0)</f>
        <v>45365</v>
      </c>
      <c r="C563">
        <v>988364352</v>
      </c>
      <c r="D563">
        <v>2293623.75</v>
      </c>
      <c r="E563">
        <v>14.599020957946777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2" x14ac:dyDescent="0.25">
      <c r="A564">
        <v>2025.99</v>
      </c>
      <c r="B564" s="1">
        <f>DATE(2024,3,19) + TIME(23,45,35)</f>
        <v>45370.989988425928</v>
      </c>
      <c r="C564">
        <v>988364352</v>
      </c>
      <c r="D564">
        <v>2293623.75</v>
      </c>
      <c r="E564">
        <v>14.599020957946777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5">
      <c r="A565">
        <v>2026</v>
      </c>
      <c r="B565" s="1">
        <f>DATE(2024,3,20) + TIME(0,0,0)</f>
        <v>45371</v>
      </c>
      <c r="C565">
        <v>988364352</v>
      </c>
      <c r="D565">
        <v>2293623.75</v>
      </c>
      <c r="E565">
        <v>14.599020957946777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2026.99</v>
      </c>
      <c r="B566" s="1">
        <f>DATE(2024,3,20) + TIME(23,45,35)</f>
        <v>45371.989988425928</v>
      </c>
      <c r="C566">
        <v>988364352</v>
      </c>
      <c r="D566">
        <v>2293623.75</v>
      </c>
      <c r="E566">
        <v>14.599020957946777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2" x14ac:dyDescent="0.25">
      <c r="A567">
        <v>2027</v>
      </c>
      <c r="B567" s="1">
        <f>DATE(2024,3,21) + TIME(0,0,0)</f>
        <v>45372</v>
      </c>
      <c r="C567">
        <v>988364352</v>
      </c>
      <c r="D567">
        <v>2293623.75</v>
      </c>
      <c r="E567">
        <v>14.599020957946777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2032.99</v>
      </c>
      <c r="B568" s="1">
        <f>DATE(2024,3,26) + TIME(23,45,35)</f>
        <v>45377.989988425928</v>
      </c>
      <c r="C568">
        <v>988364352</v>
      </c>
      <c r="D568">
        <v>2293623.75</v>
      </c>
      <c r="E568">
        <v>14.599020957946777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2" x14ac:dyDescent="0.25">
      <c r="A569">
        <v>2033</v>
      </c>
      <c r="B569" s="1">
        <f>DATE(2024,3,27) + TIME(0,0,0)</f>
        <v>45378</v>
      </c>
      <c r="C569">
        <v>988364352</v>
      </c>
      <c r="D569">
        <v>2293623.75</v>
      </c>
      <c r="E569">
        <v>14.599020957946777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2033.99</v>
      </c>
      <c r="B570" s="1">
        <f>DATE(2024,3,27) + TIME(23,45,35)</f>
        <v>45378.989988425928</v>
      </c>
      <c r="C570">
        <v>988364352</v>
      </c>
      <c r="D570">
        <v>2293623.75</v>
      </c>
      <c r="E570">
        <v>14.599020957946777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2" x14ac:dyDescent="0.25">
      <c r="A571">
        <v>2034</v>
      </c>
      <c r="B571" s="1">
        <f>DATE(2024,3,28) + TIME(0,0,0)</f>
        <v>45379</v>
      </c>
      <c r="C571">
        <v>988364352</v>
      </c>
      <c r="D571">
        <v>2293623.75</v>
      </c>
      <c r="E571">
        <v>14.599020957946777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2" x14ac:dyDescent="0.25">
      <c r="A572">
        <v>2036.99</v>
      </c>
      <c r="B572" s="1">
        <f>DATE(2024,3,30) + TIME(23,45,35)</f>
        <v>45381.989988425928</v>
      </c>
      <c r="C572">
        <v>988364352</v>
      </c>
      <c r="D572">
        <v>2293623.75</v>
      </c>
      <c r="E572">
        <v>14.599020957946777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2" x14ac:dyDescent="0.25">
      <c r="A573">
        <v>2037</v>
      </c>
      <c r="B573" s="1">
        <f>DATE(2024,3,31) + TIME(0,0,0)</f>
        <v>45382</v>
      </c>
      <c r="C573">
        <v>988364352</v>
      </c>
      <c r="D573">
        <v>2293623.75</v>
      </c>
      <c r="E573">
        <v>14.599020957946777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2037.39</v>
      </c>
      <c r="B574" s="1">
        <f>DATE(2024,3,31) + TIME(9,21,36)</f>
        <v>45382.39</v>
      </c>
      <c r="C574">
        <v>988364352</v>
      </c>
      <c r="D574">
        <v>2293623.75</v>
      </c>
      <c r="E574">
        <v>14.599020957946777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2037.4</v>
      </c>
      <c r="B575" s="1">
        <f>DATE(2024,3,31) + TIME(9,35,59)</f>
        <v>45382.399988425925</v>
      </c>
      <c r="C575">
        <v>988364352</v>
      </c>
      <c r="D575">
        <v>2293623.75</v>
      </c>
      <c r="E575">
        <v>14.599020957946777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2" x14ac:dyDescent="0.25">
      <c r="A576">
        <v>2038.99</v>
      </c>
      <c r="B576" s="1">
        <f>DATE(2024,4,1) + TIME(23,45,35)</f>
        <v>45383.989988425928</v>
      </c>
      <c r="C576">
        <v>988364352</v>
      </c>
      <c r="D576">
        <v>2293623.75</v>
      </c>
      <c r="E576">
        <v>14.599020957946777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2039</v>
      </c>
      <c r="B577" s="1">
        <f>DATE(2024,4,2) + TIME(0,0,0)</f>
        <v>45384</v>
      </c>
      <c r="C577">
        <v>988364352</v>
      </c>
      <c r="D577">
        <v>2293623.75</v>
      </c>
      <c r="E577">
        <v>14.599020957946777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2" x14ac:dyDescent="0.25">
      <c r="A578">
        <v>2039.49</v>
      </c>
      <c r="B578" s="1">
        <f>DATE(2024,4,2) + TIME(11,45,35)</f>
        <v>45384.489988425928</v>
      </c>
      <c r="C578">
        <v>988364352</v>
      </c>
      <c r="D578">
        <v>2293623.75</v>
      </c>
      <c r="E578">
        <v>14.599020957946777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25">
      <c r="A579">
        <v>2039.5</v>
      </c>
      <c r="B579" s="1">
        <f>DATE(2024,4,2) + TIME(12,0,0)</f>
        <v>45384.5</v>
      </c>
      <c r="C579">
        <v>988364352</v>
      </c>
      <c r="D579">
        <v>2293623.75</v>
      </c>
      <c r="E579">
        <v>14.599020957946777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2" x14ac:dyDescent="0.25">
      <c r="A580">
        <v>2039.99</v>
      </c>
      <c r="B580" s="1">
        <f>DATE(2024,4,2) + TIME(23,45,35)</f>
        <v>45384.989988425928</v>
      </c>
      <c r="C580">
        <v>988364352</v>
      </c>
      <c r="D580">
        <v>2293623.75</v>
      </c>
      <c r="E580">
        <v>14.599020957946777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2" x14ac:dyDescent="0.25">
      <c r="A581">
        <v>2040</v>
      </c>
      <c r="B581" s="1">
        <f>DATE(2024,4,3) + TIME(0,0,0)</f>
        <v>45385</v>
      </c>
      <c r="C581">
        <v>988364352</v>
      </c>
      <c r="D581">
        <v>2293623.75</v>
      </c>
      <c r="E581">
        <v>14.599020957946777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2" x14ac:dyDescent="0.25">
      <c r="A582">
        <v>2040.02</v>
      </c>
      <c r="B582" s="1">
        <f>DATE(2024,4,3) + TIME(0,28,47)</f>
        <v>45385.019988425927</v>
      </c>
      <c r="C582">
        <v>988364352</v>
      </c>
      <c r="D582">
        <v>2293623.75</v>
      </c>
      <c r="E582">
        <v>14.599020957946777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</row>
    <row r="583" spans="1:12" x14ac:dyDescent="0.25">
      <c r="A583">
        <v>2040.19</v>
      </c>
      <c r="B583" s="1">
        <f>DATE(2024,4,3) + TIME(4,33,36)</f>
        <v>45385.19</v>
      </c>
      <c r="C583">
        <v>988364352</v>
      </c>
      <c r="D583">
        <v>2293623.75</v>
      </c>
      <c r="E583">
        <v>14.599020957946777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2" x14ac:dyDescent="0.25">
      <c r="A584">
        <v>2040.2</v>
      </c>
      <c r="B584" s="1">
        <f>DATE(2024,4,3) + TIME(4,47,59)</f>
        <v>45385.199988425928</v>
      </c>
      <c r="C584">
        <v>988364352</v>
      </c>
      <c r="D584">
        <v>2293623.75</v>
      </c>
      <c r="E584">
        <v>14.599020957946777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2" x14ac:dyDescent="0.25">
      <c r="A585">
        <v>2040.99</v>
      </c>
      <c r="B585" s="1">
        <f>DATE(2024,4,3) + TIME(23,45,35)</f>
        <v>45385.989988425928</v>
      </c>
      <c r="C585">
        <v>988364352</v>
      </c>
      <c r="D585">
        <v>2293623.75</v>
      </c>
      <c r="E585">
        <v>14.599020957946777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2041</v>
      </c>
      <c r="B586" s="1">
        <f>DATE(2024,4,4) + TIME(0,0,0)</f>
        <v>45386</v>
      </c>
      <c r="C586">
        <v>988364352</v>
      </c>
      <c r="D586">
        <v>2293623.75</v>
      </c>
      <c r="E586">
        <v>14.599020957946777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2041.99</v>
      </c>
      <c r="B587" s="1">
        <f>DATE(2024,4,4) + TIME(23,45,35)</f>
        <v>45386.989988425928</v>
      </c>
      <c r="C587">
        <v>988364352</v>
      </c>
      <c r="D587">
        <v>2293623.75</v>
      </c>
      <c r="E587">
        <v>14.599020957946777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2042</v>
      </c>
      <c r="B588" s="1">
        <f>DATE(2024,4,5) + TIME(0,0,0)</f>
        <v>45387</v>
      </c>
      <c r="C588">
        <v>988364352</v>
      </c>
      <c r="D588">
        <v>2293623.75</v>
      </c>
      <c r="E588">
        <v>14.599020957946777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2047.99</v>
      </c>
      <c r="B589" s="1">
        <f>DATE(2024,4,10) + TIME(23,45,35)</f>
        <v>45392.989988425928</v>
      </c>
      <c r="C589">
        <v>988364352</v>
      </c>
      <c r="D589">
        <v>2293623.75</v>
      </c>
      <c r="E589">
        <v>14.599020957946777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2" x14ac:dyDescent="0.25">
      <c r="A590">
        <v>2048</v>
      </c>
      <c r="B590" s="1">
        <f>DATE(2024,4,11) + TIME(0,0,0)</f>
        <v>45393</v>
      </c>
      <c r="C590">
        <v>988364352</v>
      </c>
      <c r="D590">
        <v>2293623.75</v>
      </c>
      <c r="E590">
        <v>14.599020957946777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2" x14ac:dyDescent="0.25">
      <c r="A591">
        <v>2048.9899999999998</v>
      </c>
      <c r="B591" s="1">
        <f>DATE(2024,4,11) + TIME(23,45,35)</f>
        <v>45393.989988425928</v>
      </c>
      <c r="C591">
        <v>988364352</v>
      </c>
      <c r="D591">
        <v>2293623.75</v>
      </c>
      <c r="E591">
        <v>14.599020957946777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2" x14ac:dyDescent="0.25">
      <c r="A592">
        <v>2049</v>
      </c>
      <c r="B592" s="1">
        <f>DATE(2024,4,12) + TIME(0,0,0)</f>
        <v>45394</v>
      </c>
      <c r="C592">
        <v>988364352</v>
      </c>
      <c r="D592">
        <v>2293623.75</v>
      </c>
      <c r="E592">
        <v>14.599020957946777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2" x14ac:dyDescent="0.25">
      <c r="A593">
        <v>2052.9899999999998</v>
      </c>
      <c r="B593" s="1">
        <f>DATE(2024,4,15) + TIME(23,45,35)</f>
        <v>45397.989988425928</v>
      </c>
      <c r="C593">
        <v>988364352</v>
      </c>
      <c r="D593">
        <v>2293623.75</v>
      </c>
      <c r="E593">
        <v>14.599020957946777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2" x14ac:dyDescent="0.25">
      <c r="A594">
        <v>2053</v>
      </c>
      <c r="B594" s="1">
        <f>DATE(2024,4,16) + TIME(0,0,0)</f>
        <v>45398</v>
      </c>
      <c r="C594">
        <v>988364352</v>
      </c>
      <c r="D594">
        <v>2293623.75</v>
      </c>
      <c r="E594">
        <v>14.599020957946777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2054.9899999999998</v>
      </c>
      <c r="B595" s="1">
        <f>DATE(2024,4,17) + TIME(23,45,35)</f>
        <v>45399.989988425928</v>
      </c>
      <c r="C595">
        <v>988364352</v>
      </c>
      <c r="D595">
        <v>2293623.75</v>
      </c>
      <c r="E595">
        <v>14.599020957946777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2055</v>
      </c>
      <c r="B596" s="1">
        <f>DATE(2024,4,18) + TIME(0,0,0)</f>
        <v>45400</v>
      </c>
      <c r="C596">
        <v>988364352</v>
      </c>
      <c r="D596">
        <v>2293623.75</v>
      </c>
      <c r="E596">
        <v>14.599020957946777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2" x14ac:dyDescent="0.25">
      <c r="A597">
        <v>2057.67</v>
      </c>
      <c r="B597" s="1">
        <f>DATE(2024,4,20) + TIME(16,4,48)</f>
        <v>45402.67</v>
      </c>
      <c r="C597">
        <v>988364352</v>
      </c>
      <c r="D597">
        <v>2293623.75</v>
      </c>
      <c r="E597">
        <v>14.599020957946777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2" x14ac:dyDescent="0.25">
      <c r="A598">
        <v>2057.9899999999998</v>
      </c>
      <c r="B598" s="1">
        <f>DATE(2024,4,20) + TIME(23,45,35)</f>
        <v>45402.989988425928</v>
      </c>
      <c r="C598">
        <v>988364352</v>
      </c>
      <c r="D598">
        <v>2293623.75</v>
      </c>
      <c r="E598">
        <v>14.599020957946777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2" x14ac:dyDescent="0.25">
      <c r="A599">
        <v>2058</v>
      </c>
      <c r="B599" s="1">
        <f>DATE(2024,4,21) + TIME(0,0,0)</f>
        <v>45403</v>
      </c>
      <c r="C599">
        <v>988364352</v>
      </c>
      <c r="D599">
        <v>2293623.75</v>
      </c>
      <c r="E599">
        <v>14.599020957946777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5">
      <c r="A600">
        <v>2064.9899999999998</v>
      </c>
      <c r="B600" s="1">
        <f>DATE(2024,4,27) + TIME(23,45,35)</f>
        <v>45409.989988425928</v>
      </c>
      <c r="C600">
        <v>988364352</v>
      </c>
      <c r="D600">
        <v>2293623.75</v>
      </c>
      <c r="E600">
        <v>14.599020957946777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2065</v>
      </c>
      <c r="B601" s="1">
        <f>DATE(2024,4,28) + TIME(0,0,0)</f>
        <v>45410</v>
      </c>
      <c r="C601">
        <v>988364352</v>
      </c>
      <c r="D601">
        <v>2293623.75</v>
      </c>
      <c r="E601">
        <v>14.599020957946777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2066.9899999999998</v>
      </c>
      <c r="B602" s="1">
        <f>DATE(2024,4,29) + TIME(23,45,35)</f>
        <v>45411.989988425928</v>
      </c>
      <c r="C602">
        <v>988364352</v>
      </c>
      <c r="D602">
        <v>2293623.75</v>
      </c>
      <c r="E602">
        <v>14.599020957946777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25">
      <c r="A603">
        <v>2067</v>
      </c>
      <c r="B603" s="1">
        <f>DATE(2024,4,30) + TIME(0,0,0)</f>
        <v>45412</v>
      </c>
      <c r="C603">
        <v>988364352</v>
      </c>
      <c r="D603">
        <v>2293623.75</v>
      </c>
      <c r="E603">
        <v>14.599020957946777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2" x14ac:dyDescent="0.25">
      <c r="A604">
        <v>2068.9899999999998</v>
      </c>
      <c r="B604" s="1">
        <f>DATE(2024,5,1) + TIME(23,45,35)</f>
        <v>45413.989988425928</v>
      </c>
      <c r="C604">
        <v>988364352</v>
      </c>
      <c r="D604">
        <v>2293623.75</v>
      </c>
      <c r="E604">
        <v>14.599020957946777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x14ac:dyDescent="0.25">
      <c r="A605">
        <v>2069</v>
      </c>
      <c r="B605" s="1">
        <f>DATE(2024,5,2) + TIME(0,0,0)</f>
        <v>45414</v>
      </c>
      <c r="C605">
        <v>988364352</v>
      </c>
      <c r="D605">
        <v>2293623.75</v>
      </c>
      <c r="E605">
        <v>14.599020957946777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2" x14ac:dyDescent="0.25">
      <c r="A606">
        <v>2070.9899999999998</v>
      </c>
      <c r="B606" s="1">
        <f>DATE(2024,5,3) + TIME(23,45,35)</f>
        <v>45415.989988425928</v>
      </c>
      <c r="C606">
        <v>988364352</v>
      </c>
      <c r="D606">
        <v>2293623.75</v>
      </c>
      <c r="E606">
        <v>14.599020957946777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5">
      <c r="A607">
        <v>2071</v>
      </c>
      <c r="B607" s="1">
        <f>DATE(2024,5,4) + TIME(0,0,0)</f>
        <v>45416</v>
      </c>
      <c r="C607">
        <v>988364352</v>
      </c>
      <c r="D607">
        <v>2293623.75</v>
      </c>
      <c r="E607">
        <v>14.599020957946777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2" x14ac:dyDescent="0.25">
      <c r="A608">
        <v>2071.12</v>
      </c>
      <c r="B608" s="1">
        <f>DATE(2024,5,4) + TIME(2,52,48)</f>
        <v>45416.12</v>
      </c>
      <c r="C608">
        <v>988364352</v>
      </c>
      <c r="D608">
        <v>2293623.75</v>
      </c>
      <c r="E608">
        <v>14.599020957946777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2071.9899999999998</v>
      </c>
      <c r="B609" s="1">
        <f>DATE(2024,5,4) + TIME(23,45,35)</f>
        <v>45416.989988425928</v>
      </c>
      <c r="C609">
        <v>988364352</v>
      </c>
      <c r="D609">
        <v>2293623.75</v>
      </c>
      <c r="E609">
        <v>14.599020957946777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2" x14ac:dyDescent="0.25">
      <c r="A610">
        <v>2072</v>
      </c>
      <c r="B610" s="1">
        <f>DATE(2024,5,5) + TIME(0,0,0)</f>
        <v>45417</v>
      </c>
      <c r="C610">
        <v>988364352</v>
      </c>
      <c r="D610">
        <v>2293623.75</v>
      </c>
      <c r="E610">
        <v>14.599020957946777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2" x14ac:dyDescent="0.25">
      <c r="A611">
        <v>2075.9899999999998</v>
      </c>
      <c r="B611" s="1">
        <f>DATE(2024,5,8) + TIME(23,45,35)</f>
        <v>45420.989988425928</v>
      </c>
      <c r="C611">
        <v>988364352</v>
      </c>
      <c r="D611">
        <v>2293623.75</v>
      </c>
      <c r="E611">
        <v>14.599020957946777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2" x14ac:dyDescent="0.25">
      <c r="A612">
        <v>2076</v>
      </c>
      <c r="B612" s="1">
        <f>DATE(2024,5,9) + TIME(0,0,0)</f>
        <v>45421</v>
      </c>
      <c r="C612">
        <v>988364352</v>
      </c>
      <c r="D612">
        <v>2293623.75</v>
      </c>
      <c r="E612">
        <v>14.599020957946777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25">
      <c r="A613">
        <v>2078.9899999999998</v>
      </c>
      <c r="B613" s="1">
        <f>DATE(2024,5,11) + TIME(23,45,35)</f>
        <v>45423.989988425928</v>
      </c>
      <c r="C613">
        <v>988364352</v>
      </c>
      <c r="D613">
        <v>2293623.75</v>
      </c>
      <c r="E613">
        <v>14.599020957946777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5">
      <c r="A614">
        <v>2079</v>
      </c>
      <c r="B614" s="1">
        <f>DATE(2024,5,12) + TIME(0,0,0)</f>
        <v>45424</v>
      </c>
      <c r="C614">
        <v>988364352</v>
      </c>
      <c r="D614">
        <v>2293623.75</v>
      </c>
      <c r="E614">
        <v>14.599020957946777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2" x14ac:dyDescent="0.25">
      <c r="A615">
        <v>2079.59</v>
      </c>
      <c r="B615" s="1">
        <f>DATE(2024,5,12) + TIME(14,9,35)</f>
        <v>45424.589988425927</v>
      </c>
      <c r="C615">
        <v>988364352</v>
      </c>
      <c r="D615">
        <v>2293623.75</v>
      </c>
      <c r="E615">
        <v>14.599020957946777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2" x14ac:dyDescent="0.25">
      <c r="A616">
        <v>2079.6</v>
      </c>
      <c r="B616" s="1">
        <f>DATE(2024,5,12) + TIME(14,24,0)</f>
        <v>45424.6</v>
      </c>
      <c r="C616">
        <v>988364352</v>
      </c>
      <c r="D616">
        <v>2293623.75</v>
      </c>
      <c r="E616">
        <v>14.599020957946777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5">
      <c r="A617">
        <v>2081.9899999999998</v>
      </c>
      <c r="B617" s="1">
        <f>DATE(2024,5,14) + TIME(23,45,35)</f>
        <v>45426.989988425928</v>
      </c>
      <c r="C617">
        <v>988364352</v>
      </c>
      <c r="D617">
        <v>2293623.75</v>
      </c>
      <c r="E617">
        <v>14.599020957946777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2082</v>
      </c>
      <c r="B618" s="1">
        <f>DATE(2024,5,15) + TIME(0,0,0)</f>
        <v>45427</v>
      </c>
      <c r="C618">
        <v>988364352</v>
      </c>
      <c r="D618">
        <v>2293623.75</v>
      </c>
      <c r="E618">
        <v>14.599020957946777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2082.59</v>
      </c>
      <c r="B619" s="1">
        <f>DATE(2024,5,15) + TIME(14,9,35)</f>
        <v>45427.589988425927</v>
      </c>
      <c r="C619">
        <v>988364352</v>
      </c>
      <c r="D619">
        <v>2293623.75</v>
      </c>
      <c r="E619">
        <v>14.599020957946777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2" x14ac:dyDescent="0.25">
      <c r="A620">
        <v>2082.6</v>
      </c>
      <c r="B620" s="1">
        <f>DATE(2024,5,15) + TIME(14,24,0)</f>
        <v>45427.6</v>
      </c>
      <c r="C620">
        <v>988364352</v>
      </c>
      <c r="D620">
        <v>2293623.75</v>
      </c>
      <c r="E620">
        <v>14.599020957946777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2089.9899999999998</v>
      </c>
      <c r="B621" s="1">
        <f>DATE(2024,5,22) + TIME(23,45,35)</f>
        <v>45434.989988425928</v>
      </c>
      <c r="C621">
        <v>988364352</v>
      </c>
      <c r="D621">
        <v>2293623.75</v>
      </c>
      <c r="E621">
        <v>14.599020957946777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2" x14ac:dyDescent="0.25">
      <c r="A622">
        <v>2090</v>
      </c>
      <c r="B622" s="1">
        <f>DATE(2024,5,23) + TIME(0,0,0)</f>
        <v>45435</v>
      </c>
      <c r="C622">
        <v>988364352</v>
      </c>
      <c r="D622">
        <v>2293623.75</v>
      </c>
      <c r="E622">
        <v>14.599020957946777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</row>
    <row r="623" spans="1:12" x14ac:dyDescent="0.25">
      <c r="A623">
        <v>2090.79</v>
      </c>
      <c r="B623" s="1">
        <f>DATE(2024,5,23) + TIME(18,57,35)</f>
        <v>45435.789988425924</v>
      </c>
      <c r="C623">
        <v>988364352</v>
      </c>
      <c r="D623">
        <v>2293623.75</v>
      </c>
      <c r="E623">
        <v>14.599020957946777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2090.8000000000002</v>
      </c>
      <c r="B624" s="1">
        <f>DATE(2024,5,23) + TIME(19,12,0)</f>
        <v>45435.8</v>
      </c>
      <c r="C624">
        <v>988364352</v>
      </c>
      <c r="D624">
        <v>2293623.75</v>
      </c>
      <c r="E624">
        <v>14.599020957946777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25">
      <c r="A625">
        <v>2094</v>
      </c>
      <c r="B625" s="1">
        <f>DATE(2024,5,27) + TIME(0,0,0)</f>
        <v>45439</v>
      </c>
      <c r="C625">
        <v>988364352</v>
      </c>
      <c r="D625">
        <v>2293623.75</v>
      </c>
      <c r="E625">
        <v>14.599020957946777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2094.9899999999998</v>
      </c>
      <c r="B626" s="1">
        <f>DATE(2024,5,27) + TIME(23,45,35)</f>
        <v>45439.989988425928</v>
      </c>
      <c r="C626">
        <v>988364352</v>
      </c>
      <c r="D626">
        <v>2293623.75</v>
      </c>
      <c r="E626">
        <v>14.599020957946777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x14ac:dyDescent="0.25">
      <c r="A627">
        <v>2095</v>
      </c>
      <c r="B627" s="1">
        <f>DATE(2024,5,28) + TIME(0,0,0)</f>
        <v>45440</v>
      </c>
      <c r="C627">
        <v>988364352</v>
      </c>
      <c r="D627">
        <v>2293623.75</v>
      </c>
      <c r="E627">
        <v>14.599020957946777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x14ac:dyDescent="0.25">
      <c r="A628">
        <v>2104.9899999999998</v>
      </c>
      <c r="B628" s="1">
        <f>DATE(2024,6,6) + TIME(23,45,35)</f>
        <v>45449.989988425928</v>
      </c>
      <c r="C628">
        <v>988364352</v>
      </c>
      <c r="D628">
        <v>2293623.75</v>
      </c>
      <c r="E628">
        <v>14.599020957946777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x14ac:dyDescent="0.25">
      <c r="A629">
        <v>2105</v>
      </c>
      <c r="B629" s="1">
        <f>DATE(2024,6,7) + TIME(0,0,0)</f>
        <v>45450</v>
      </c>
      <c r="C629">
        <v>988364352</v>
      </c>
      <c r="D629">
        <v>2293623.75</v>
      </c>
      <c r="E629">
        <v>14.599020957946777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2106.9899999999998</v>
      </c>
      <c r="B630" s="1">
        <f>DATE(2024,6,8) + TIME(23,45,35)</f>
        <v>45451.989988425928</v>
      </c>
      <c r="C630">
        <v>988364352</v>
      </c>
      <c r="D630">
        <v>2293623.75</v>
      </c>
      <c r="E630">
        <v>14.599020957946777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2107</v>
      </c>
      <c r="B631" s="1">
        <f>DATE(2024,6,9) + TIME(0,0,0)</f>
        <v>45452</v>
      </c>
      <c r="C631">
        <v>988364352</v>
      </c>
      <c r="D631">
        <v>2293623.75</v>
      </c>
      <c r="E631">
        <v>14.599020957946777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x14ac:dyDescent="0.25">
      <c r="A632">
        <v>2113.9899999999998</v>
      </c>
      <c r="B632" s="1">
        <f>DATE(2024,6,15) + TIME(23,45,35)</f>
        <v>45458.989988425928</v>
      </c>
      <c r="C632">
        <v>988364352</v>
      </c>
      <c r="D632">
        <v>2293623.75</v>
      </c>
      <c r="E632">
        <v>14.599020957946777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x14ac:dyDescent="0.25">
      <c r="A633">
        <v>2114</v>
      </c>
      <c r="B633" s="1">
        <f>DATE(2024,6,16) + TIME(0,0,0)</f>
        <v>45459</v>
      </c>
      <c r="C633">
        <v>988364352</v>
      </c>
      <c r="D633">
        <v>2293623.75</v>
      </c>
      <c r="E633">
        <v>14.599020957946777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2118.9899999999998</v>
      </c>
      <c r="B634" s="1">
        <f>DATE(2024,6,20) + TIME(23,45,35)</f>
        <v>45463.989988425928</v>
      </c>
      <c r="C634">
        <v>988364352</v>
      </c>
      <c r="D634">
        <v>2293623.75</v>
      </c>
      <c r="E634">
        <v>14.599020957946777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2119</v>
      </c>
      <c r="B635" s="1">
        <f>DATE(2024,6,21) + TIME(0,0,0)</f>
        <v>45464</v>
      </c>
      <c r="C635">
        <v>988364352</v>
      </c>
      <c r="D635">
        <v>2293623.75</v>
      </c>
      <c r="E635">
        <v>14.599020957946777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x14ac:dyDescent="0.25">
      <c r="A636">
        <v>2125.9899999999998</v>
      </c>
      <c r="B636" s="1">
        <f>DATE(2024,6,27) + TIME(23,45,35)</f>
        <v>45470.989988425928</v>
      </c>
      <c r="C636">
        <v>988364352</v>
      </c>
      <c r="D636">
        <v>2293623.75</v>
      </c>
      <c r="E636">
        <v>14.599020957946777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2126</v>
      </c>
      <c r="B637" s="1">
        <f>DATE(2024,6,28) + TIME(0,0,0)</f>
        <v>45471</v>
      </c>
      <c r="C637">
        <v>988364352</v>
      </c>
      <c r="D637">
        <v>2293623.75</v>
      </c>
      <c r="E637">
        <v>14.599020957946777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5">
      <c r="A638">
        <v>2128.9899999999998</v>
      </c>
      <c r="B638" s="1">
        <f>DATE(2024,6,30) + TIME(23,45,35)</f>
        <v>45473.989988425928</v>
      </c>
      <c r="C638">
        <v>988364352</v>
      </c>
      <c r="D638">
        <v>2293623.75</v>
      </c>
      <c r="E638">
        <v>14.599020957946777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2129</v>
      </c>
      <c r="B639" s="1">
        <f>DATE(2024,7,1) + TIME(0,0,0)</f>
        <v>45474</v>
      </c>
      <c r="C639">
        <v>988364352</v>
      </c>
      <c r="D639">
        <v>2293623.75</v>
      </c>
      <c r="E639">
        <v>14.599020957946777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2130.9899999999998</v>
      </c>
      <c r="B640" s="1">
        <f>DATE(2024,7,2) + TIME(23,45,35)</f>
        <v>45475.989988425928</v>
      </c>
      <c r="C640">
        <v>988364352</v>
      </c>
      <c r="D640">
        <v>2293623.75</v>
      </c>
      <c r="E640">
        <v>14.599020957946777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2131</v>
      </c>
      <c r="B641" s="1">
        <f>DATE(2024,7,3) + TIME(0,0,0)</f>
        <v>45476</v>
      </c>
      <c r="C641">
        <v>988364352</v>
      </c>
      <c r="D641">
        <v>2293623.75</v>
      </c>
      <c r="E641">
        <v>14.599020957946777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2134.9899999999998</v>
      </c>
      <c r="B642" s="1">
        <f>DATE(2024,7,6) + TIME(23,45,35)</f>
        <v>45479.989988425928</v>
      </c>
      <c r="C642">
        <v>988364352</v>
      </c>
      <c r="D642">
        <v>2293623.75</v>
      </c>
      <c r="E642">
        <v>14.599020957946777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2135</v>
      </c>
      <c r="B643" s="1">
        <f>DATE(2024,7,7) + TIME(0,0,0)</f>
        <v>45480</v>
      </c>
      <c r="C643">
        <v>988364352</v>
      </c>
      <c r="D643">
        <v>2293623.75</v>
      </c>
      <c r="E643">
        <v>14.599020957946777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2135.79</v>
      </c>
      <c r="B644" s="1">
        <f>DATE(2024,7,7) + TIME(18,57,35)</f>
        <v>45480.789988425924</v>
      </c>
      <c r="C644">
        <v>988364352</v>
      </c>
      <c r="D644">
        <v>2293623.75</v>
      </c>
      <c r="E644">
        <v>14.599020957946777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2" x14ac:dyDescent="0.25">
      <c r="A645">
        <v>2135.8000000000002</v>
      </c>
      <c r="B645" s="1">
        <f>DATE(2024,7,7) + TIME(19,12,0)</f>
        <v>45480.800000000003</v>
      </c>
      <c r="C645">
        <v>988364352</v>
      </c>
      <c r="D645">
        <v>2293623.75</v>
      </c>
      <c r="E645">
        <v>14.599020957946777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x14ac:dyDescent="0.25">
      <c r="A646">
        <v>2135.9899999999998</v>
      </c>
      <c r="B646" s="1">
        <f>DATE(2024,7,7) + TIME(23,45,35)</f>
        <v>45480.989988425928</v>
      </c>
      <c r="C646">
        <v>988364352</v>
      </c>
      <c r="D646">
        <v>2293623.75</v>
      </c>
      <c r="E646">
        <v>14.599020957946777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5">
      <c r="A647">
        <v>2136</v>
      </c>
      <c r="B647" s="1">
        <f>DATE(2024,7,8) + TIME(0,0,0)</f>
        <v>45481</v>
      </c>
      <c r="C647">
        <v>988364352</v>
      </c>
      <c r="D647">
        <v>2293623.75</v>
      </c>
      <c r="E647">
        <v>14.599020957946777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2" x14ac:dyDescent="0.25">
      <c r="A648">
        <v>2140.9899999999998</v>
      </c>
      <c r="B648" s="1">
        <f>DATE(2024,7,12) + TIME(23,45,35)</f>
        <v>45485.989988425928</v>
      </c>
      <c r="C648">
        <v>988364352</v>
      </c>
      <c r="D648">
        <v>2293623.75</v>
      </c>
      <c r="E648">
        <v>14.599020957946777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25">
      <c r="A649">
        <v>2141</v>
      </c>
      <c r="B649" s="1">
        <f>DATE(2024,7,13) + TIME(0,0,0)</f>
        <v>45486</v>
      </c>
      <c r="C649">
        <v>988364352</v>
      </c>
      <c r="D649">
        <v>2293623.75</v>
      </c>
      <c r="E649">
        <v>14.599020957946777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25">
      <c r="A650">
        <v>2141.9899999999998</v>
      </c>
      <c r="B650" s="1">
        <f>DATE(2024,7,13) + TIME(23,45,35)</f>
        <v>45486.989988425928</v>
      </c>
      <c r="C650">
        <v>988364352</v>
      </c>
      <c r="D650">
        <v>2293623.75</v>
      </c>
      <c r="E650">
        <v>14.599020957946777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2" x14ac:dyDescent="0.25">
      <c r="A651">
        <v>2142</v>
      </c>
      <c r="B651" s="1">
        <f>DATE(2024,7,14) + TIME(0,0,0)</f>
        <v>45487</v>
      </c>
      <c r="C651">
        <v>988364352</v>
      </c>
      <c r="D651">
        <v>2293623.75</v>
      </c>
      <c r="E651">
        <v>14.599020957946777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2" x14ac:dyDescent="0.25">
      <c r="A652">
        <v>2152.9899999999998</v>
      </c>
      <c r="B652" s="1">
        <f>DATE(2024,7,24) + TIME(23,45,35)</f>
        <v>45497.989988425928</v>
      </c>
      <c r="C652">
        <v>988364352</v>
      </c>
      <c r="D652">
        <v>2293623.75</v>
      </c>
      <c r="E652">
        <v>14.599020957946777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2153</v>
      </c>
      <c r="B653" s="1">
        <f>DATE(2024,7,25) + TIME(0,0,0)</f>
        <v>45498</v>
      </c>
      <c r="C653">
        <v>988364352</v>
      </c>
      <c r="D653">
        <v>2293623.75</v>
      </c>
      <c r="E653">
        <v>14.599020957946777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2153.9899999999998</v>
      </c>
      <c r="B654" s="1">
        <f>DATE(2024,7,25) + TIME(23,45,35)</f>
        <v>45498.989988425928</v>
      </c>
      <c r="C654">
        <v>988364352</v>
      </c>
      <c r="D654">
        <v>2293623.75</v>
      </c>
      <c r="E654">
        <v>14.599020957946777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2154</v>
      </c>
      <c r="B655" s="1">
        <f>DATE(2024,7,26) + TIME(0,0,0)</f>
        <v>45499</v>
      </c>
      <c r="C655">
        <v>988364352</v>
      </c>
      <c r="D655">
        <v>2293623.75</v>
      </c>
      <c r="E655">
        <v>14.599020957946777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2154.9899999999998</v>
      </c>
      <c r="B656" s="1">
        <f>DATE(2024,7,26) + TIME(23,45,35)</f>
        <v>45499.989988425928</v>
      </c>
      <c r="C656">
        <v>988364352</v>
      </c>
      <c r="D656">
        <v>2293623.75</v>
      </c>
      <c r="E656">
        <v>14.599020957946777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2" x14ac:dyDescent="0.25">
      <c r="A657">
        <v>2155</v>
      </c>
      <c r="B657" s="1">
        <f>DATE(2024,7,27) + TIME(0,0,0)</f>
        <v>45500</v>
      </c>
      <c r="C657">
        <v>988364352</v>
      </c>
      <c r="D657">
        <v>2293623.75</v>
      </c>
      <c r="E657">
        <v>14.599020957946777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2" x14ac:dyDescent="0.25">
      <c r="A658">
        <v>2155.9899999999998</v>
      </c>
      <c r="B658" s="1">
        <f>DATE(2024,7,27) + TIME(23,45,35)</f>
        <v>45500.989988425928</v>
      </c>
      <c r="C658">
        <v>988364352</v>
      </c>
      <c r="D658">
        <v>2293623.75</v>
      </c>
      <c r="E658">
        <v>14.599020957946777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2156</v>
      </c>
      <c r="B659" s="1">
        <f>DATE(2024,7,28) + TIME(0,0,0)</f>
        <v>45501</v>
      </c>
      <c r="C659">
        <v>988364352</v>
      </c>
      <c r="D659">
        <v>2293623.75</v>
      </c>
      <c r="E659">
        <v>14.599020957946777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2158.9899999999998</v>
      </c>
      <c r="B660" s="1">
        <f>DATE(2024,7,30) + TIME(23,45,35)</f>
        <v>45503.989988425928</v>
      </c>
      <c r="C660">
        <v>988364352</v>
      </c>
      <c r="D660">
        <v>2293623.75</v>
      </c>
      <c r="E660">
        <v>14.599020957946777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2159</v>
      </c>
      <c r="B661" s="1">
        <f>DATE(2024,7,31) + TIME(0,0,0)</f>
        <v>45504</v>
      </c>
      <c r="C661">
        <v>988364352</v>
      </c>
      <c r="D661">
        <v>2293623.75</v>
      </c>
      <c r="E661">
        <v>14.599020957946777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2160.9899999999998</v>
      </c>
      <c r="B662" s="1">
        <f>DATE(2024,8,1) + TIME(23,45,35)</f>
        <v>45505.989988425928</v>
      </c>
      <c r="C662">
        <v>988364352</v>
      </c>
      <c r="D662">
        <v>2293623.75</v>
      </c>
      <c r="E662">
        <v>14.599020957946777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2161</v>
      </c>
      <c r="B663" s="1">
        <f>DATE(2024,8,2) + TIME(0,0,0)</f>
        <v>45506</v>
      </c>
      <c r="C663">
        <v>988364352</v>
      </c>
      <c r="D663">
        <v>2293623.75</v>
      </c>
      <c r="E663">
        <v>14.599020957946777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</row>
    <row r="664" spans="1:12" x14ac:dyDescent="0.25">
      <c r="A664">
        <v>2162</v>
      </c>
      <c r="B664" s="1">
        <f>DATE(2024,8,3) + TIME(0,0,0)</f>
        <v>45507</v>
      </c>
      <c r="C664">
        <v>988364352</v>
      </c>
      <c r="D664">
        <v>2293623.75</v>
      </c>
      <c r="E664">
        <v>14.599020957946777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37C97-D527-4784-B5AF-FA1E39AF5BC3}">
  <dimension ref="A1:L664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46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29.989999999999995</v>
      </c>
      <c r="B6" s="1">
        <f>DATE(2018,10,1) + TIME(23,45,35)</f>
        <v>43374.989988425928</v>
      </c>
      <c r="C6">
        <v>0</v>
      </c>
      <c r="G6">
        <v>0</v>
      </c>
      <c r="I6">
        <v>0</v>
      </c>
      <c r="J6">
        <v>0</v>
      </c>
      <c r="L6">
        <v>0</v>
      </c>
    </row>
    <row r="7" spans="1:12" x14ac:dyDescent="0.25">
      <c r="A7">
        <v>30</v>
      </c>
      <c r="B7" s="1">
        <f>DATE(2018,10,2) + TIME(0,0,0)</f>
        <v>43375</v>
      </c>
      <c r="C7">
        <v>27586.943359375</v>
      </c>
      <c r="D7">
        <v>0</v>
      </c>
      <c r="E7">
        <v>0</v>
      </c>
      <c r="F7">
        <v>0</v>
      </c>
      <c r="G7">
        <v>2758694.25</v>
      </c>
      <c r="H7">
        <v>1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59.989999999999995</v>
      </c>
      <c r="B8" s="1">
        <f>DATE(2018,10,31) + TIME(23,45,35)</f>
        <v>43404.989988425928</v>
      </c>
      <c r="C8">
        <v>82760832</v>
      </c>
      <c r="D8">
        <v>0</v>
      </c>
      <c r="E8">
        <v>0</v>
      </c>
      <c r="F8">
        <v>0</v>
      </c>
      <c r="G8">
        <v>2758694.25</v>
      </c>
      <c r="H8">
        <v>1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60</v>
      </c>
      <c r="B9" s="1">
        <f>DATE(2018,11,1) + TIME(0,0,0)</f>
        <v>43405</v>
      </c>
      <c r="C9">
        <v>82788472</v>
      </c>
      <c r="D9">
        <v>0</v>
      </c>
      <c r="E9">
        <v>0</v>
      </c>
      <c r="F9">
        <v>0</v>
      </c>
      <c r="G9">
        <v>2763720.5</v>
      </c>
      <c r="H9">
        <v>1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89.99</v>
      </c>
      <c r="B10" s="1">
        <f>DATE(2018,11,30) + TIME(23,45,35)</f>
        <v>43434.989988425928</v>
      </c>
      <c r="C10">
        <v>165672448</v>
      </c>
      <c r="D10">
        <v>0</v>
      </c>
      <c r="E10">
        <v>0</v>
      </c>
      <c r="F10">
        <v>0</v>
      </c>
      <c r="G10">
        <v>2763720.5</v>
      </c>
      <c r="H10">
        <v>1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90</v>
      </c>
      <c r="B11" s="1">
        <f>DATE(2018,12,1) + TIME(0,0,0)</f>
        <v>43435</v>
      </c>
      <c r="C11">
        <v>165699776</v>
      </c>
      <c r="D11">
        <v>0</v>
      </c>
      <c r="E11">
        <v>0</v>
      </c>
      <c r="F11">
        <v>0</v>
      </c>
      <c r="G11">
        <v>2732613.75</v>
      </c>
      <c r="H11">
        <v>1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119.99</v>
      </c>
      <c r="B12" s="1">
        <f>DATE(2018,12,30) + TIME(23,45,35)</f>
        <v>43464.989988425928</v>
      </c>
      <c r="C12">
        <v>247650864</v>
      </c>
      <c r="D12">
        <v>0</v>
      </c>
      <c r="E12">
        <v>0</v>
      </c>
      <c r="F12">
        <v>0</v>
      </c>
      <c r="G12">
        <v>2732613.75</v>
      </c>
      <c r="H12">
        <v>1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120</v>
      </c>
      <c r="B13" s="1">
        <f>DATE(2018,12,31) + TIME(0,0,0)</f>
        <v>43465</v>
      </c>
      <c r="C13">
        <v>247678080</v>
      </c>
      <c r="D13">
        <v>0</v>
      </c>
      <c r="E13">
        <v>0</v>
      </c>
      <c r="F13">
        <v>0</v>
      </c>
      <c r="G13">
        <v>2722071.75</v>
      </c>
      <c r="H13">
        <v>1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149.99</v>
      </c>
      <c r="B14" s="1">
        <f>DATE(2019,1,29) + TIME(23,45,35)</f>
        <v>43494.989988425928</v>
      </c>
      <c r="C14">
        <v>329313024</v>
      </c>
      <c r="D14">
        <v>0</v>
      </c>
      <c r="E14">
        <v>0</v>
      </c>
      <c r="F14">
        <v>0</v>
      </c>
      <c r="G14">
        <v>2722071.75</v>
      </c>
      <c r="H14">
        <v>1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150</v>
      </c>
      <c r="B15" s="1">
        <f>DATE(2019,1,30) + TIME(0,0,0)</f>
        <v>43495</v>
      </c>
      <c r="C15">
        <v>329340320</v>
      </c>
      <c r="D15">
        <v>0</v>
      </c>
      <c r="E15">
        <v>0</v>
      </c>
      <c r="F15">
        <v>0</v>
      </c>
      <c r="G15">
        <v>2732249.5</v>
      </c>
      <c r="H15">
        <v>1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179.99</v>
      </c>
      <c r="B16" s="1">
        <f>DATE(2019,2,28) + TIME(23,45,35)</f>
        <v>43524.989988425928</v>
      </c>
      <c r="C16">
        <v>411280480</v>
      </c>
      <c r="D16">
        <v>0</v>
      </c>
      <c r="E16">
        <v>0</v>
      </c>
      <c r="F16">
        <v>0</v>
      </c>
      <c r="G16">
        <v>2732249.5</v>
      </c>
      <c r="H16">
        <v>1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</v>
      </c>
      <c r="B17" s="1">
        <f>DATE(2019,3,1) + TIME(0,0,0)</f>
        <v>43525</v>
      </c>
      <c r="C17">
        <v>411307136</v>
      </c>
      <c r="D17">
        <v>0</v>
      </c>
      <c r="E17">
        <v>0</v>
      </c>
      <c r="F17">
        <v>0</v>
      </c>
      <c r="G17">
        <v>2663549.5</v>
      </c>
      <c r="H17">
        <v>1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180.99</v>
      </c>
      <c r="B18" s="1">
        <f>DATE(2019,3,1) + TIME(23,45,35)</f>
        <v>43525.989988425928</v>
      </c>
      <c r="C18">
        <v>413944032</v>
      </c>
      <c r="D18">
        <v>0</v>
      </c>
      <c r="E18">
        <v>0</v>
      </c>
      <c r="F18">
        <v>0</v>
      </c>
      <c r="G18">
        <v>2663549.5</v>
      </c>
      <c r="H18">
        <v>1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181</v>
      </c>
      <c r="B19" s="1">
        <f>DATE(2019,3,2) + TIME(0,0,0)</f>
        <v>43526</v>
      </c>
      <c r="C19">
        <v>413944032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182.99</v>
      </c>
      <c r="B20" s="1">
        <f>DATE(2019,3,3) + TIME(23,45,35)</f>
        <v>43527.989988425928</v>
      </c>
      <c r="C20">
        <v>413944032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183</v>
      </c>
      <c r="B21" s="1">
        <f>DATE(2019,3,4) + TIME(0,0,0)</f>
        <v>43528</v>
      </c>
      <c r="C21">
        <v>413971296</v>
      </c>
      <c r="D21">
        <v>0</v>
      </c>
      <c r="E21">
        <v>0</v>
      </c>
      <c r="F21">
        <v>0</v>
      </c>
      <c r="G21">
        <v>2724890.75</v>
      </c>
      <c r="H21">
        <v>1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212.99</v>
      </c>
      <c r="B22" s="1">
        <f>DATE(2019,4,2) + TIME(23,45,35)</f>
        <v>43557.989988425928</v>
      </c>
      <c r="C22">
        <v>495690752</v>
      </c>
      <c r="D22">
        <v>0</v>
      </c>
      <c r="E22">
        <v>0</v>
      </c>
      <c r="F22">
        <v>0</v>
      </c>
      <c r="G22">
        <v>2724890.75</v>
      </c>
      <c r="H22">
        <v>1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213</v>
      </c>
      <c r="B23" s="1">
        <f>DATE(2019,4,3) + TIME(0,0,0)</f>
        <v>43558</v>
      </c>
      <c r="C23">
        <v>495718400</v>
      </c>
      <c r="D23">
        <v>0</v>
      </c>
      <c r="E23">
        <v>0</v>
      </c>
      <c r="F23">
        <v>0</v>
      </c>
      <c r="G23">
        <v>2763616.5</v>
      </c>
      <c r="H23">
        <v>1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242.99</v>
      </c>
      <c r="B24" s="1">
        <f>DATE(2019,5,2) + TIME(23,45,35)</f>
        <v>43587.989988425928</v>
      </c>
      <c r="C24">
        <v>578599232</v>
      </c>
      <c r="D24">
        <v>0</v>
      </c>
      <c r="E24">
        <v>0</v>
      </c>
      <c r="F24">
        <v>0</v>
      </c>
      <c r="G24">
        <v>2763616.5</v>
      </c>
      <c r="H24">
        <v>1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243</v>
      </c>
      <c r="B25" s="1">
        <f>DATE(2019,5,3) + TIME(0,0,0)</f>
        <v>43588</v>
      </c>
      <c r="C25">
        <v>578626496</v>
      </c>
      <c r="D25">
        <v>0</v>
      </c>
      <c r="E25">
        <v>0</v>
      </c>
      <c r="F25">
        <v>0</v>
      </c>
      <c r="G25">
        <v>2724925.5</v>
      </c>
      <c r="H25">
        <v>1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272.99</v>
      </c>
      <c r="B26" s="1">
        <f>DATE(2019,6,1) + TIME(23,45,35)</f>
        <v>43617.989988425928</v>
      </c>
      <c r="C26">
        <v>660347008</v>
      </c>
      <c r="D26">
        <v>0</v>
      </c>
      <c r="E26">
        <v>0</v>
      </c>
      <c r="F26">
        <v>0</v>
      </c>
      <c r="G26">
        <v>2724925.5</v>
      </c>
      <c r="H26">
        <v>1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273</v>
      </c>
      <c r="B27" s="1">
        <f>DATE(2019,6,2) + TIME(0,0,0)</f>
        <v>43618</v>
      </c>
      <c r="C27">
        <v>660374784</v>
      </c>
      <c r="D27">
        <v>0</v>
      </c>
      <c r="E27">
        <v>0</v>
      </c>
      <c r="F27">
        <v>0</v>
      </c>
      <c r="G27">
        <v>2774030.75</v>
      </c>
      <c r="H27">
        <v>1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302.99</v>
      </c>
      <c r="B28" s="1">
        <f>DATE(2019,7,1) + TIME(23,45,35)</f>
        <v>43647.989988425928</v>
      </c>
      <c r="C28">
        <v>743567936</v>
      </c>
      <c r="D28">
        <v>0</v>
      </c>
      <c r="E28">
        <v>0</v>
      </c>
      <c r="F28">
        <v>0</v>
      </c>
      <c r="G28">
        <v>2774030.75</v>
      </c>
      <c r="H28">
        <v>1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303</v>
      </c>
      <c r="B29" s="1">
        <f>DATE(2019,7,2) + TIME(0,0,0)</f>
        <v>43648</v>
      </c>
      <c r="C29">
        <v>743567936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304.99</v>
      </c>
      <c r="B30" s="1">
        <f>DATE(2019,7,3) + TIME(23,45,35)</f>
        <v>43649.989988425928</v>
      </c>
      <c r="C30">
        <v>743567936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305</v>
      </c>
      <c r="B31" s="1">
        <f>DATE(2019,7,4) + TIME(0,0,0)</f>
        <v>43650</v>
      </c>
      <c r="C31">
        <v>743595200</v>
      </c>
      <c r="D31">
        <v>0</v>
      </c>
      <c r="E31">
        <v>0</v>
      </c>
      <c r="F31">
        <v>0</v>
      </c>
      <c r="G31">
        <v>2726678.75</v>
      </c>
      <c r="H31">
        <v>1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334.99</v>
      </c>
      <c r="B32" s="1">
        <f>DATE(2019,8,2) + TIME(23,45,35)</f>
        <v>43679.989988425928</v>
      </c>
      <c r="C32">
        <v>825368320</v>
      </c>
      <c r="D32">
        <v>0</v>
      </c>
      <c r="E32">
        <v>0</v>
      </c>
      <c r="F32">
        <v>0</v>
      </c>
      <c r="G32">
        <v>2726678.75</v>
      </c>
      <c r="H32">
        <v>1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335</v>
      </c>
      <c r="B33" s="1">
        <f>DATE(2019,8,3) + TIME(0,0,0)</f>
        <v>43680</v>
      </c>
      <c r="C33">
        <v>825395648</v>
      </c>
      <c r="D33">
        <v>0</v>
      </c>
      <c r="E33">
        <v>0</v>
      </c>
      <c r="F33">
        <v>0</v>
      </c>
      <c r="G33">
        <v>2733625.75</v>
      </c>
      <c r="H33">
        <v>1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364.99</v>
      </c>
      <c r="B34" s="1">
        <f>DATE(2019,9,1) + TIME(23,45,35)</f>
        <v>43709.989988425928</v>
      </c>
      <c r="C34">
        <v>907377088</v>
      </c>
      <c r="D34">
        <v>0</v>
      </c>
      <c r="E34">
        <v>0</v>
      </c>
      <c r="F34">
        <v>0</v>
      </c>
      <c r="G34">
        <v>2733625.75</v>
      </c>
      <c r="H34">
        <v>1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365</v>
      </c>
      <c r="B35" s="1">
        <f>DATE(2019,9,2) + TIME(0,0,0)</f>
        <v>43710</v>
      </c>
      <c r="C35">
        <v>907404608</v>
      </c>
      <c r="D35">
        <v>0</v>
      </c>
      <c r="E35">
        <v>0</v>
      </c>
      <c r="F35">
        <v>0</v>
      </c>
      <c r="G35">
        <v>2750554.5</v>
      </c>
      <c r="H35">
        <v>1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394.99</v>
      </c>
      <c r="B36" s="1">
        <f>DATE(2019,10,1) + TIME(23,45,35)</f>
        <v>43739.989988425928</v>
      </c>
      <c r="C36">
        <v>989893760</v>
      </c>
      <c r="D36">
        <v>0</v>
      </c>
      <c r="E36">
        <v>0</v>
      </c>
      <c r="F36">
        <v>0</v>
      </c>
      <c r="G36">
        <v>2750554.5</v>
      </c>
      <c r="H36">
        <v>1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395</v>
      </c>
      <c r="B37" s="1">
        <f>DATE(2019,10,2) + TIME(0,0,0)</f>
        <v>43740</v>
      </c>
      <c r="C37">
        <v>989893760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424.99</v>
      </c>
      <c r="B38" s="1">
        <f>DATE(2019,10,31) + TIME(23,45,35)</f>
        <v>43769.989988425928</v>
      </c>
      <c r="C38">
        <v>989893760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425</v>
      </c>
      <c r="B39" s="1">
        <f>DATE(2019,11,1) + TIME(0,0,0)</f>
        <v>43770</v>
      </c>
      <c r="C39">
        <v>989893760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454.99</v>
      </c>
      <c r="B40" s="1">
        <f>DATE(2019,11,30) + TIME(23,45,35)</f>
        <v>43799.989988425928</v>
      </c>
      <c r="C40">
        <v>989893760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455</v>
      </c>
      <c r="B41" s="1">
        <f>DATE(2019,12,1) + TIME(0,0,0)</f>
        <v>43800</v>
      </c>
      <c r="C41">
        <v>989893760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484.99</v>
      </c>
      <c r="B42" s="1">
        <f>DATE(2019,12,30) + TIME(23,45,35)</f>
        <v>43829.989988425928</v>
      </c>
      <c r="C42">
        <v>989893760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485</v>
      </c>
      <c r="B43" s="1">
        <f>DATE(2019,12,31) + TIME(0,0,0)</f>
        <v>43830</v>
      </c>
      <c r="C43">
        <v>989893760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514.99</v>
      </c>
      <c r="B44" s="1">
        <f>DATE(2020,1,29) + TIME(23,45,35)</f>
        <v>43859.989988425928</v>
      </c>
      <c r="C44">
        <v>989893760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515</v>
      </c>
      <c r="B45" s="1">
        <f>DATE(2020,1,30) + TIME(0,0,0)</f>
        <v>43860</v>
      </c>
      <c r="C45">
        <v>989893760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544.99</v>
      </c>
      <c r="B46" s="1">
        <f>DATE(2020,2,28) + TIME(23,45,35)</f>
        <v>43889.989988425928</v>
      </c>
      <c r="C46">
        <v>989893760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545</v>
      </c>
      <c r="B47" s="1">
        <f>DATE(2020,2,29) + TIME(0,0,0)</f>
        <v>43890</v>
      </c>
      <c r="C47">
        <v>989893760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574.99</v>
      </c>
      <c r="B48" s="1">
        <f>DATE(2020,3,29) + TIME(23,45,35)</f>
        <v>43919.989988425928</v>
      </c>
      <c r="C48">
        <v>989893760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575</v>
      </c>
      <c r="B49" s="1">
        <f>DATE(2020,3,30) + TIME(0,0,0)</f>
        <v>43920</v>
      </c>
      <c r="C49">
        <v>989893760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604.99</v>
      </c>
      <c r="B50" s="1">
        <f>DATE(2020,4,28) + TIME(23,45,35)</f>
        <v>43949.989988425928</v>
      </c>
      <c r="C50">
        <v>989893760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605</v>
      </c>
      <c r="B51" s="1">
        <f>DATE(2020,4,29) + TIME(0,0,0)</f>
        <v>43950</v>
      </c>
      <c r="C51">
        <v>989893760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634.99</v>
      </c>
      <c r="B52" s="1">
        <f>DATE(2020,5,28) + TIME(23,45,35)</f>
        <v>43979.989988425928</v>
      </c>
      <c r="C52">
        <v>989893760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635</v>
      </c>
      <c r="B53" s="1">
        <f>DATE(2020,5,29) + TIME(0,0,0)</f>
        <v>43980</v>
      </c>
      <c r="C53">
        <v>989893760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664.99</v>
      </c>
      <c r="B54" s="1">
        <f>DATE(2020,6,27) + TIME(23,45,35)</f>
        <v>44009.989988425928</v>
      </c>
      <c r="C54">
        <v>989893760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665</v>
      </c>
      <c r="B55" s="1">
        <f>DATE(2020,6,28) + TIME(0,0,0)</f>
        <v>44010</v>
      </c>
      <c r="C55">
        <v>989893760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694.99</v>
      </c>
      <c r="B56" s="1">
        <f>DATE(2020,7,27) + TIME(23,45,35)</f>
        <v>44039.989988425928</v>
      </c>
      <c r="C56">
        <v>989893760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695</v>
      </c>
      <c r="B57" s="1">
        <f>DATE(2020,7,28) + TIME(0,0,0)</f>
        <v>44040</v>
      </c>
      <c r="C57">
        <v>989893760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724.99</v>
      </c>
      <c r="B58" s="1">
        <f>DATE(2020,8,26) + TIME(23,45,35)</f>
        <v>44069.989988425928</v>
      </c>
      <c r="C58">
        <v>989893760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725</v>
      </c>
      <c r="B59" s="1">
        <f>DATE(2020,8,27) + TIME(0,0,0)</f>
        <v>44070</v>
      </c>
      <c r="C59">
        <v>989893760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754.99</v>
      </c>
      <c r="B60" s="1">
        <f>DATE(2020,9,25) + TIME(23,45,35)</f>
        <v>44099.989988425928</v>
      </c>
      <c r="C60">
        <v>989893760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755</v>
      </c>
      <c r="B61" s="1">
        <f>DATE(2020,9,26) + TIME(0,0,0)</f>
        <v>44100</v>
      </c>
      <c r="C61">
        <v>989893760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784.99</v>
      </c>
      <c r="B62" s="1">
        <f>DATE(2020,10,25) + TIME(23,45,35)</f>
        <v>44129.989988425928</v>
      </c>
      <c r="C62">
        <v>989893760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785</v>
      </c>
      <c r="B63" s="1">
        <f>DATE(2020,10,26) + TIME(0,0,0)</f>
        <v>44130</v>
      </c>
      <c r="C63">
        <v>989893760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814.99</v>
      </c>
      <c r="B64" s="1">
        <f>DATE(2020,11,24) + TIME(23,45,35)</f>
        <v>44159.989988425928</v>
      </c>
      <c r="C64">
        <v>989893760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815</v>
      </c>
      <c r="B65" s="1">
        <f>DATE(2020,11,25) + TIME(0,0,0)</f>
        <v>44160</v>
      </c>
      <c r="C65">
        <v>989893760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844.99</v>
      </c>
      <c r="B66" s="1">
        <f>DATE(2020,12,24) + TIME(23,45,35)</f>
        <v>44189.989988425928</v>
      </c>
      <c r="C66">
        <v>989893760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845</v>
      </c>
      <c r="B67" s="1">
        <f>DATE(2020,12,25) + TIME(0,0,0)</f>
        <v>44190</v>
      </c>
      <c r="C67">
        <v>989893760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874.99</v>
      </c>
      <c r="B68" s="1">
        <f>DATE(2021,1,23) + TIME(23,45,35)</f>
        <v>44219.989988425928</v>
      </c>
      <c r="C68">
        <v>989893760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875</v>
      </c>
      <c r="B69" s="1">
        <f>DATE(2021,1,24) + TIME(0,0,0)</f>
        <v>44220</v>
      </c>
      <c r="C69">
        <v>989893760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904.99</v>
      </c>
      <c r="B70" s="1">
        <f>DATE(2021,2,22) + TIME(23,45,35)</f>
        <v>44249.989988425928</v>
      </c>
      <c r="C70">
        <v>989893760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905</v>
      </c>
      <c r="B71" s="1">
        <f>DATE(2021,2,23) + TIME(0,0,0)</f>
        <v>44250</v>
      </c>
      <c r="C71">
        <v>989893760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934.99</v>
      </c>
      <c r="B72" s="1">
        <f>DATE(2021,3,24) + TIME(23,45,35)</f>
        <v>44279.989988425928</v>
      </c>
      <c r="C72">
        <v>989893760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935</v>
      </c>
      <c r="B73" s="1">
        <f>DATE(2021,3,25) + TIME(0,0,0)</f>
        <v>44280</v>
      </c>
      <c r="C73">
        <v>989893760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964.99</v>
      </c>
      <c r="B74" s="1">
        <f>DATE(2021,4,23) + TIME(23,45,35)</f>
        <v>44309.989988425928</v>
      </c>
      <c r="C74">
        <v>989893760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965</v>
      </c>
      <c r="B75" s="1">
        <f>DATE(2021,4,24) + TIME(0,0,0)</f>
        <v>44310</v>
      </c>
      <c r="C75">
        <v>989893760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967.99</v>
      </c>
      <c r="B76" s="1">
        <f>DATE(2021,4,26) + TIME(23,45,35)</f>
        <v>44312.989988425928</v>
      </c>
      <c r="C76">
        <v>989893760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968</v>
      </c>
      <c r="B77" s="1">
        <f>DATE(2021,4,27) + TIME(0,0,0)</f>
        <v>44313</v>
      </c>
      <c r="C77">
        <v>989893760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979.99</v>
      </c>
      <c r="B78" s="1">
        <f>DATE(2021,5,8) + TIME(23,45,35)</f>
        <v>44324.989988425928</v>
      </c>
      <c r="C78">
        <v>989893760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980</v>
      </c>
      <c r="B79" s="1">
        <f>DATE(2021,5,9) + TIME(0,0,0)</f>
        <v>44325</v>
      </c>
      <c r="C79">
        <v>989893760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1000.99</v>
      </c>
      <c r="B80" s="1">
        <f>DATE(2021,5,29) + TIME(23,45,35)</f>
        <v>44345.989988425928</v>
      </c>
      <c r="C80">
        <v>989893760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1001</v>
      </c>
      <c r="B81" s="1">
        <f>DATE(2021,5,30) + TIME(0,0,0)</f>
        <v>44346</v>
      </c>
      <c r="C81">
        <v>989893760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1008.99</v>
      </c>
      <c r="B82" s="1">
        <f>DATE(2021,6,6) + TIME(23,45,35)</f>
        <v>44353.989988425928</v>
      </c>
      <c r="C82">
        <v>989893760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1009</v>
      </c>
      <c r="B83" s="1">
        <f>DATE(2021,6,7) + TIME(0,0,0)</f>
        <v>44354</v>
      </c>
      <c r="C83">
        <v>989893760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1014.99</v>
      </c>
      <c r="B84" s="1">
        <f>DATE(2021,6,12) + TIME(23,45,35)</f>
        <v>44359.989988425928</v>
      </c>
      <c r="C84">
        <v>989893760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1015</v>
      </c>
      <c r="B85" s="1">
        <f>DATE(2021,6,13) + TIME(0,0,0)</f>
        <v>44360</v>
      </c>
      <c r="C85">
        <v>989893760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1021.99</v>
      </c>
      <c r="B86" s="1">
        <f>DATE(2021,6,19) + TIME(23,45,35)</f>
        <v>44366.989988425928</v>
      </c>
      <c r="C86">
        <v>989893760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1022</v>
      </c>
      <c r="B87" s="1">
        <f>DATE(2021,6,20) + TIME(0,0,0)</f>
        <v>44367</v>
      </c>
      <c r="C87">
        <v>989893760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1025.99</v>
      </c>
      <c r="B88" s="1">
        <f>DATE(2021,6,23) + TIME(23,45,35)</f>
        <v>44370.989988425928</v>
      </c>
      <c r="C88">
        <v>989893760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1026</v>
      </c>
      <c r="B89" s="1">
        <f>DATE(2021,6,24) + TIME(0,0,0)</f>
        <v>44371</v>
      </c>
      <c r="C89">
        <v>989893760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1028.99</v>
      </c>
      <c r="B90" s="1">
        <f>DATE(2021,6,26) + TIME(23,45,35)</f>
        <v>44373.989988425928</v>
      </c>
      <c r="C90">
        <v>989893760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1029</v>
      </c>
      <c r="B91" s="1">
        <f>DATE(2021,6,27) + TIME(0,0,0)</f>
        <v>44374</v>
      </c>
      <c r="C91">
        <v>989893760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1039.99</v>
      </c>
      <c r="B92" s="1">
        <f>DATE(2021,7,7) + TIME(23,45,35)</f>
        <v>44384.989988425928</v>
      </c>
      <c r="C92">
        <v>989893760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</v>
      </c>
      <c r="B93" s="1">
        <f>DATE(2021,7,8) + TIME(0,0,0)</f>
        <v>44385</v>
      </c>
      <c r="C93">
        <v>989893760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1040.5899999999999</v>
      </c>
      <c r="B94" s="1">
        <f>DATE(2021,7,8) + TIME(14,9,35)</f>
        <v>44385.589988425927</v>
      </c>
      <c r="C94">
        <v>989893760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1040.5999999999999</v>
      </c>
      <c r="B95" s="1">
        <f>DATE(2021,7,8) + TIME(14,24,0)</f>
        <v>44385.599999999999</v>
      </c>
      <c r="C95">
        <v>989893760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1042.99</v>
      </c>
      <c r="B96" s="1">
        <f>DATE(2021,7,10) + TIME(23,45,35)</f>
        <v>44387.989988425928</v>
      </c>
      <c r="C96">
        <v>989893760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1043</v>
      </c>
      <c r="B97" s="1">
        <f>DATE(2021,7,11) + TIME(0,0,0)</f>
        <v>44388</v>
      </c>
      <c r="C97">
        <v>989893760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1064.99</v>
      </c>
      <c r="B98" s="1">
        <f>DATE(2021,8,1) + TIME(23,45,35)</f>
        <v>44409.989988425928</v>
      </c>
      <c r="C98">
        <v>989893760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1065</v>
      </c>
      <c r="B99" s="1">
        <f>DATE(2021,8,2) + TIME(0,0,0)</f>
        <v>44410</v>
      </c>
      <c r="C99">
        <v>989893760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1077.99</v>
      </c>
      <c r="B100" s="1">
        <f>DATE(2021,8,14) + TIME(23,45,35)</f>
        <v>44422.989988425928</v>
      </c>
      <c r="C100">
        <v>989893760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</v>
      </c>
      <c r="B101" s="1">
        <f>DATE(2021,8,15) + TIME(0,0,0)</f>
        <v>44423</v>
      </c>
      <c r="C101">
        <v>989893760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1078.79</v>
      </c>
      <c r="B102" s="1">
        <f>DATE(2021,8,15) + TIME(18,57,35)</f>
        <v>44423.789988425924</v>
      </c>
      <c r="C102">
        <v>989893760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1078.8</v>
      </c>
      <c r="B103" s="1">
        <f>DATE(2021,8,15) + TIME(19,12,0)</f>
        <v>44423.8</v>
      </c>
      <c r="C103">
        <v>989893760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1079.99</v>
      </c>
      <c r="B104" s="1">
        <f>DATE(2021,8,16) + TIME(23,45,35)</f>
        <v>44424.989988425928</v>
      </c>
      <c r="C104">
        <v>989893760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1080</v>
      </c>
      <c r="B105" s="1">
        <f>DATE(2021,8,17) + TIME(0,0,0)</f>
        <v>44425</v>
      </c>
      <c r="C105">
        <v>989893760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1084.99</v>
      </c>
      <c r="B106" s="1">
        <f>DATE(2021,8,21) + TIME(23,45,35)</f>
        <v>44429.989988425928</v>
      </c>
      <c r="C106">
        <v>989893760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1085</v>
      </c>
      <c r="B107" s="1">
        <f>DATE(2021,8,22) + TIME(0,0,0)</f>
        <v>44430</v>
      </c>
      <c r="C107">
        <v>989893760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1100.99</v>
      </c>
      <c r="B108" s="1">
        <f>DATE(2021,9,6) + TIME(23,45,35)</f>
        <v>44445.989988425928</v>
      </c>
      <c r="C108">
        <v>989893760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</v>
      </c>
      <c r="B109" s="1">
        <f>DATE(2021,9,7) + TIME(0,0,0)</f>
        <v>44446</v>
      </c>
      <c r="C109">
        <v>989893760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1101.49</v>
      </c>
      <c r="B110" s="1">
        <f>DATE(2021,9,7) + TIME(11,45,35)</f>
        <v>44446.489988425928</v>
      </c>
      <c r="C110">
        <v>989893760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1101.5</v>
      </c>
      <c r="B111" s="1">
        <f>DATE(2021,9,7) + TIME(12,0,0)</f>
        <v>44446.5</v>
      </c>
      <c r="C111">
        <v>989893760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1105.99</v>
      </c>
      <c r="B112" s="1">
        <f>DATE(2021,9,11) + TIME(23,45,35)</f>
        <v>44450.989988425928</v>
      </c>
      <c r="C112">
        <v>989893760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1106</v>
      </c>
      <c r="B113" s="1">
        <f>DATE(2021,9,12) + TIME(0,0,0)</f>
        <v>44451</v>
      </c>
      <c r="C113">
        <v>989893760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1109.99</v>
      </c>
      <c r="B114" s="1">
        <f>DATE(2021,9,15) + TIME(23,45,35)</f>
        <v>44454.989988425928</v>
      </c>
      <c r="C114">
        <v>989893760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1110</v>
      </c>
      <c r="B115" s="1">
        <f>DATE(2021,9,16) + TIME(0,0,0)</f>
        <v>44455</v>
      </c>
      <c r="C115">
        <v>989893760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1111.99</v>
      </c>
      <c r="B116" s="1">
        <f>DATE(2021,9,17) + TIME(23,45,35)</f>
        <v>44456.989988425928</v>
      </c>
      <c r="C116">
        <v>989893760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1112</v>
      </c>
      <c r="B117" s="1">
        <f>DATE(2021,9,18) + TIME(0,0,0)</f>
        <v>44457</v>
      </c>
      <c r="C117">
        <v>989893760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1116.99</v>
      </c>
      <c r="B118" s="1">
        <f>DATE(2021,9,22) + TIME(23,45,35)</f>
        <v>44461.989988425928</v>
      </c>
      <c r="C118">
        <v>989893760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1117</v>
      </c>
      <c r="B119" s="1">
        <f>DATE(2021,9,23) + TIME(0,0,0)</f>
        <v>44462</v>
      </c>
      <c r="C119">
        <v>989893760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1120.99</v>
      </c>
      <c r="B120" s="1">
        <f>DATE(2021,9,26) + TIME(23,45,35)</f>
        <v>44465.989988425928</v>
      </c>
      <c r="C120">
        <v>989893760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1121</v>
      </c>
      <c r="B121" s="1">
        <f>DATE(2021,9,27) + TIME(0,0,0)</f>
        <v>44466</v>
      </c>
      <c r="C121">
        <v>989893760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1126.99</v>
      </c>
      <c r="B122" s="1">
        <f>DATE(2021,10,2) + TIME(23,45,35)</f>
        <v>44471.989988425928</v>
      </c>
      <c r="C122">
        <v>989893760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1127</v>
      </c>
      <c r="B123" s="1">
        <f>DATE(2021,10,3) + TIME(0,0,0)</f>
        <v>44472</v>
      </c>
      <c r="C123">
        <v>989893760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1137.99</v>
      </c>
      <c r="B124" s="1">
        <f>DATE(2021,10,13) + TIME(23,45,35)</f>
        <v>44482.989988425928</v>
      </c>
      <c r="C124">
        <v>989893760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1138</v>
      </c>
      <c r="B125" s="1">
        <f>DATE(2021,10,14) + TIME(0,0,0)</f>
        <v>44483</v>
      </c>
      <c r="C125">
        <v>989893760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1139.99</v>
      </c>
      <c r="B126" s="1">
        <f>DATE(2021,10,15) + TIME(23,45,35)</f>
        <v>44484.989988425928</v>
      </c>
      <c r="C126">
        <v>989893760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</v>
      </c>
      <c r="B127" s="1">
        <f>DATE(2021,10,16) + TIME(0,0,0)</f>
        <v>44485</v>
      </c>
      <c r="C127">
        <v>989893760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1140.99</v>
      </c>
      <c r="B128" s="1">
        <f>DATE(2021,10,16) + TIME(23,45,35)</f>
        <v>44485.989988425928</v>
      </c>
      <c r="C128">
        <v>989893760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1141</v>
      </c>
      <c r="B129" s="1">
        <f>DATE(2021,10,17) + TIME(0,0,0)</f>
        <v>44486</v>
      </c>
      <c r="C129">
        <v>989893760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1144.99</v>
      </c>
      <c r="B130" s="1">
        <f>DATE(2021,10,20) + TIME(23,45,35)</f>
        <v>44489.989988425928</v>
      </c>
      <c r="C130">
        <v>989893760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</v>
      </c>
      <c r="B131" s="1">
        <f>DATE(2021,10,21) + TIME(0,0,0)</f>
        <v>44490</v>
      </c>
      <c r="C131">
        <v>989893760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1145.99</v>
      </c>
      <c r="B132" s="1">
        <f>DATE(2021,10,21) + TIME(23,45,35)</f>
        <v>44490.989988425928</v>
      </c>
      <c r="C132">
        <v>989893760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1146</v>
      </c>
      <c r="B133" s="1">
        <f>DATE(2021,10,22) + TIME(0,0,0)</f>
        <v>44491</v>
      </c>
      <c r="C133">
        <v>989893760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1147.99</v>
      </c>
      <c r="B134" s="1">
        <f>DATE(2021,10,23) + TIME(23,45,35)</f>
        <v>44492.989988425928</v>
      </c>
      <c r="C134">
        <v>989893760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1148</v>
      </c>
      <c r="B135" s="1">
        <f>DATE(2021,10,24) + TIME(0,0,0)</f>
        <v>44493</v>
      </c>
      <c r="C135">
        <v>989893760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1153.99</v>
      </c>
      <c r="B136" s="1">
        <f>DATE(2021,10,29) + TIME(23,45,35)</f>
        <v>44498.989988425928</v>
      </c>
      <c r="C136">
        <v>989893760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1154</v>
      </c>
      <c r="B137" s="1">
        <f>DATE(2021,10,30) + TIME(0,0,0)</f>
        <v>44499</v>
      </c>
      <c r="C137">
        <v>989893760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1156.99</v>
      </c>
      <c r="B138" s="1">
        <f>DATE(2021,11,1) + TIME(23,45,35)</f>
        <v>44501.989988425928</v>
      </c>
      <c r="C138">
        <v>989893760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1157</v>
      </c>
      <c r="B139" s="1">
        <f>DATE(2021,11,2) + TIME(0,0,0)</f>
        <v>44502</v>
      </c>
      <c r="C139">
        <v>989893760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1166.99</v>
      </c>
      <c r="B140" s="1">
        <f>DATE(2021,11,11) + TIME(23,45,35)</f>
        <v>44511.989988425928</v>
      </c>
      <c r="C140">
        <v>989893760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</v>
      </c>
      <c r="B141" s="1">
        <f>DATE(2021,11,12) + TIME(0,0,0)</f>
        <v>44512</v>
      </c>
      <c r="C141">
        <v>989893760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1167.3900000000001</v>
      </c>
      <c r="B142" s="1">
        <f>DATE(2021,11,12) + TIME(9,21,36)</f>
        <v>44512.39</v>
      </c>
      <c r="C142">
        <v>989893760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1167.4000000000001</v>
      </c>
      <c r="B143" s="1">
        <f>DATE(2021,11,12) + TIME(9,35,59)</f>
        <v>44512.399988425925</v>
      </c>
      <c r="C143">
        <v>989893760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1168.99</v>
      </c>
      <c r="B144" s="1">
        <f>DATE(2021,11,13) + TIME(23,45,35)</f>
        <v>44513.989988425928</v>
      </c>
      <c r="C144">
        <v>989893760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1169</v>
      </c>
      <c r="B145" s="1">
        <f>DATE(2021,11,14) + TIME(0,0,0)</f>
        <v>44514</v>
      </c>
      <c r="C145">
        <v>989893760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1173.99</v>
      </c>
      <c r="B146" s="1">
        <f>DATE(2021,11,18) + TIME(23,45,35)</f>
        <v>44518.989988425928</v>
      </c>
      <c r="C146">
        <v>989893760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x14ac:dyDescent="0.25">
      <c r="A147">
        <v>1174</v>
      </c>
      <c r="B147" s="1">
        <f>DATE(2021,11,19) + TIME(0,0,0)</f>
        <v>44519</v>
      </c>
      <c r="C147">
        <v>989893760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x14ac:dyDescent="0.25">
      <c r="A148">
        <v>1176.99</v>
      </c>
      <c r="B148" s="1">
        <f>DATE(2021,11,21) + TIME(23,45,35)</f>
        <v>44521.989988425928</v>
      </c>
      <c r="C148">
        <v>989893760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1177</v>
      </c>
      <c r="B149" s="1">
        <f>DATE(2021,11,22) + TIME(0,0,0)</f>
        <v>44522</v>
      </c>
      <c r="C149">
        <v>989893760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1180.99</v>
      </c>
      <c r="B150" s="1">
        <f>DATE(2021,11,25) + TIME(23,45,35)</f>
        <v>44525.989988425928</v>
      </c>
      <c r="C150">
        <v>989893760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1181</v>
      </c>
      <c r="B151" s="1">
        <f>DATE(2021,11,26) + TIME(0,0,0)</f>
        <v>44526</v>
      </c>
      <c r="C151">
        <v>989893760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1184.99</v>
      </c>
      <c r="B152" s="1">
        <f>DATE(2021,11,29) + TIME(23,45,35)</f>
        <v>44529.989988425928</v>
      </c>
      <c r="C152">
        <v>989893760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1185</v>
      </c>
      <c r="B153" s="1">
        <f>DATE(2021,11,30) + TIME(0,0,0)</f>
        <v>44530</v>
      </c>
      <c r="C153">
        <v>989893760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5">
      <c r="A154">
        <v>1186.99</v>
      </c>
      <c r="B154" s="1">
        <f>DATE(2021,12,1) + TIME(23,45,35)</f>
        <v>44531.989988425928</v>
      </c>
      <c r="C154">
        <v>989893760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1187</v>
      </c>
      <c r="B155" s="1">
        <f>DATE(2021,12,2) + TIME(0,0,0)</f>
        <v>44532</v>
      </c>
      <c r="C155">
        <v>989893760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1187.79</v>
      </c>
      <c r="B156" s="1">
        <f>DATE(2021,12,2) + TIME(18,57,35)</f>
        <v>44532.789988425924</v>
      </c>
      <c r="C156">
        <v>989893760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1187.8</v>
      </c>
      <c r="B157" s="1">
        <f>DATE(2021,12,2) + TIME(19,12,0)</f>
        <v>44532.800000000003</v>
      </c>
      <c r="C157">
        <v>989893760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1189.99</v>
      </c>
      <c r="B158" s="1">
        <f>DATE(2021,12,4) + TIME(23,45,35)</f>
        <v>44534.989988425928</v>
      </c>
      <c r="C158">
        <v>989893760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x14ac:dyDescent="0.25">
      <c r="A159">
        <v>1190</v>
      </c>
      <c r="B159" s="1">
        <f>DATE(2021,12,5) + TIME(0,0,0)</f>
        <v>44535</v>
      </c>
      <c r="C159">
        <v>989893760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x14ac:dyDescent="0.25">
      <c r="A160">
        <v>1190.99</v>
      </c>
      <c r="B160" s="1">
        <f>DATE(2021,12,5) + TIME(23,45,35)</f>
        <v>44535.989988425928</v>
      </c>
      <c r="C160">
        <v>989893760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1191</v>
      </c>
      <c r="B161" s="1">
        <f>DATE(2021,12,6) + TIME(0,0,0)</f>
        <v>44536</v>
      </c>
      <c r="C161">
        <v>989893760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2" x14ac:dyDescent="0.25">
      <c r="A162">
        <v>1191.5899999999999</v>
      </c>
      <c r="B162" s="1">
        <f>DATE(2021,12,6) + TIME(14,9,35)</f>
        <v>44536.589988425927</v>
      </c>
      <c r="C162">
        <v>989893760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1191.5999999999999</v>
      </c>
      <c r="B163" s="1">
        <f>DATE(2021,12,6) + TIME(14,24,0)</f>
        <v>44536.6</v>
      </c>
      <c r="C163">
        <v>989893760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1191.99</v>
      </c>
      <c r="B164" s="1">
        <f>DATE(2021,12,6) + TIME(23,45,35)</f>
        <v>44536.989988425928</v>
      </c>
      <c r="C164">
        <v>989893760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1192</v>
      </c>
      <c r="B165" s="1">
        <f>DATE(2021,12,7) + TIME(0,0,0)</f>
        <v>44537</v>
      </c>
      <c r="C165">
        <v>989893760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2" x14ac:dyDescent="0.25">
      <c r="A166">
        <v>1203.99</v>
      </c>
      <c r="B166" s="1">
        <f>DATE(2021,12,18) + TIME(23,45,35)</f>
        <v>44548.989988425928</v>
      </c>
      <c r="C166">
        <v>989893760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1204</v>
      </c>
      <c r="B167" s="1">
        <f>DATE(2021,12,19) + TIME(0,0,0)</f>
        <v>44549</v>
      </c>
      <c r="C167">
        <v>989893760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5">
      <c r="A168">
        <v>1206.99</v>
      </c>
      <c r="B168" s="1">
        <f>DATE(2021,12,21) + TIME(23,45,35)</f>
        <v>44551.989988425928</v>
      </c>
      <c r="C168">
        <v>989893760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2" x14ac:dyDescent="0.25">
      <c r="A169">
        <v>1207</v>
      </c>
      <c r="B169" s="1">
        <f>DATE(2021,12,22) + TIME(0,0,0)</f>
        <v>44552</v>
      </c>
      <c r="C169">
        <v>989893760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2" x14ac:dyDescent="0.25">
      <c r="A170">
        <v>1208.99</v>
      </c>
      <c r="B170" s="1">
        <f>DATE(2021,12,23) + TIME(23,45,35)</f>
        <v>44553.989988425928</v>
      </c>
      <c r="C170">
        <v>989893760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1209</v>
      </c>
      <c r="B171" s="1">
        <f>DATE(2021,12,24) + TIME(0,0,0)</f>
        <v>44554</v>
      </c>
      <c r="C171">
        <v>989893760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1209.99</v>
      </c>
      <c r="B172" s="1">
        <f>DATE(2021,12,24) + TIME(23,45,35)</f>
        <v>44554.989988425928</v>
      </c>
      <c r="C172">
        <v>989893760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1210</v>
      </c>
      <c r="B173" s="1">
        <f>DATE(2021,12,25) + TIME(0,0,0)</f>
        <v>44555</v>
      </c>
      <c r="C173">
        <v>989893760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1210.99</v>
      </c>
      <c r="B174" s="1">
        <f>DATE(2021,12,25) + TIME(23,45,35)</f>
        <v>44555.989988425928</v>
      </c>
      <c r="C174">
        <v>989893760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5">
      <c r="A175">
        <v>1211</v>
      </c>
      <c r="B175" s="1">
        <f>DATE(2021,12,26) + TIME(0,0,0)</f>
        <v>44556</v>
      </c>
      <c r="C175">
        <v>989893760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1215.99</v>
      </c>
      <c r="B176" s="1">
        <f>DATE(2021,12,30) + TIME(23,45,35)</f>
        <v>44560.989988425928</v>
      </c>
      <c r="C176">
        <v>989893760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1216</v>
      </c>
      <c r="B177" s="1">
        <f>DATE(2021,12,31) + TIME(0,0,0)</f>
        <v>44561</v>
      </c>
      <c r="C177">
        <v>989893760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5">
      <c r="A178">
        <v>1218.99</v>
      </c>
      <c r="B178" s="1">
        <f>DATE(2022,1,2) + TIME(23,45,35)</f>
        <v>44563.989988425928</v>
      </c>
      <c r="C178">
        <v>989893760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5">
      <c r="A179">
        <v>1219</v>
      </c>
      <c r="B179" s="1">
        <f>DATE(2022,1,3) + TIME(0,0,0)</f>
        <v>44564</v>
      </c>
      <c r="C179">
        <v>989893760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2" x14ac:dyDescent="0.25">
      <c r="A180">
        <v>1219.5899999999999</v>
      </c>
      <c r="B180" s="1">
        <f>DATE(2022,1,3) + TIME(14,9,35)</f>
        <v>44564.589988425927</v>
      </c>
      <c r="C180">
        <v>989893760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25">
      <c r="A181">
        <v>1219.5999999999999</v>
      </c>
      <c r="B181" s="1">
        <f>DATE(2022,1,3) + TIME(14,24,0)</f>
        <v>44564.6</v>
      </c>
      <c r="C181">
        <v>989893760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5">
      <c r="A182">
        <v>1221.99</v>
      </c>
      <c r="B182" s="1">
        <f>DATE(2022,1,5) + TIME(23,45,35)</f>
        <v>44566.989988425928</v>
      </c>
      <c r="C182">
        <v>989893760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1222</v>
      </c>
      <c r="B183" s="1">
        <f>DATE(2022,1,6) + TIME(0,0,0)</f>
        <v>44567</v>
      </c>
      <c r="C183">
        <v>989893760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1227.99</v>
      </c>
      <c r="B184" s="1">
        <f>DATE(2022,1,11) + TIME(23,45,35)</f>
        <v>44572.989988425928</v>
      </c>
      <c r="C184">
        <v>989893760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1228</v>
      </c>
      <c r="B185" s="1">
        <f>DATE(2022,1,12) + TIME(0,0,0)</f>
        <v>44573</v>
      </c>
      <c r="C185">
        <v>989893760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2" x14ac:dyDescent="0.25">
      <c r="A186">
        <v>1228.79</v>
      </c>
      <c r="B186" s="1">
        <f>DATE(2022,1,12) + TIME(18,57,35)</f>
        <v>44573.789988425924</v>
      </c>
      <c r="C186">
        <v>989893760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1228.8</v>
      </c>
      <c r="B187" s="1">
        <f>DATE(2022,1,12) + TIME(19,12,0)</f>
        <v>44573.8</v>
      </c>
      <c r="C187">
        <v>989893760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x14ac:dyDescent="0.25">
      <c r="A188">
        <v>1230.99</v>
      </c>
      <c r="B188" s="1">
        <f>DATE(2022,1,14) + TIME(23,45,35)</f>
        <v>44575.989988425928</v>
      </c>
      <c r="C188">
        <v>989893760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x14ac:dyDescent="0.25">
      <c r="A189">
        <v>1231</v>
      </c>
      <c r="B189" s="1">
        <f>DATE(2022,1,15) + TIME(0,0,0)</f>
        <v>44576</v>
      </c>
      <c r="C189">
        <v>989893760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2" x14ac:dyDescent="0.25">
      <c r="A190">
        <v>1234.99</v>
      </c>
      <c r="B190" s="1">
        <f>DATE(2022,1,18) + TIME(23,45,35)</f>
        <v>44579.989988425928</v>
      </c>
      <c r="C190">
        <v>989893760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2" x14ac:dyDescent="0.25">
      <c r="A191">
        <v>1235</v>
      </c>
      <c r="B191" s="1">
        <f>DATE(2022,1,19) + TIME(0,0,0)</f>
        <v>44580</v>
      </c>
      <c r="C191">
        <v>989893760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1236.99</v>
      </c>
      <c r="B192" s="1">
        <f>DATE(2022,1,20) + TIME(23,45,35)</f>
        <v>44581.989988425928</v>
      </c>
      <c r="C192">
        <v>989893760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1237</v>
      </c>
      <c r="B193" s="1">
        <f>DATE(2022,1,21) + TIME(0,0,0)</f>
        <v>44582</v>
      </c>
      <c r="C193">
        <v>989893760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2" x14ac:dyDescent="0.25">
      <c r="A194">
        <v>1239.99</v>
      </c>
      <c r="B194" s="1">
        <f>DATE(2022,1,23) + TIME(23,45,35)</f>
        <v>44584.989988425928</v>
      </c>
      <c r="C194">
        <v>989893760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2" x14ac:dyDescent="0.25">
      <c r="A195">
        <v>1240</v>
      </c>
      <c r="B195" s="1">
        <f>DATE(2022,1,24) + TIME(0,0,0)</f>
        <v>44585</v>
      </c>
      <c r="C195">
        <v>989893760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1248.99</v>
      </c>
      <c r="B196" s="1">
        <f>DATE(2022,2,1) + TIME(23,45,35)</f>
        <v>44593.989988425928</v>
      </c>
      <c r="C196">
        <v>989893760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2" x14ac:dyDescent="0.25">
      <c r="A197">
        <v>1249</v>
      </c>
      <c r="B197" s="1">
        <f>DATE(2022,2,2) + TIME(0,0,0)</f>
        <v>44594</v>
      </c>
      <c r="C197">
        <v>989893760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2" x14ac:dyDescent="0.25">
      <c r="A198">
        <v>1270.99</v>
      </c>
      <c r="B198" s="1">
        <f>DATE(2022,2,23) + TIME(23,45,35)</f>
        <v>44615.989988425928</v>
      </c>
      <c r="C198">
        <v>989893760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5">
      <c r="A199">
        <v>1271</v>
      </c>
      <c r="B199" s="1">
        <f>DATE(2022,2,24) + TIME(0,0,0)</f>
        <v>44616</v>
      </c>
      <c r="C199">
        <v>989893760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1273.99</v>
      </c>
      <c r="B200" s="1">
        <f>DATE(2022,2,26) + TIME(23,45,35)</f>
        <v>44618.989988425928</v>
      </c>
      <c r="C200">
        <v>989893760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2" x14ac:dyDescent="0.25">
      <c r="A201">
        <v>1274</v>
      </c>
      <c r="B201" s="1">
        <f>DATE(2022,2,27) + TIME(0,0,0)</f>
        <v>44619</v>
      </c>
      <c r="C201">
        <v>989893760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1275.99</v>
      </c>
      <c r="B202" s="1">
        <f>DATE(2022,2,28) + TIME(23,45,35)</f>
        <v>44620.989988425928</v>
      </c>
      <c r="C202">
        <v>989893760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1276</v>
      </c>
      <c r="B203" s="1">
        <f>DATE(2022,3,1) + TIME(0,0,0)</f>
        <v>44621</v>
      </c>
      <c r="C203">
        <v>989893760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2" x14ac:dyDescent="0.25">
      <c r="A204">
        <v>1280.99</v>
      </c>
      <c r="B204" s="1">
        <f>DATE(2022,3,5) + TIME(23,45,35)</f>
        <v>44625.989988425928</v>
      </c>
      <c r="C204">
        <v>989893760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1281</v>
      </c>
      <c r="B205" s="1">
        <f>DATE(2022,3,6) + TIME(0,0,0)</f>
        <v>44626</v>
      </c>
      <c r="C205">
        <v>989893760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2" x14ac:dyDescent="0.25">
      <c r="A206">
        <v>1284.99</v>
      </c>
      <c r="B206" s="1">
        <f>DATE(2022,3,9) + TIME(23,45,35)</f>
        <v>44629.989988425928</v>
      </c>
      <c r="C206">
        <v>989893760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5">
      <c r="A207">
        <v>1285</v>
      </c>
      <c r="B207" s="1">
        <f>DATE(2022,3,10) + TIME(0,0,0)</f>
        <v>44630</v>
      </c>
      <c r="C207">
        <v>989893760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2" x14ac:dyDescent="0.25">
      <c r="A208">
        <v>1287.99</v>
      </c>
      <c r="B208" s="1">
        <f>DATE(2022,3,12) + TIME(23,45,35)</f>
        <v>44632.989988425928</v>
      </c>
      <c r="C208">
        <v>989893760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2" x14ac:dyDescent="0.25">
      <c r="A209">
        <v>1288</v>
      </c>
      <c r="B209" s="1">
        <f>DATE(2022,3,13) + TIME(0,0,0)</f>
        <v>44633</v>
      </c>
      <c r="C209">
        <v>989893760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5">
      <c r="A210">
        <v>1289.99</v>
      </c>
      <c r="B210" s="1">
        <f>DATE(2022,3,14) + TIME(23,45,35)</f>
        <v>44634.989988425928</v>
      </c>
      <c r="C210">
        <v>989893760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2" x14ac:dyDescent="0.25">
      <c r="A211">
        <v>1290</v>
      </c>
      <c r="B211" s="1">
        <f>DATE(2022,3,15) + TIME(0,0,0)</f>
        <v>44635</v>
      </c>
      <c r="C211">
        <v>989893760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1290.99</v>
      </c>
      <c r="B212" s="1">
        <f>DATE(2022,3,15) + TIME(23,45,35)</f>
        <v>44635.989988425928</v>
      </c>
      <c r="C212">
        <v>989893760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25">
      <c r="A213">
        <v>1291</v>
      </c>
      <c r="B213" s="1">
        <f>DATE(2022,3,16) + TIME(0,0,0)</f>
        <v>44636</v>
      </c>
      <c r="C213">
        <v>989893760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25">
      <c r="A214">
        <v>1295.99</v>
      </c>
      <c r="B214" s="1">
        <f>DATE(2022,3,20) + TIME(23,45,35)</f>
        <v>44640.989988425928</v>
      </c>
      <c r="C214">
        <v>989893760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1296</v>
      </c>
      <c r="B215" s="1">
        <f>DATE(2022,3,21) + TIME(0,0,0)</f>
        <v>44641</v>
      </c>
      <c r="C215">
        <v>989893760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2" x14ac:dyDescent="0.25">
      <c r="A216">
        <v>1304.99</v>
      </c>
      <c r="B216" s="1">
        <f>DATE(2022,3,29) + TIME(23,45,35)</f>
        <v>44649.989988425928</v>
      </c>
      <c r="C216">
        <v>989893760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2" x14ac:dyDescent="0.25">
      <c r="A217">
        <v>1305</v>
      </c>
      <c r="B217" s="1">
        <f>DATE(2022,3,30) + TIME(0,0,0)</f>
        <v>44650</v>
      </c>
      <c r="C217">
        <v>989893760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25">
      <c r="A218">
        <v>1305.49</v>
      </c>
      <c r="B218" s="1">
        <f>DATE(2022,3,30) + TIME(11,45,35)</f>
        <v>44650.489988425928</v>
      </c>
      <c r="C218">
        <v>989893760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2" x14ac:dyDescent="0.25">
      <c r="A219">
        <v>1305.5</v>
      </c>
      <c r="B219" s="1">
        <f>DATE(2022,3,30) + TIME(12,0,0)</f>
        <v>44650.5</v>
      </c>
      <c r="C219">
        <v>989893760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1310.99</v>
      </c>
      <c r="B220" s="1">
        <f>DATE(2022,4,4) + TIME(23,45,35)</f>
        <v>44655.989988425928</v>
      </c>
      <c r="C220">
        <v>989893760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1311</v>
      </c>
      <c r="B221" s="1">
        <f>DATE(2022,4,5) + TIME(0,0,0)</f>
        <v>44656</v>
      </c>
      <c r="C221">
        <v>989893760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1312.99</v>
      </c>
      <c r="B222" s="1">
        <f>DATE(2022,4,6) + TIME(23,45,35)</f>
        <v>44657.989988425928</v>
      </c>
      <c r="C222">
        <v>989893760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1313</v>
      </c>
      <c r="B223" s="1">
        <f>DATE(2022,4,7) + TIME(0,0,0)</f>
        <v>44658</v>
      </c>
      <c r="C223">
        <v>989893760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1320.99</v>
      </c>
      <c r="B224" s="1">
        <f>DATE(2022,4,14) + TIME(23,45,35)</f>
        <v>44665.989988425928</v>
      </c>
      <c r="C224">
        <v>989893760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x14ac:dyDescent="0.25">
      <c r="A225">
        <v>1321</v>
      </c>
      <c r="B225" s="1">
        <f>DATE(2022,4,15) + TIME(0,0,0)</f>
        <v>44666</v>
      </c>
      <c r="C225">
        <v>989893760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x14ac:dyDescent="0.25">
      <c r="A226">
        <v>1322.99</v>
      </c>
      <c r="B226" s="1">
        <f>DATE(2022,4,16) + TIME(23,45,35)</f>
        <v>44667.989988425928</v>
      </c>
      <c r="C226">
        <v>989893760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1323</v>
      </c>
      <c r="B227" s="1">
        <f>DATE(2022,4,17) + TIME(0,0,0)</f>
        <v>44668</v>
      </c>
      <c r="C227">
        <v>989893760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x14ac:dyDescent="0.25">
      <c r="A228">
        <v>1323.99</v>
      </c>
      <c r="B228" s="1">
        <f>DATE(2022,4,17) + TIME(23,45,35)</f>
        <v>44668.989988425928</v>
      </c>
      <c r="C228">
        <v>989893760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1324</v>
      </c>
      <c r="B229" s="1">
        <f>DATE(2022,4,18) + TIME(0,0,0)</f>
        <v>44669</v>
      </c>
      <c r="C229">
        <v>989893760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1326.99</v>
      </c>
      <c r="B230" s="1">
        <f>DATE(2022,4,20) + TIME(23,45,35)</f>
        <v>44671.989988425928</v>
      </c>
      <c r="C230">
        <v>989893760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x14ac:dyDescent="0.25">
      <c r="A231">
        <v>1327</v>
      </c>
      <c r="B231" s="1">
        <f>DATE(2022,4,21) + TIME(0,0,0)</f>
        <v>44672</v>
      </c>
      <c r="C231">
        <v>989893760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x14ac:dyDescent="0.25">
      <c r="A232">
        <v>1337.99</v>
      </c>
      <c r="B232" s="1">
        <f>DATE(2022,5,1) + TIME(23,45,35)</f>
        <v>44682.989988425928</v>
      </c>
      <c r="C232">
        <v>989893760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x14ac:dyDescent="0.25">
      <c r="A233">
        <v>1338</v>
      </c>
      <c r="B233" s="1">
        <f>DATE(2022,5,2) + TIME(0,0,0)</f>
        <v>44683</v>
      </c>
      <c r="C233">
        <v>989893760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1338.49</v>
      </c>
      <c r="B234" s="1">
        <f>DATE(2022,5,2) + TIME(11,45,35)</f>
        <v>44683.489988425928</v>
      </c>
      <c r="C234">
        <v>989893760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x14ac:dyDescent="0.25">
      <c r="A235">
        <v>1338.5</v>
      </c>
      <c r="B235" s="1">
        <f>DATE(2022,5,2) + TIME(12,0,0)</f>
        <v>44683.5</v>
      </c>
      <c r="C235">
        <v>989893760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5">
      <c r="A236">
        <v>1357.99</v>
      </c>
      <c r="B236" s="1">
        <f>DATE(2022,5,21) + TIME(23,45,35)</f>
        <v>44702.989988425928</v>
      </c>
      <c r="C236">
        <v>989893760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1358</v>
      </c>
      <c r="B237" s="1">
        <f>DATE(2022,5,22) + TIME(0,0,0)</f>
        <v>44703</v>
      </c>
      <c r="C237">
        <v>989893760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1358.99</v>
      </c>
      <c r="B238" s="1">
        <f>DATE(2022,5,22) + TIME(23,45,35)</f>
        <v>44703.989988425928</v>
      </c>
      <c r="C238">
        <v>989893760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1359</v>
      </c>
      <c r="B239" s="1">
        <f>DATE(2022,5,23) + TIME(0,0,0)</f>
        <v>44704</v>
      </c>
      <c r="C239">
        <v>989893760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1359.99</v>
      </c>
      <c r="B240" s="1">
        <f>DATE(2022,5,23) + TIME(23,45,35)</f>
        <v>44704.989988425928</v>
      </c>
      <c r="C240">
        <v>989893760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1360</v>
      </c>
      <c r="B241" s="1">
        <f>DATE(2022,5,24) + TIME(0,0,0)</f>
        <v>44705</v>
      </c>
      <c r="C241">
        <v>989893760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1364.99</v>
      </c>
      <c r="B242" s="1">
        <f>DATE(2022,5,28) + TIME(23,45,35)</f>
        <v>44709.989988425928</v>
      </c>
      <c r="C242">
        <v>989893760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</row>
    <row r="243" spans="1:12" x14ac:dyDescent="0.25">
      <c r="A243">
        <v>1365</v>
      </c>
      <c r="B243" s="1">
        <f>DATE(2022,5,29) + TIME(0,0,0)</f>
        <v>44710</v>
      </c>
      <c r="C243">
        <v>989893760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1374.99</v>
      </c>
      <c r="B244" s="1">
        <f>DATE(2022,6,7) + TIME(23,45,35)</f>
        <v>44719.989988425928</v>
      </c>
      <c r="C244">
        <v>989893760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1375</v>
      </c>
      <c r="B245" s="1">
        <f>DATE(2022,6,8) + TIME(0,0,0)</f>
        <v>44720</v>
      </c>
      <c r="C245">
        <v>989893760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2" x14ac:dyDescent="0.25">
      <c r="A246">
        <v>1375.99</v>
      </c>
      <c r="B246" s="1">
        <f>DATE(2022,6,8) + TIME(23,45,35)</f>
        <v>44720.989988425928</v>
      </c>
      <c r="C246">
        <v>989893760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x14ac:dyDescent="0.25">
      <c r="A247">
        <v>1376</v>
      </c>
      <c r="B247" s="1">
        <f>DATE(2022,6,9) + TIME(0,0,0)</f>
        <v>44721</v>
      </c>
      <c r="C247">
        <v>989893760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1377.99</v>
      </c>
      <c r="B248" s="1">
        <f>DATE(2022,6,10) + TIME(23,45,35)</f>
        <v>44722.989988425928</v>
      </c>
      <c r="C248">
        <v>989893760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2" x14ac:dyDescent="0.25">
      <c r="A249">
        <v>1378</v>
      </c>
      <c r="B249" s="1">
        <f>DATE(2022,6,11) + TIME(0,0,0)</f>
        <v>44723</v>
      </c>
      <c r="C249">
        <v>989893760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1383.99</v>
      </c>
      <c r="B250" s="1">
        <f>DATE(2022,6,16) + TIME(23,45,35)</f>
        <v>44728.989988425928</v>
      </c>
      <c r="C250">
        <v>989893760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2" x14ac:dyDescent="0.25">
      <c r="A251">
        <v>1384</v>
      </c>
      <c r="B251" s="1">
        <f>DATE(2022,6,17) + TIME(0,0,0)</f>
        <v>44729</v>
      </c>
      <c r="C251">
        <v>989893760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2" x14ac:dyDescent="0.25">
      <c r="A252">
        <v>1387.99</v>
      </c>
      <c r="B252" s="1">
        <f>DATE(2022,6,20) + TIME(23,45,35)</f>
        <v>44732.989988425928</v>
      </c>
      <c r="C252">
        <v>989893760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1388</v>
      </c>
      <c r="B253" s="1">
        <f>DATE(2022,6,21) + TIME(0,0,0)</f>
        <v>44733</v>
      </c>
      <c r="C253">
        <v>989893760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1391.99</v>
      </c>
      <c r="B254" s="1">
        <f>DATE(2022,6,24) + TIME(23,45,35)</f>
        <v>44736.989988425928</v>
      </c>
      <c r="C254">
        <v>989893760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1392</v>
      </c>
      <c r="B255" s="1">
        <f>DATE(2022,6,25) + TIME(0,0,0)</f>
        <v>44737</v>
      </c>
      <c r="C255">
        <v>989893760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2" x14ac:dyDescent="0.25">
      <c r="A256">
        <v>1398.99</v>
      </c>
      <c r="B256" s="1">
        <f>DATE(2022,7,1) + TIME(23,45,35)</f>
        <v>44743.989988425928</v>
      </c>
      <c r="C256">
        <v>989893760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1399</v>
      </c>
      <c r="B257" s="1">
        <f>DATE(2022,7,2) + TIME(0,0,0)</f>
        <v>44744</v>
      </c>
      <c r="C257">
        <v>989893760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5">
      <c r="A258">
        <v>1400.99</v>
      </c>
      <c r="B258" s="1">
        <f>DATE(2022,7,3) + TIME(23,45,35)</f>
        <v>44745.989988425928</v>
      </c>
      <c r="C258">
        <v>989893760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2" x14ac:dyDescent="0.25">
      <c r="A259">
        <v>1401</v>
      </c>
      <c r="B259" s="1">
        <f>DATE(2022,7,4) + TIME(0,0,0)</f>
        <v>44746</v>
      </c>
      <c r="C259">
        <v>989893760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5">
      <c r="A260">
        <v>1401.49</v>
      </c>
      <c r="B260" s="1">
        <f>DATE(2022,7,4) + TIME(11,45,35)</f>
        <v>44746.489988425928</v>
      </c>
      <c r="C260">
        <v>989893760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1401.5</v>
      </c>
      <c r="B261" s="1">
        <f>DATE(2022,7,4) + TIME(12,0,0)</f>
        <v>44746.5</v>
      </c>
      <c r="C261">
        <v>989893760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2" x14ac:dyDescent="0.25">
      <c r="A262">
        <v>1401.99</v>
      </c>
      <c r="B262" s="1">
        <f>DATE(2022,7,4) + TIME(23,45,35)</f>
        <v>44746.989988425928</v>
      </c>
      <c r="C262">
        <v>989893760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</row>
    <row r="263" spans="1:12" x14ac:dyDescent="0.25">
      <c r="A263">
        <v>1402</v>
      </c>
      <c r="B263" s="1">
        <f>DATE(2022,7,5) + TIME(0,0,0)</f>
        <v>44747</v>
      </c>
      <c r="C263">
        <v>989893760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1403.99</v>
      </c>
      <c r="B264" s="1">
        <f>DATE(2022,7,6) + TIME(23,45,35)</f>
        <v>44748.989988425928</v>
      </c>
      <c r="C264">
        <v>989893760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1404</v>
      </c>
      <c r="B265" s="1">
        <f>DATE(2022,7,7) + TIME(0,0,0)</f>
        <v>44749</v>
      </c>
      <c r="C265">
        <v>989893760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x14ac:dyDescent="0.25">
      <c r="A266">
        <v>1409.99</v>
      </c>
      <c r="B266" s="1">
        <f>DATE(2022,7,12) + TIME(23,45,35)</f>
        <v>44754.989988425928</v>
      </c>
      <c r="C266">
        <v>989893760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1410</v>
      </c>
      <c r="B267" s="1">
        <f>DATE(2022,7,13) + TIME(0,0,0)</f>
        <v>44755</v>
      </c>
      <c r="C267">
        <v>989893760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2" x14ac:dyDescent="0.25">
      <c r="A268">
        <v>1411.99</v>
      </c>
      <c r="B268" s="1">
        <f>DATE(2022,7,14) + TIME(23,45,35)</f>
        <v>44756.989988425928</v>
      </c>
      <c r="C268">
        <v>989893760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5">
      <c r="A269">
        <v>1412</v>
      </c>
      <c r="B269" s="1">
        <f>DATE(2022,7,15) + TIME(0,0,0)</f>
        <v>44757</v>
      </c>
      <c r="C269">
        <v>989893760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2" x14ac:dyDescent="0.25">
      <c r="A270">
        <v>1416.99</v>
      </c>
      <c r="B270" s="1">
        <f>DATE(2022,7,19) + TIME(23,45,35)</f>
        <v>44761.989988425928</v>
      </c>
      <c r="C270">
        <v>989893760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2" x14ac:dyDescent="0.25">
      <c r="A271">
        <v>1417</v>
      </c>
      <c r="B271" s="1">
        <f>DATE(2022,7,20) + TIME(0,0,0)</f>
        <v>44762</v>
      </c>
      <c r="C271">
        <v>989893760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5">
      <c r="A272">
        <v>1419.99</v>
      </c>
      <c r="B272" s="1">
        <f>DATE(2022,7,22) + TIME(23,45,35)</f>
        <v>44764.989988425928</v>
      </c>
      <c r="C272">
        <v>989893760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1420</v>
      </c>
      <c r="B273" s="1">
        <f>DATE(2022,7,23) + TIME(0,0,0)</f>
        <v>44765</v>
      </c>
      <c r="C273">
        <v>989893760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1428.99</v>
      </c>
      <c r="B274" s="1">
        <f>DATE(2022,7,31) + TIME(23,45,35)</f>
        <v>44773.989988425928</v>
      </c>
      <c r="C274">
        <v>989893760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2" x14ac:dyDescent="0.25">
      <c r="A275">
        <v>1429</v>
      </c>
      <c r="B275" s="1">
        <f>DATE(2022,8,1) + TIME(0,0,0)</f>
        <v>44774</v>
      </c>
      <c r="C275">
        <v>989893760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1429.79</v>
      </c>
      <c r="B276" s="1">
        <f>DATE(2022,8,1) + TIME(18,57,35)</f>
        <v>44774.789988425924</v>
      </c>
      <c r="C276">
        <v>989893760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2" x14ac:dyDescent="0.25">
      <c r="A277">
        <v>1429.8</v>
      </c>
      <c r="B277" s="1">
        <f>DATE(2022,8,1) + TIME(19,12,0)</f>
        <v>44774.8</v>
      </c>
      <c r="C277">
        <v>989893760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x14ac:dyDescent="0.25">
      <c r="A278">
        <v>1429.99</v>
      </c>
      <c r="B278" s="1">
        <f>DATE(2022,8,1) + TIME(23,45,35)</f>
        <v>44774.989988425928</v>
      </c>
      <c r="C278">
        <v>989893760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2" x14ac:dyDescent="0.25">
      <c r="A279">
        <v>1430</v>
      </c>
      <c r="B279" s="1">
        <f>DATE(2022,8,2) + TIME(0,0,0)</f>
        <v>44775</v>
      </c>
      <c r="C279">
        <v>989893760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2" x14ac:dyDescent="0.25">
      <c r="A280">
        <v>1432.99</v>
      </c>
      <c r="B280" s="1">
        <f>DATE(2022,8,4) + TIME(23,45,35)</f>
        <v>44777.989988425928</v>
      </c>
      <c r="C280">
        <v>989893760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1433</v>
      </c>
      <c r="B281" s="1">
        <f>DATE(2022,8,5) + TIME(0,0,0)</f>
        <v>44778</v>
      </c>
      <c r="C281">
        <v>989893760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2" x14ac:dyDescent="0.25">
      <c r="A282">
        <v>1438.99</v>
      </c>
      <c r="B282" s="1">
        <f>DATE(2022,8,10) + TIME(23,45,35)</f>
        <v>44783.989988425928</v>
      </c>
      <c r="C282">
        <v>989893760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1439</v>
      </c>
      <c r="B283" s="1">
        <f>DATE(2022,8,11) + TIME(0,0,0)</f>
        <v>44784</v>
      </c>
      <c r="C283">
        <v>989893760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2" x14ac:dyDescent="0.25">
      <c r="A284">
        <v>1439.99</v>
      </c>
      <c r="B284" s="1">
        <f>DATE(2022,8,11) + TIME(23,45,35)</f>
        <v>44784.989988425928</v>
      </c>
      <c r="C284">
        <v>989893760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2" x14ac:dyDescent="0.25">
      <c r="A285">
        <v>1440</v>
      </c>
      <c r="B285" s="1">
        <f>DATE(2022,8,12) + TIME(0,0,0)</f>
        <v>44785</v>
      </c>
      <c r="C285">
        <v>989893760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2" x14ac:dyDescent="0.25">
      <c r="A286">
        <v>1445.99</v>
      </c>
      <c r="B286" s="1">
        <f>DATE(2022,8,17) + TIME(23,45,35)</f>
        <v>44790.989988425928</v>
      </c>
      <c r="C286">
        <v>989893760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2" x14ac:dyDescent="0.25">
      <c r="A287">
        <v>1446</v>
      </c>
      <c r="B287" s="1">
        <f>DATE(2022,8,18) + TIME(0,0,0)</f>
        <v>44791</v>
      </c>
      <c r="C287">
        <v>989893760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2" x14ac:dyDescent="0.25">
      <c r="A288">
        <v>1464.99</v>
      </c>
      <c r="B288" s="1">
        <f>DATE(2022,9,5) + TIME(23,45,35)</f>
        <v>44809.989988425928</v>
      </c>
      <c r="C288">
        <v>989893760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2" x14ac:dyDescent="0.25">
      <c r="A289">
        <v>1465</v>
      </c>
      <c r="B289" s="1">
        <f>DATE(2022,9,6) + TIME(0,0,0)</f>
        <v>44810</v>
      </c>
      <c r="C289">
        <v>989893760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2" x14ac:dyDescent="0.25">
      <c r="A290">
        <v>1466.99</v>
      </c>
      <c r="B290" s="1">
        <f>DATE(2022,9,7) + TIME(23,45,35)</f>
        <v>44811.989988425928</v>
      </c>
      <c r="C290">
        <v>989893760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1467</v>
      </c>
      <c r="B291" s="1">
        <f>DATE(2022,9,8) + TIME(0,0,0)</f>
        <v>44812</v>
      </c>
      <c r="C291">
        <v>989893760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1467.59</v>
      </c>
      <c r="B292" s="1">
        <f>DATE(2022,9,8) + TIME(14,9,35)</f>
        <v>44812.589988425927</v>
      </c>
      <c r="C292">
        <v>989893760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1467.6</v>
      </c>
      <c r="B293" s="1">
        <f>DATE(2022,9,8) + TIME(14,24,0)</f>
        <v>44812.6</v>
      </c>
      <c r="C293">
        <v>989893760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2" x14ac:dyDescent="0.25">
      <c r="A294">
        <v>1478.99</v>
      </c>
      <c r="B294" s="1">
        <f>DATE(2022,9,19) + TIME(23,45,35)</f>
        <v>44823.989988425928</v>
      </c>
      <c r="C294">
        <v>989893760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2" x14ac:dyDescent="0.25">
      <c r="A295">
        <v>1479</v>
      </c>
      <c r="B295" s="1">
        <f>DATE(2022,9,20) + TIME(0,0,0)</f>
        <v>44824</v>
      </c>
      <c r="C295">
        <v>989893760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2" x14ac:dyDescent="0.25">
      <c r="A296">
        <v>1479.49</v>
      </c>
      <c r="B296" s="1">
        <f>DATE(2022,9,20) + TIME(11,45,35)</f>
        <v>44824.489988425928</v>
      </c>
      <c r="C296">
        <v>989893760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5">
      <c r="A297">
        <v>1479.5</v>
      </c>
      <c r="B297" s="1">
        <f>DATE(2022,9,20) + TIME(12,0,0)</f>
        <v>44824.5</v>
      </c>
      <c r="C297">
        <v>989893760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2" x14ac:dyDescent="0.25">
      <c r="A298">
        <v>1487.99</v>
      </c>
      <c r="B298" s="1">
        <f>DATE(2022,9,28) + TIME(23,45,35)</f>
        <v>44832.989988425928</v>
      </c>
      <c r="C298">
        <v>989893760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2" x14ac:dyDescent="0.25">
      <c r="A299">
        <v>1488</v>
      </c>
      <c r="B299" s="1">
        <f>DATE(2022,9,29) + TIME(0,0,0)</f>
        <v>44833</v>
      </c>
      <c r="C299">
        <v>989893760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1492.99</v>
      </c>
      <c r="B300" s="1">
        <f>DATE(2022,10,3) + TIME(23,45,35)</f>
        <v>44837.989988425928</v>
      </c>
      <c r="C300">
        <v>989893760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5">
      <c r="A301">
        <v>1493</v>
      </c>
      <c r="B301" s="1">
        <f>DATE(2022,10,4) + TIME(0,0,0)</f>
        <v>44838</v>
      </c>
      <c r="C301">
        <v>989893760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x14ac:dyDescent="0.25">
      <c r="A302">
        <v>1512.99</v>
      </c>
      <c r="B302" s="1">
        <f>DATE(2022,10,23) + TIME(23,45,35)</f>
        <v>44857.989988425928</v>
      </c>
      <c r="C302">
        <v>989893760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</row>
    <row r="303" spans="1:12" x14ac:dyDescent="0.25">
      <c r="A303">
        <v>1513</v>
      </c>
      <c r="B303" s="1">
        <f>DATE(2022,10,24) + TIME(0,0,0)</f>
        <v>44858</v>
      </c>
      <c r="C303">
        <v>989893760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2" x14ac:dyDescent="0.25">
      <c r="A304">
        <v>1514.99</v>
      </c>
      <c r="B304" s="1">
        <f>DATE(2022,10,25) + TIME(23,45,35)</f>
        <v>44859.989988425928</v>
      </c>
      <c r="C304">
        <v>989893760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1515</v>
      </c>
      <c r="B305" s="1">
        <f>DATE(2022,10,26) + TIME(0,0,0)</f>
        <v>44860</v>
      </c>
      <c r="C305">
        <v>989893760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1517.99</v>
      </c>
      <c r="B306" s="1">
        <f>DATE(2022,10,28) + TIME(23,45,35)</f>
        <v>44862.989988425928</v>
      </c>
      <c r="C306">
        <v>989893760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1518</v>
      </c>
      <c r="B307" s="1">
        <f>DATE(2022,10,29) + TIME(0,0,0)</f>
        <v>44863</v>
      </c>
      <c r="C307">
        <v>989893760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1520.99</v>
      </c>
      <c r="B308" s="1">
        <f>DATE(2022,10,31) + TIME(23,45,35)</f>
        <v>44865.989988425928</v>
      </c>
      <c r="C308">
        <v>989893760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x14ac:dyDescent="0.25">
      <c r="A309">
        <v>1521</v>
      </c>
      <c r="B309" s="1">
        <f>DATE(2022,11,1) + TIME(0,0,0)</f>
        <v>44866</v>
      </c>
      <c r="C309">
        <v>989893760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x14ac:dyDescent="0.25">
      <c r="A310">
        <v>1521.79</v>
      </c>
      <c r="B310" s="1">
        <f>DATE(2022,11,1) + TIME(18,57,35)</f>
        <v>44866.789988425924</v>
      </c>
      <c r="C310">
        <v>989893760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1521.8</v>
      </c>
      <c r="B311" s="1">
        <f>DATE(2022,11,1) + TIME(19,12,0)</f>
        <v>44866.8</v>
      </c>
      <c r="C311">
        <v>989893760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1522.99</v>
      </c>
      <c r="B312" s="1">
        <f>DATE(2022,11,2) + TIME(23,45,35)</f>
        <v>44867.989988425928</v>
      </c>
      <c r="C312">
        <v>989893760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5">
      <c r="A313">
        <v>1523</v>
      </c>
      <c r="B313" s="1">
        <f>DATE(2022,11,3) + TIME(0,0,0)</f>
        <v>44868</v>
      </c>
      <c r="C313">
        <v>989893760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5">
      <c r="A314">
        <v>1525.99</v>
      </c>
      <c r="B314" s="1">
        <f>DATE(2022,11,5) + TIME(23,45,35)</f>
        <v>44870.989988425928</v>
      </c>
      <c r="C314">
        <v>989893760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1526</v>
      </c>
      <c r="B315" s="1">
        <f>DATE(2022,11,6) + TIME(0,0,0)</f>
        <v>44871</v>
      </c>
      <c r="C315">
        <v>989893760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1526.99</v>
      </c>
      <c r="B316" s="1">
        <f>DATE(2022,11,6) + TIME(23,45,35)</f>
        <v>44871.989988425928</v>
      </c>
      <c r="C316">
        <v>989893760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5">
      <c r="A317">
        <v>1527</v>
      </c>
      <c r="B317" s="1">
        <f>DATE(2022,11,7) + TIME(0,0,0)</f>
        <v>44872</v>
      </c>
      <c r="C317">
        <v>989893760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>
        <v>1529.99</v>
      </c>
      <c r="B318" s="1">
        <f>DATE(2022,11,9) + TIME(23,45,35)</f>
        <v>44874.989988425928</v>
      </c>
      <c r="C318">
        <v>989893760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1530</v>
      </c>
      <c r="B319" s="1">
        <f>DATE(2022,11,10) + TIME(0,0,0)</f>
        <v>44875</v>
      </c>
      <c r="C319">
        <v>989893760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1530.99</v>
      </c>
      <c r="B320" s="1">
        <f>DATE(2022,11,10) + TIME(23,45,35)</f>
        <v>44875.989988425928</v>
      </c>
      <c r="C320">
        <v>989893760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2" x14ac:dyDescent="0.25">
      <c r="A321">
        <v>1531</v>
      </c>
      <c r="B321" s="1">
        <f>DATE(2022,11,11) + TIME(0,0,0)</f>
        <v>44876</v>
      </c>
      <c r="C321">
        <v>989893760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2" x14ac:dyDescent="0.25">
      <c r="A322">
        <v>1532.99</v>
      </c>
      <c r="B322" s="1">
        <f>DATE(2022,11,12) + TIME(23,45,35)</f>
        <v>44877.989988425928</v>
      </c>
      <c r="C322">
        <v>989893760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</row>
    <row r="323" spans="1:12" x14ac:dyDescent="0.25">
      <c r="A323">
        <v>1533</v>
      </c>
      <c r="B323" s="1">
        <f>DATE(2022,11,13) + TIME(0,0,0)</f>
        <v>44878</v>
      </c>
      <c r="C323">
        <v>989893760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1535.99</v>
      </c>
      <c r="B324" s="1">
        <f>DATE(2022,11,15) + TIME(23,45,35)</f>
        <v>44880.989988425928</v>
      </c>
      <c r="C324">
        <v>989893760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2" x14ac:dyDescent="0.25">
      <c r="A325">
        <v>1536</v>
      </c>
      <c r="B325" s="1">
        <f>DATE(2022,11,16) + TIME(0,0,0)</f>
        <v>44881</v>
      </c>
      <c r="C325">
        <v>989893760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2" x14ac:dyDescent="0.25">
      <c r="A326">
        <v>1536.99</v>
      </c>
      <c r="B326" s="1">
        <f>DATE(2022,11,16) + TIME(23,45,35)</f>
        <v>44881.989988425928</v>
      </c>
      <c r="C326">
        <v>989893760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2" x14ac:dyDescent="0.25">
      <c r="A327">
        <v>1537</v>
      </c>
      <c r="B327" s="1">
        <f>DATE(2022,11,17) + TIME(0,0,0)</f>
        <v>44882</v>
      </c>
      <c r="C327">
        <v>989893760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1541.99</v>
      </c>
      <c r="B328" s="1">
        <f>DATE(2022,11,21) + TIME(23,45,35)</f>
        <v>44886.989988425928</v>
      </c>
      <c r="C328">
        <v>989893760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1542</v>
      </c>
      <c r="B329" s="1">
        <f>DATE(2022,11,22) + TIME(0,0,0)</f>
        <v>44887</v>
      </c>
      <c r="C329">
        <v>989893760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5">
      <c r="A330">
        <v>1545.99</v>
      </c>
      <c r="B330" s="1">
        <f>DATE(2022,11,25) + TIME(23,45,35)</f>
        <v>44890.989988425928</v>
      </c>
      <c r="C330">
        <v>989893760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2" x14ac:dyDescent="0.25">
      <c r="A331">
        <v>1546</v>
      </c>
      <c r="B331" s="1">
        <f>DATE(2022,11,26) + TIME(0,0,0)</f>
        <v>44891</v>
      </c>
      <c r="C331">
        <v>989893760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1550.99</v>
      </c>
      <c r="B332" s="1">
        <f>DATE(2022,11,30) + TIME(23,45,35)</f>
        <v>44895.989988425928</v>
      </c>
      <c r="C332">
        <v>989893760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1551</v>
      </c>
      <c r="B333" s="1">
        <f>DATE(2022,12,1) + TIME(0,0,0)</f>
        <v>44896</v>
      </c>
      <c r="C333">
        <v>989893760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2" x14ac:dyDescent="0.25">
      <c r="A334">
        <v>1551.99</v>
      </c>
      <c r="B334" s="1">
        <f>DATE(2022,12,1) + TIME(23,45,35)</f>
        <v>44896.989988425928</v>
      </c>
      <c r="C334">
        <v>989893760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1552</v>
      </c>
      <c r="B335" s="1">
        <f>DATE(2022,12,2) + TIME(0,0,0)</f>
        <v>44897</v>
      </c>
      <c r="C335">
        <v>989893760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1552.49</v>
      </c>
      <c r="B336" s="1">
        <f>DATE(2022,12,2) + TIME(11,45,35)</f>
        <v>44897.489988425928</v>
      </c>
      <c r="C336">
        <v>989893760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>
        <v>1552.5</v>
      </c>
      <c r="B337" s="1">
        <f>DATE(2022,12,2) + TIME(12,0,0)</f>
        <v>44897.5</v>
      </c>
      <c r="C337">
        <v>989893760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>
        <v>1553.99</v>
      </c>
      <c r="B338" s="1">
        <f>DATE(2022,12,3) + TIME(23,45,35)</f>
        <v>44898.989988425928</v>
      </c>
      <c r="C338">
        <v>989893760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>
        <v>1554</v>
      </c>
      <c r="B339" s="1">
        <f>DATE(2022,12,4) + TIME(0,0,0)</f>
        <v>44899</v>
      </c>
      <c r="C339">
        <v>989893760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1555</v>
      </c>
      <c r="B340" s="1">
        <f>DATE(2022,12,5) + TIME(0,0,0)</f>
        <v>44900</v>
      </c>
      <c r="C340">
        <v>989893760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2" x14ac:dyDescent="0.25">
      <c r="A341">
        <v>1555.99</v>
      </c>
      <c r="B341" s="1">
        <f>DATE(2022,12,5) + TIME(23,45,35)</f>
        <v>44900.989988425928</v>
      </c>
      <c r="C341">
        <v>989893760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1556</v>
      </c>
      <c r="B342" s="1">
        <f>DATE(2022,12,6) + TIME(0,0,0)</f>
        <v>44901</v>
      </c>
      <c r="C342">
        <v>989893760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1556.99</v>
      </c>
      <c r="B343" s="1">
        <f>DATE(2022,12,6) + TIME(23,45,35)</f>
        <v>44901.989988425928</v>
      </c>
      <c r="C343">
        <v>989893760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2" x14ac:dyDescent="0.25">
      <c r="A344">
        <v>1557</v>
      </c>
      <c r="B344" s="1">
        <f>DATE(2022,12,7) + TIME(0,0,0)</f>
        <v>44902</v>
      </c>
      <c r="C344">
        <v>989893760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1562.99</v>
      </c>
      <c r="B345" s="1">
        <f>DATE(2022,12,12) + TIME(23,45,35)</f>
        <v>44907.989988425928</v>
      </c>
      <c r="C345">
        <v>989893760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5">
      <c r="A346">
        <v>1563</v>
      </c>
      <c r="B346" s="1">
        <f>DATE(2022,12,13) + TIME(0,0,0)</f>
        <v>44908</v>
      </c>
      <c r="C346">
        <v>989893760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1569.99</v>
      </c>
      <c r="B347" s="1">
        <f>DATE(2022,12,19) + TIME(23,45,35)</f>
        <v>44914.989988425928</v>
      </c>
      <c r="C347">
        <v>989893760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1570</v>
      </c>
      <c r="B348" s="1">
        <f>DATE(2022,12,20) + TIME(0,0,0)</f>
        <v>44915</v>
      </c>
      <c r="C348">
        <v>989893760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2" x14ac:dyDescent="0.25">
      <c r="A349">
        <v>1570.99</v>
      </c>
      <c r="B349" s="1">
        <f>DATE(2022,12,20) + TIME(23,45,35)</f>
        <v>44915.989988425928</v>
      </c>
      <c r="C349">
        <v>989893760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1571</v>
      </c>
      <c r="B350" s="1">
        <f>DATE(2022,12,21) + TIME(0,0,0)</f>
        <v>44916</v>
      </c>
      <c r="C350">
        <v>989893760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2" x14ac:dyDescent="0.25">
      <c r="A351">
        <v>1575.99</v>
      </c>
      <c r="B351" s="1">
        <f>DATE(2022,12,25) + TIME(23,45,35)</f>
        <v>44920.989988425928</v>
      </c>
      <c r="C351">
        <v>989893760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1576</v>
      </c>
      <c r="B352" s="1">
        <f>DATE(2022,12,26) + TIME(0,0,0)</f>
        <v>44921</v>
      </c>
      <c r="C352">
        <v>989893760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25">
      <c r="A353">
        <v>1578.99</v>
      </c>
      <c r="B353" s="1">
        <f>DATE(2022,12,28) + TIME(23,45,35)</f>
        <v>44923.989988425928</v>
      </c>
      <c r="C353">
        <v>989893760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5">
      <c r="A354">
        <v>1579</v>
      </c>
      <c r="B354" s="1">
        <f>DATE(2022,12,29) + TIME(0,0,0)</f>
        <v>44924</v>
      </c>
      <c r="C354">
        <v>989893760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2" x14ac:dyDescent="0.25">
      <c r="A355">
        <v>1591.99</v>
      </c>
      <c r="B355" s="1">
        <f>DATE(2023,1,10) + TIME(23,45,35)</f>
        <v>44936.989988425928</v>
      </c>
      <c r="C355">
        <v>989893760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5">
      <c r="A356">
        <v>1592</v>
      </c>
      <c r="B356" s="1">
        <f>DATE(2023,1,11) + TIME(0,0,0)</f>
        <v>44937</v>
      </c>
      <c r="C356">
        <v>989893760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1594.99</v>
      </c>
      <c r="B357" s="1">
        <f>DATE(2023,1,13) + TIME(23,45,35)</f>
        <v>44939.989988425928</v>
      </c>
      <c r="C357">
        <v>989893760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2" x14ac:dyDescent="0.25">
      <c r="A358">
        <v>1595</v>
      </c>
      <c r="B358" s="1">
        <f>DATE(2023,1,14) + TIME(0,0,0)</f>
        <v>44940</v>
      </c>
      <c r="C358">
        <v>989893760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2" x14ac:dyDescent="0.25">
      <c r="A359">
        <v>1600.58</v>
      </c>
      <c r="B359" s="1">
        <f>DATE(2023,1,19) + TIME(13,55,11)</f>
        <v>44945.579988425925</v>
      </c>
      <c r="C359">
        <v>989893760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1600.99</v>
      </c>
      <c r="B360" s="1">
        <f>DATE(2023,1,19) + TIME(23,45,35)</f>
        <v>44945.989988425928</v>
      </c>
      <c r="C360">
        <v>989893760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2" x14ac:dyDescent="0.25">
      <c r="A361">
        <v>1601</v>
      </c>
      <c r="B361" s="1">
        <f>DATE(2023,1,20) + TIME(0,0,0)</f>
        <v>44946</v>
      </c>
      <c r="C361">
        <v>989893760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1602.99</v>
      </c>
      <c r="B362" s="1">
        <f>DATE(2023,1,21) + TIME(23,45,35)</f>
        <v>44947.989988425928</v>
      </c>
      <c r="C362">
        <v>989893760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1603</v>
      </c>
      <c r="B363" s="1">
        <f>DATE(2023,1,22) + TIME(0,0,0)</f>
        <v>44948</v>
      </c>
      <c r="C363">
        <v>989893760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1605.99</v>
      </c>
      <c r="B364" s="1">
        <f>DATE(2023,1,24) + TIME(23,45,35)</f>
        <v>44950.989988425928</v>
      </c>
      <c r="C364">
        <v>989893760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2" x14ac:dyDescent="0.25">
      <c r="A365">
        <v>1606</v>
      </c>
      <c r="B365" s="1">
        <f>DATE(2023,1,25) + TIME(0,0,0)</f>
        <v>44951</v>
      </c>
      <c r="C365">
        <v>989893760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2" x14ac:dyDescent="0.25">
      <c r="A366">
        <v>1613.99</v>
      </c>
      <c r="B366" s="1">
        <f>DATE(2023,2,1) + TIME(23,45,35)</f>
        <v>44958.989988425928</v>
      </c>
      <c r="C366">
        <v>989893760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2" x14ac:dyDescent="0.25">
      <c r="A367">
        <v>1614</v>
      </c>
      <c r="B367" s="1">
        <f>DATE(2023,2,2) + TIME(0,0,0)</f>
        <v>44959</v>
      </c>
      <c r="C367">
        <v>989893760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x14ac:dyDescent="0.25">
      <c r="A368">
        <v>1627.99</v>
      </c>
      <c r="B368" s="1">
        <f>DATE(2023,2,15) + TIME(23,45,35)</f>
        <v>44972.989988425928</v>
      </c>
      <c r="C368">
        <v>989893760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1628</v>
      </c>
      <c r="B369" s="1">
        <f>DATE(2023,2,16) + TIME(0,0,0)</f>
        <v>44973</v>
      </c>
      <c r="C369">
        <v>989893760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1633.99</v>
      </c>
      <c r="B370" s="1">
        <f>DATE(2023,2,21) + TIME(23,45,35)</f>
        <v>44978.989988425928</v>
      </c>
      <c r="C370">
        <v>989893760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1634</v>
      </c>
      <c r="B371" s="1">
        <f>DATE(2023,2,22) + TIME(0,0,0)</f>
        <v>44979</v>
      </c>
      <c r="C371">
        <v>989893760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2" x14ac:dyDescent="0.25">
      <c r="A372">
        <v>1645.99</v>
      </c>
      <c r="B372" s="1">
        <f>DATE(2023,3,5) + TIME(23,45,35)</f>
        <v>44990.989988425928</v>
      </c>
      <c r="C372">
        <v>989893760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2" x14ac:dyDescent="0.25">
      <c r="A373">
        <v>1646</v>
      </c>
      <c r="B373" s="1">
        <f>DATE(2023,3,6) + TIME(0,0,0)</f>
        <v>44991</v>
      </c>
      <c r="C373">
        <v>989893760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2" x14ac:dyDescent="0.25">
      <c r="A374">
        <v>1648.99</v>
      </c>
      <c r="B374" s="1">
        <f>DATE(2023,3,8) + TIME(23,45,35)</f>
        <v>44993.989988425928</v>
      </c>
      <c r="C374">
        <v>989893760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5">
      <c r="A375">
        <v>1649</v>
      </c>
      <c r="B375" s="1">
        <f>DATE(2023,3,9) + TIME(0,0,0)</f>
        <v>44994</v>
      </c>
      <c r="C375">
        <v>989893760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2" x14ac:dyDescent="0.25">
      <c r="A376">
        <v>1649.39</v>
      </c>
      <c r="B376" s="1">
        <f>DATE(2023,3,9) + TIME(9,21,36)</f>
        <v>44994.39</v>
      </c>
      <c r="C376">
        <v>989893760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25">
      <c r="A377">
        <v>1649.4</v>
      </c>
      <c r="B377" s="1">
        <f>DATE(2023,3,9) + TIME(9,35,59)</f>
        <v>44994.399988425925</v>
      </c>
      <c r="C377">
        <v>989893760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1649.99</v>
      </c>
      <c r="B378" s="1">
        <f>DATE(2023,3,9) + TIME(23,45,35)</f>
        <v>44994.989988425928</v>
      </c>
      <c r="C378">
        <v>989893760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2" x14ac:dyDescent="0.25">
      <c r="A379">
        <v>1650</v>
      </c>
      <c r="B379" s="1">
        <f>DATE(2023,3,10) + TIME(0,0,0)</f>
        <v>44995</v>
      </c>
      <c r="C379">
        <v>989893760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5">
      <c r="A380">
        <v>1650.99</v>
      </c>
      <c r="B380" s="1">
        <f>DATE(2023,3,10) + TIME(23,45,35)</f>
        <v>44995.989988425928</v>
      </c>
      <c r="C380">
        <v>989893760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2" x14ac:dyDescent="0.25">
      <c r="A381">
        <v>1651</v>
      </c>
      <c r="B381" s="1">
        <f>DATE(2023,3,11) + TIME(0,0,0)</f>
        <v>44996</v>
      </c>
      <c r="C381">
        <v>989893760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1651.99</v>
      </c>
      <c r="B382" s="1">
        <f>DATE(2023,3,11) + TIME(23,45,35)</f>
        <v>44996.989988425928</v>
      </c>
      <c r="C382">
        <v>989893760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1652</v>
      </c>
      <c r="B383" s="1">
        <f>DATE(2023,3,12) + TIME(0,0,0)</f>
        <v>44997</v>
      </c>
      <c r="C383">
        <v>989893760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1653.99</v>
      </c>
      <c r="B384" s="1">
        <f>DATE(2023,3,13) + TIME(23,45,35)</f>
        <v>44998.989988425928</v>
      </c>
      <c r="C384">
        <v>989893760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x14ac:dyDescent="0.25">
      <c r="A385">
        <v>1654</v>
      </c>
      <c r="B385" s="1">
        <f>DATE(2023,3,14) + TIME(0,0,0)</f>
        <v>44999</v>
      </c>
      <c r="C385">
        <v>989893760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x14ac:dyDescent="0.25">
      <c r="A386">
        <v>1657.99</v>
      </c>
      <c r="B386" s="1">
        <f>DATE(2023,3,17) + TIME(23,45,35)</f>
        <v>45002.989988425928</v>
      </c>
      <c r="C386">
        <v>989893760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1658</v>
      </c>
      <c r="B387" s="1">
        <f>DATE(2023,3,18) + TIME(0,0,0)</f>
        <v>45003</v>
      </c>
      <c r="C387">
        <v>989893760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x14ac:dyDescent="0.25">
      <c r="A388">
        <v>1673.99</v>
      </c>
      <c r="B388" s="1">
        <f>DATE(2023,4,2) + TIME(23,45,35)</f>
        <v>45018.989988425928</v>
      </c>
      <c r="C388">
        <v>989893760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x14ac:dyDescent="0.25">
      <c r="A389">
        <v>1674</v>
      </c>
      <c r="B389" s="1">
        <f>DATE(2023,4,3) + TIME(0,0,0)</f>
        <v>45019</v>
      </c>
      <c r="C389">
        <v>989893760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x14ac:dyDescent="0.25">
      <c r="A390">
        <v>1674.05</v>
      </c>
      <c r="B390" s="1">
        <f>DATE(2023,4,3) + TIME(1,12,0)</f>
        <v>45019.05</v>
      </c>
      <c r="C390">
        <v>989893760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x14ac:dyDescent="0.25">
      <c r="A391">
        <v>1674.99</v>
      </c>
      <c r="B391" s="1">
        <f>DATE(2023,4,3) + TIME(23,45,35)</f>
        <v>45019.989988425928</v>
      </c>
      <c r="C391">
        <v>989893760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5">
      <c r="A392">
        <v>1675</v>
      </c>
      <c r="B392" s="1">
        <f>DATE(2023,4,4) + TIME(0,0,0)</f>
        <v>45020</v>
      </c>
      <c r="C392">
        <v>989893760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x14ac:dyDescent="0.25">
      <c r="A393">
        <v>1675.99</v>
      </c>
      <c r="B393" s="1">
        <f>DATE(2023,4,4) + TIME(23,45,35)</f>
        <v>45020.989988425928</v>
      </c>
      <c r="C393">
        <v>989893760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>
        <v>1676</v>
      </c>
      <c r="B394" s="1">
        <f>DATE(2023,4,5) + TIME(0,0,0)</f>
        <v>45021</v>
      </c>
      <c r="C394">
        <v>989893760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x14ac:dyDescent="0.25">
      <c r="A395">
        <v>1676.99</v>
      </c>
      <c r="B395" s="1">
        <f>DATE(2023,4,5) + TIME(23,45,35)</f>
        <v>45021.989988425928</v>
      </c>
      <c r="C395">
        <v>989893760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1677</v>
      </c>
      <c r="B396" s="1">
        <f>DATE(2023,4,6) + TIME(0,0,0)</f>
        <v>45022</v>
      </c>
      <c r="C396">
        <v>989893760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1680.99</v>
      </c>
      <c r="B397" s="1">
        <f>DATE(2023,4,9) + TIME(23,45,35)</f>
        <v>45025.989988425928</v>
      </c>
      <c r="C397">
        <v>989893760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5">
      <c r="A398">
        <v>1681</v>
      </c>
      <c r="B398" s="1">
        <f>DATE(2023,4,10) + TIME(0,0,0)</f>
        <v>45026</v>
      </c>
      <c r="C398">
        <v>989893760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x14ac:dyDescent="0.25">
      <c r="A399">
        <v>1681.99</v>
      </c>
      <c r="B399" s="1">
        <f>DATE(2023,4,10) + TIME(23,45,35)</f>
        <v>45026.989988425928</v>
      </c>
      <c r="C399">
        <v>989893760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x14ac:dyDescent="0.25">
      <c r="A400">
        <v>1682</v>
      </c>
      <c r="B400" s="1">
        <f>DATE(2023,4,11) + TIME(0,0,0)</f>
        <v>45027</v>
      </c>
      <c r="C400">
        <v>989893760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2" x14ac:dyDescent="0.25">
      <c r="A401">
        <v>1682.49</v>
      </c>
      <c r="B401" s="1">
        <f>DATE(2023,4,11) + TIME(11,45,35)</f>
        <v>45027.489988425928</v>
      </c>
      <c r="C401">
        <v>989893760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2" x14ac:dyDescent="0.25">
      <c r="A402">
        <v>1682.5</v>
      </c>
      <c r="B402" s="1">
        <f>DATE(2023,4,11) + TIME(12,0,0)</f>
        <v>45027.5</v>
      </c>
      <c r="C402">
        <v>989893760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</row>
    <row r="403" spans="1:12" x14ac:dyDescent="0.25">
      <c r="A403">
        <v>1702.99</v>
      </c>
      <c r="B403" s="1">
        <f>DATE(2023,5,1) + TIME(23,45,35)</f>
        <v>45047.989988425928</v>
      </c>
      <c r="C403">
        <v>989893760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1703</v>
      </c>
      <c r="B404" s="1">
        <f>DATE(2023,5,2) + TIME(0,0,0)</f>
        <v>45048</v>
      </c>
      <c r="C404">
        <v>989893760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1706.99</v>
      </c>
      <c r="B405" s="1">
        <f>DATE(2023,5,5) + TIME(23,45,35)</f>
        <v>45051.989988425928</v>
      </c>
      <c r="C405">
        <v>989893760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1707</v>
      </c>
      <c r="B406" s="1">
        <f>DATE(2023,5,6) + TIME(0,0,0)</f>
        <v>45052</v>
      </c>
      <c r="C406">
        <v>989893760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1709</v>
      </c>
      <c r="B407" s="1">
        <f>DATE(2023,5,8) + TIME(0,0,0)</f>
        <v>45054</v>
      </c>
      <c r="C407">
        <v>989893760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1709.99</v>
      </c>
      <c r="B408" s="1">
        <f>DATE(2023,5,8) + TIME(23,45,35)</f>
        <v>45054.989988425928</v>
      </c>
      <c r="C408">
        <v>989893760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1710</v>
      </c>
      <c r="B409" s="1">
        <f>DATE(2023,5,9) + TIME(0,0,0)</f>
        <v>45055</v>
      </c>
      <c r="C409">
        <v>989893760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2" x14ac:dyDescent="0.25">
      <c r="A410">
        <v>1712.99</v>
      </c>
      <c r="B410" s="1">
        <f>DATE(2023,5,11) + TIME(23,45,35)</f>
        <v>45057.989988425928</v>
      </c>
      <c r="C410">
        <v>989893760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2" x14ac:dyDescent="0.25">
      <c r="A411">
        <v>1713</v>
      </c>
      <c r="B411" s="1">
        <f>DATE(2023,5,12) + TIME(0,0,0)</f>
        <v>45058</v>
      </c>
      <c r="C411">
        <v>989893760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2" x14ac:dyDescent="0.25">
      <c r="A412">
        <v>1713.13</v>
      </c>
      <c r="B412" s="1">
        <f>DATE(2023,5,12) + TIME(3,7,11)</f>
        <v>45058.129988425928</v>
      </c>
      <c r="C412">
        <v>989893760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2" x14ac:dyDescent="0.25">
      <c r="A413">
        <v>1713.99</v>
      </c>
      <c r="B413" s="1">
        <f>DATE(2023,5,12) + TIME(23,45,35)</f>
        <v>45058.989988425928</v>
      </c>
      <c r="C413">
        <v>989893760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2" x14ac:dyDescent="0.25">
      <c r="A414">
        <v>1714</v>
      </c>
      <c r="B414" s="1">
        <f>DATE(2023,5,13) + TIME(0,0,0)</f>
        <v>45059</v>
      </c>
      <c r="C414">
        <v>989893760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5">
      <c r="A415">
        <v>1718.99</v>
      </c>
      <c r="B415" s="1">
        <f>DATE(2023,5,17) + TIME(23,45,35)</f>
        <v>45063.989988425928</v>
      </c>
      <c r="C415">
        <v>989893760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2" x14ac:dyDescent="0.25">
      <c r="A416">
        <v>1719</v>
      </c>
      <c r="B416" s="1">
        <f>DATE(2023,5,18) + TIME(0,0,0)</f>
        <v>45064</v>
      </c>
      <c r="C416">
        <v>989893760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2" x14ac:dyDescent="0.25">
      <c r="A417">
        <v>1726.99</v>
      </c>
      <c r="B417" s="1">
        <f>DATE(2023,5,25) + TIME(23,45,35)</f>
        <v>45071.989988425928</v>
      </c>
      <c r="C417">
        <v>989893760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x14ac:dyDescent="0.25">
      <c r="A418">
        <v>1727</v>
      </c>
      <c r="B418" s="1">
        <f>DATE(2023,5,26) + TIME(0,0,0)</f>
        <v>45072</v>
      </c>
      <c r="C418">
        <v>989893760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>
        <v>1727.49</v>
      </c>
      <c r="B419" s="1">
        <f>DATE(2023,5,26) + TIME(11,45,35)</f>
        <v>45072.489988425928</v>
      </c>
      <c r="C419">
        <v>989893760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1727.5</v>
      </c>
      <c r="B420" s="1">
        <f>DATE(2023,5,26) + TIME(12,0,0)</f>
        <v>45072.5</v>
      </c>
      <c r="C420">
        <v>989893760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5">
      <c r="A421">
        <v>1739.99</v>
      </c>
      <c r="B421" s="1">
        <f>DATE(2023,6,7) + TIME(23,45,35)</f>
        <v>45084.989988425928</v>
      </c>
      <c r="C421">
        <v>989893760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2" x14ac:dyDescent="0.25">
      <c r="A422">
        <v>1740</v>
      </c>
      <c r="B422" s="1">
        <f>DATE(2023,6,8) + TIME(0,0,0)</f>
        <v>45085</v>
      </c>
      <c r="C422">
        <v>989893760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</row>
    <row r="423" spans="1:12" x14ac:dyDescent="0.25">
      <c r="A423">
        <v>1740.79</v>
      </c>
      <c r="B423" s="1">
        <f>DATE(2023,6,8) + TIME(18,57,35)</f>
        <v>45085.789988425924</v>
      </c>
      <c r="C423">
        <v>989893760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2" x14ac:dyDescent="0.25">
      <c r="A424">
        <v>1740.8</v>
      </c>
      <c r="B424" s="1">
        <f>DATE(2023,6,8) + TIME(19,12,0)</f>
        <v>45085.8</v>
      </c>
      <c r="C424">
        <v>989893760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1740.99</v>
      </c>
      <c r="B425" s="1">
        <f>DATE(2023,6,8) + TIME(23,45,35)</f>
        <v>45085.989988425928</v>
      </c>
      <c r="C425">
        <v>989893760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1741</v>
      </c>
      <c r="B426" s="1">
        <f>DATE(2023,6,9) + TIME(0,0,0)</f>
        <v>45086</v>
      </c>
      <c r="C426">
        <v>989893760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1742.99</v>
      </c>
      <c r="B427" s="1">
        <f>DATE(2023,6,10) + TIME(23,45,35)</f>
        <v>45087.989988425928</v>
      </c>
      <c r="C427">
        <v>989893760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25">
      <c r="A428">
        <v>1743</v>
      </c>
      <c r="B428" s="1">
        <f>DATE(2023,6,11) + TIME(0,0,0)</f>
        <v>45088</v>
      </c>
      <c r="C428">
        <v>989893760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1746.99</v>
      </c>
      <c r="B429" s="1">
        <f>DATE(2023,6,14) + TIME(23,45,35)</f>
        <v>45091.989988425928</v>
      </c>
      <c r="C429">
        <v>989893760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1747</v>
      </c>
      <c r="B430" s="1">
        <f>DATE(2023,6,15) + TIME(0,0,0)</f>
        <v>45092</v>
      </c>
      <c r="C430">
        <v>989893760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1747.99</v>
      </c>
      <c r="B431" s="1">
        <f>DATE(2023,6,15) + TIME(23,45,35)</f>
        <v>45092.989988425928</v>
      </c>
      <c r="C431">
        <v>989893760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1748</v>
      </c>
      <c r="B432" s="1">
        <f>DATE(2023,6,16) + TIME(0,0,0)</f>
        <v>45093</v>
      </c>
      <c r="C432">
        <v>989893760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2" x14ac:dyDescent="0.25">
      <c r="A433">
        <v>1749.99</v>
      </c>
      <c r="B433" s="1">
        <f>DATE(2023,6,17) + TIME(23,45,35)</f>
        <v>45094.989988425928</v>
      </c>
      <c r="C433">
        <v>989893760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1750</v>
      </c>
      <c r="B434" s="1">
        <f>DATE(2023,6,18) + TIME(0,0,0)</f>
        <v>45095</v>
      </c>
      <c r="C434">
        <v>989893760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1752</v>
      </c>
      <c r="B435" s="1">
        <f>DATE(2023,6,20) + TIME(0,0,0)</f>
        <v>45097</v>
      </c>
      <c r="C435">
        <v>989893760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25">
      <c r="A436">
        <v>1752.99</v>
      </c>
      <c r="B436" s="1">
        <f>DATE(2023,6,20) + TIME(23,45,35)</f>
        <v>45097.989988425928</v>
      </c>
      <c r="C436">
        <v>989893760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2" x14ac:dyDescent="0.25">
      <c r="A437">
        <v>1753</v>
      </c>
      <c r="B437" s="1">
        <f>DATE(2023,6,21) + TIME(0,0,0)</f>
        <v>45098</v>
      </c>
      <c r="C437">
        <v>989893760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2" x14ac:dyDescent="0.25">
      <c r="A438">
        <v>1753.59</v>
      </c>
      <c r="B438" s="1">
        <f>DATE(2023,6,21) + TIME(14,9,35)</f>
        <v>45098.589988425927</v>
      </c>
      <c r="C438">
        <v>989893760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1753.6</v>
      </c>
      <c r="B439" s="1">
        <f>DATE(2023,6,21) + TIME(14,24,0)</f>
        <v>45098.6</v>
      </c>
      <c r="C439">
        <v>989893760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2" x14ac:dyDescent="0.25">
      <c r="A440">
        <v>1760.99</v>
      </c>
      <c r="B440" s="1">
        <f>DATE(2023,6,28) + TIME(23,45,35)</f>
        <v>45105.989988425928</v>
      </c>
      <c r="C440">
        <v>989893760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2" x14ac:dyDescent="0.25">
      <c r="A441">
        <v>1761</v>
      </c>
      <c r="B441" s="1">
        <f>DATE(2023,6,29) + TIME(0,0,0)</f>
        <v>45106</v>
      </c>
      <c r="C441">
        <v>989893760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2" x14ac:dyDescent="0.25">
      <c r="A442">
        <v>1762.99</v>
      </c>
      <c r="B442" s="1">
        <f>DATE(2023,6,30) + TIME(23,45,35)</f>
        <v>45107.989988425928</v>
      </c>
      <c r="C442">
        <v>989893760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</row>
    <row r="443" spans="1:12" x14ac:dyDescent="0.25">
      <c r="A443">
        <v>1763</v>
      </c>
      <c r="B443" s="1">
        <f>DATE(2023,7,1) + TIME(0,0,0)</f>
        <v>45108</v>
      </c>
      <c r="C443">
        <v>989893760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>
        <v>1764.99</v>
      </c>
      <c r="B444" s="1">
        <f>DATE(2023,7,2) + TIME(23,45,35)</f>
        <v>45109.989988425928</v>
      </c>
      <c r="C444">
        <v>989893760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>
        <v>1765</v>
      </c>
      <c r="B445" s="1">
        <f>DATE(2023,7,3) + TIME(0,0,0)</f>
        <v>45110</v>
      </c>
      <c r="C445">
        <v>989893760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1765.99</v>
      </c>
      <c r="B446" s="1">
        <f>DATE(2023,7,3) + TIME(23,45,35)</f>
        <v>45110.989988425928</v>
      </c>
      <c r="C446">
        <v>989893760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5">
      <c r="A447">
        <v>1766</v>
      </c>
      <c r="B447" s="1">
        <f>DATE(2023,7,4) + TIME(0,0,0)</f>
        <v>45111</v>
      </c>
      <c r="C447">
        <v>989893760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1766.99</v>
      </c>
      <c r="B448" s="1">
        <f>DATE(2023,7,4) + TIME(23,45,35)</f>
        <v>45111.989988425928</v>
      </c>
      <c r="C448">
        <v>989893760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1767</v>
      </c>
      <c r="B449" s="1">
        <f>DATE(2023,7,5) + TIME(0,0,0)</f>
        <v>45112</v>
      </c>
      <c r="C449">
        <v>989893760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1768.99</v>
      </c>
      <c r="B450" s="1">
        <f>DATE(2023,7,6) + TIME(23,45,35)</f>
        <v>45113.989988425928</v>
      </c>
      <c r="C450">
        <v>989893760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2" x14ac:dyDescent="0.25">
      <c r="A451">
        <v>1769</v>
      </c>
      <c r="B451" s="1">
        <f>DATE(2023,7,7) + TIME(0,0,0)</f>
        <v>45114</v>
      </c>
      <c r="C451">
        <v>989893760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1769.99</v>
      </c>
      <c r="B452" s="1">
        <f>DATE(2023,7,7) + TIME(23,45,35)</f>
        <v>45114.989988425928</v>
      </c>
      <c r="C452">
        <v>989893760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1770</v>
      </c>
      <c r="B453" s="1">
        <f>DATE(2023,7,8) + TIME(0,0,0)</f>
        <v>45115</v>
      </c>
      <c r="C453">
        <v>989893760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2" x14ac:dyDescent="0.25">
      <c r="A454">
        <v>1770.99</v>
      </c>
      <c r="B454" s="1">
        <f>DATE(2023,7,8) + TIME(23,45,35)</f>
        <v>45115.989988425928</v>
      </c>
      <c r="C454">
        <v>989893760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1771</v>
      </c>
      <c r="B455" s="1">
        <f>DATE(2023,7,9) + TIME(0,0,0)</f>
        <v>45116</v>
      </c>
      <c r="C455">
        <v>989893760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25">
      <c r="A456">
        <v>1772.99</v>
      </c>
      <c r="B456" s="1">
        <f>DATE(2023,7,10) + TIME(23,45,35)</f>
        <v>45117.989988425928</v>
      </c>
      <c r="C456">
        <v>989893760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2" x14ac:dyDescent="0.25">
      <c r="A457">
        <v>1773</v>
      </c>
      <c r="B457" s="1">
        <f>DATE(2023,7,11) + TIME(0,0,0)</f>
        <v>45118</v>
      </c>
      <c r="C457">
        <v>989893760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2" x14ac:dyDescent="0.25">
      <c r="A458">
        <v>1773.99</v>
      </c>
      <c r="B458" s="1">
        <f>DATE(2023,7,11) + TIME(23,45,35)</f>
        <v>45118.989988425928</v>
      </c>
      <c r="C458">
        <v>989893760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1774</v>
      </c>
      <c r="B459" s="1">
        <f>DATE(2023,7,12) + TIME(0,0,0)</f>
        <v>45119</v>
      </c>
      <c r="C459">
        <v>989893760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2" x14ac:dyDescent="0.25">
      <c r="A460">
        <v>1774.59</v>
      </c>
      <c r="B460" s="1">
        <f>DATE(2023,7,12) + TIME(14,9,35)</f>
        <v>45119.589988425927</v>
      </c>
      <c r="C460">
        <v>989893760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x14ac:dyDescent="0.25">
      <c r="A461">
        <v>1774.6</v>
      </c>
      <c r="B461" s="1">
        <f>DATE(2023,7,12) + TIME(14,24,0)</f>
        <v>45119.6</v>
      </c>
      <c r="C461">
        <v>989893760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1779.99</v>
      </c>
      <c r="B462" s="1">
        <f>DATE(2023,7,17) + TIME(23,45,35)</f>
        <v>45124.989988425928</v>
      </c>
      <c r="C462">
        <v>989893760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1780</v>
      </c>
      <c r="B463" s="1">
        <f>DATE(2023,7,18) + TIME(0,0,0)</f>
        <v>45125</v>
      </c>
      <c r="C463">
        <v>989893760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1781.99</v>
      </c>
      <c r="B464" s="1">
        <f>DATE(2023,7,19) + TIME(23,45,35)</f>
        <v>45126.989988425928</v>
      </c>
      <c r="C464">
        <v>989893760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</v>
      </c>
      <c r="B465" s="1">
        <f>DATE(2023,7,20) + TIME(0,0,0)</f>
        <v>45127</v>
      </c>
      <c r="C465">
        <v>989893760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1782.11</v>
      </c>
      <c r="B466" s="1">
        <f>DATE(2023,7,20) + TIME(2,38,23)</f>
        <v>45127.109988425924</v>
      </c>
      <c r="C466">
        <v>989893760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x14ac:dyDescent="0.25">
      <c r="A467">
        <v>1782.99</v>
      </c>
      <c r="B467" s="1">
        <f>DATE(2023,7,20) + TIME(23,45,35)</f>
        <v>45127.989988425928</v>
      </c>
      <c r="C467">
        <v>989893760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x14ac:dyDescent="0.25">
      <c r="A468">
        <v>1783</v>
      </c>
      <c r="B468" s="1">
        <f>DATE(2023,7,21) + TIME(0,0,0)</f>
        <v>45128</v>
      </c>
      <c r="C468">
        <v>989893760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1786.99</v>
      </c>
      <c r="B469" s="1">
        <f>DATE(2023,7,24) + TIME(23,45,35)</f>
        <v>45131.989988425928</v>
      </c>
      <c r="C469">
        <v>989893760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x14ac:dyDescent="0.25">
      <c r="A470">
        <v>1787</v>
      </c>
      <c r="B470" s="1">
        <f>DATE(2023,7,25) + TIME(0,0,0)</f>
        <v>45132</v>
      </c>
      <c r="C470">
        <v>989893760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1788.99</v>
      </c>
      <c r="B471" s="1">
        <f>DATE(2023,7,26) + TIME(23,45,35)</f>
        <v>45133.989988425928</v>
      </c>
      <c r="C471">
        <v>989893760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x14ac:dyDescent="0.25">
      <c r="A472">
        <v>1789</v>
      </c>
      <c r="B472" s="1">
        <f>DATE(2023,7,27) + TIME(0,0,0)</f>
        <v>45134</v>
      </c>
      <c r="C472">
        <v>989893760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x14ac:dyDescent="0.25">
      <c r="A473">
        <v>1794.99</v>
      </c>
      <c r="B473" s="1">
        <f>DATE(2023,8,1) + TIME(23,45,35)</f>
        <v>45139.989988425928</v>
      </c>
      <c r="C473">
        <v>989893760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x14ac:dyDescent="0.25">
      <c r="A474">
        <v>1795</v>
      </c>
      <c r="B474" s="1">
        <f>DATE(2023,8,2) + TIME(0,0,0)</f>
        <v>45140</v>
      </c>
      <c r="C474">
        <v>989893760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1799.99</v>
      </c>
      <c r="B475" s="1">
        <f>DATE(2023,8,6) + TIME(23,45,35)</f>
        <v>45144.989988425928</v>
      </c>
      <c r="C475">
        <v>989893760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x14ac:dyDescent="0.25">
      <c r="A476">
        <v>1800</v>
      </c>
      <c r="B476" s="1">
        <f>DATE(2023,8,7) + TIME(0,0,0)</f>
        <v>45145</v>
      </c>
      <c r="C476">
        <v>989893760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x14ac:dyDescent="0.25">
      <c r="A477">
        <v>1800.49</v>
      </c>
      <c r="B477" s="1">
        <f>DATE(2023,8,7) + TIME(11,45,35)</f>
        <v>45145.489988425928</v>
      </c>
      <c r="C477">
        <v>989893760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x14ac:dyDescent="0.25">
      <c r="A478">
        <v>1800.5</v>
      </c>
      <c r="B478" s="1">
        <f>DATE(2023,8,7) + TIME(12,0,0)</f>
        <v>45145.5</v>
      </c>
      <c r="C478">
        <v>989893760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1808.99</v>
      </c>
      <c r="B479" s="1">
        <f>DATE(2023,8,15) + TIME(23,45,35)</f>
        <v>45153.989988425928</v>
      </c>
      <c r="C479">
        <v>989893760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1809</v>
      </c>
      <c r="B480" s="1">
        <f>DATE(2023,8,16) + TIME(0,0,0)</f>
        <v>45154</v>
      </c>
      <c r="C480">
        <v>989893760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5">
      <c r="A481">
        <v>1814.99</v>
      </c>
      <c r="B481" s="1">
        <f>DATE(2023,8,21) + TIME(23,45,35)</f>
        <v>45159.989988425928</v>
      </c>
      <c r="C481">
        <v>989893760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2" x14ac:dyDescent="0.25">
      <c r="A482">
        <v>1815</v>
      </c>
      <c r="B482" s="1">
        <f>DATE(2023,8,22) + TIME(0,0,0)</f>
        <v>45160</v>
      </c>
      <c r="C482">
        <v>989893760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1821.99</v>
      </c>
      <c r="B483" s="1">
        <f>DATE(2023,8,28) + TIME(23,45,35)</f>
        <v>45166.989988425928</v>
      </c>
      <c r="C483">
        <v>989893760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2" x14ac:dyDescent="0.25">
      <c r="A484">
        <v>1822</v>
      </c>
      <c r="B484" s="1">
        <f>DATE(2023,8,29) + TIME(0,0,0)</f>
        <v>45167</v>
      </c>
      <c r="C484">
        <v>989893760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1826.99</v>
      </c>
      <c r="B485" s="1">
        <f>DATE(2023,9,2) + TIME(23,45,35)</f>
        <v>45171.989988425928</v>
      </c>
      <c r="C485">
        <v>989893760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1827</v>
      </c>
      <c r="B486" s="1">
        <f>DATE(2023,9,3) + TIME(0,0,0)</f>
        <v>45172</v>
      </c>
      <c r="C486">
        <v>989893760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1840.99</v>
      </c>
      <c r="B487" s="1">
        <f>DATE(2023,9,16) + TIME(23,45,35)</f>
        <v>45185.989988425928</v>
      </c>
      <c r="C487">
        <v>989893760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2" x14ac:dyDescent="0.25">
      <c r="A488">
        <v>1841</v>
      </c>
      <c r="B488" s="1">
        <f>DATE(2023,9,17) + TIME(0,0,0)</f>
        <v>45186</v>
      </c>
      <c r="C488">
        <v>989893760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2" x14ac:dyDescent="0.25">
      <c r="A489">
        <v>1843.99</v>
      </c>
      <c r="B489" s="1">
        <f>DATE(2023,9,19) + TIME(23,45,35)</f>
        <v>45188.989988425928</v>
      </c>
      <c r="C489">
        <v>989893760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1844</v>
      </c>
      <c r="B490" s="1">
        <f>DATE(2023,9,20) + TIME(0,0,0)</f>
        <v>45189</v>
      </c>
      <c r="C490">
        <v>989893760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5">
      <c r="A491">
        <v>1859</v>
      </c>
      <c r="B491" s="1">
        <f>DATE(2023,10,5) + TIME(0,0,0)</f>
        <v>45204</v>
      </c>
      <c r="C491">
        <v>989893760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1859.99</v>
      </c>
      <c r="B492" s="1">
        <f>DATE(2023,10,5) + TIME(23,45,35)</f>
        <v>45204.989988425928</v>
      </c>
      <c r="C492">
        <v>989893760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1860</v>
      </c>
      <c r="B493" s="1">
        <f>DATE(2023,10,6) + TIME(0,0,0)</f>
        <v>45205</v>
      </c>
      <c r="C493">
        <v>989893760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2" x14ac:dyDescent="0.25">
      <c r="A494">
        <v>1870.99</v>
      </c>
      <c r="B494" s="1">
        <f>DATE(2023,10,16) + TIME(23,45,35)</f>
        <v>45215.989988425928</v>
      </c>
      <c r="C494">
        <v>989893760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1871</v>
      </c>
      <c r="B495" s="1">
        <f>DATE(2023,10,17) + TIME(0,0,0)</f>
        <v>45216</v>
      </c>
      <c r="C495">
        <v>989893760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2" x14ac:dyDescent="0.25">
      <c r="A496">
        <v>1873.99</v>
      </c>
      <c r="B496" s="1">
        <f>DATE(2023,10,19) + TIME(23,45,35)</f>
        <v>45218.989988425928</v>
      </c>
      <c r="C496">
        <v>989893760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1874</v>
      </c>
      <c r="B497" s="1">
        <f>DATE(2023,10,20) + TIME(0,0,0)</f>
        <v>45219</v>
      </c>
      <c r="C497">
        <v>989893760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2" x14ac:dyDescent="0.25">
      <c r="A498">
        <v>1874.99</v>
      </c>
      <c r="B498" s="1">
        <f>DATE(2023,10,20) + TIME(23,45,35)</f>
        <v>45219.989988425928</v>
      </c>
      <c r="C498">
        <v>989893760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5">
      <c r="A499">
        <v>1875</v>
      </c>
      <c r="B499" s="1">
        <f>DATE(2023,10,21) + TIME(0,0,0)</f>
        <v>45220</v>
      </c>
      <c r="C499">
        <v>989893760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1877.99</v>
      </c>
      <c r="B500" s="1">
        <f>DATE(2023,10,23) + TIME(23,45,35)</f>
        <v>45222.989988425928</v>
      </c>
      <c r="C500">
        <v>989893760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1878</v>
      </c>
      <c r="B501" s="1">
        <f>DATE(2023,10,24) + TIME(0,0,0)</f>
        <v>45223</v>
      </c>
      <c r="C501">
        <v>989893760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2" x14ac:dyDescent="0.25">
      <c r="A502">
        <v>1878.99</v>
      </c>
      <c r="B502" s="1">
        <f>DATE(2023,10,24) + TIME(23,45,35)</f>
        <v>45223.989988425928</v>
      </c>
      <c r="C502">
        <v>989893760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1879</v>
      </c>
      <c r="B503" s="1">
        <f>DATE(2023,10,25) + TIME(0,0,0)</f>
        <v>45224</v>
      </c>
      <c r="C503">
        <v>989893760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2" x14ac:dyDescent="0.25">
      <c r="A504">
        <v>1880.84</v>
      </c>
      <c r="B504" s="1">
        <f>DATE(2023,10,26) + TIME(20,9,35)</f>
        <v>45225.839988425927</v>
      </c>
      <c r="C504">
        <v>989893760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1880.99</v>
      </c>
      <c r="B505" s="1">
        <f>DATE(2023,10,26) + TIME(23,45,35)</f>
        <v>45225.989988425928</v>
      </c>
      <c r="C505">
        <v>989893760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2" x14ac:dyDescent="0.25">
      <c r="A506">
        <v>1881</v>
      </c>
      <c r="B506" s="1">
        <f>DATE(2023,10,27) + TIME(0,0,0)</f>
        <v>45226</v>
      </c>
      <c r="C506">
        <v>989893760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1881.99</v>
      </c>
      <c r="B507" s="1">
        <f>DATE(2023,10,27) + TIME(23,45,35)</f>
        <v>45226.989988425928</v>
      </c>
      <c r="C507">
        <v>989893760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25">
      <c r="A508">
        <v>1882</v>
      </c>
      <c r="B508" s="1">
        <f>DATE(2023,10,28) + TIME(0,0,0)</f>
        <v>45227</v>
      </c>
      <c r="C508">
        <v>989893760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2" x14ac:dyDescent="0.25">
      <c r="A509">
        <v>1911.99</v>
      </c>
      <c r="B509" s="1">
        <f>DATE(2023,11,26) + TIME(23,45,35)</f>
        <v>45256.989988425928</v>
      </c>
      <c r="C509">
        <v>989893760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1912</v>
      </c>
      <c r="B510" s="1">
        <f>DATE(2023,11,27) + TIME(0,0,0)</f>
        <v>45257</v>
      </c>
      <c r="C510">
        <v>989893760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2" x14ac:dyDescent="0.25">
      <c r="A511">
        <v>1919</v>
      </c>
      <c r="B511" s="1">
        <f>DATE(2023,12,4) + TIME(0,0,0)</f>
        <v>45264</v>
      </c>
      <c r="C511">
        <v>989893760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1919.99</v>
      </c>
      <c r="B512" s="1">
        <f>DATE(2023,12,4) + TIME(23,45,35)</f>
        <v>45264.989988425928</v>
      </c>
      <c r="C512">
        <v>989893760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>
        <v>1920</v>
      </c>
      <c r="B513" s="1">
        <f>DATE(2023,12,5) + TIME(0,0,0)</f>
        <v>45265</v>
      </c>
      <c r="C513">
        <v>989893760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1930.99</v>
      </c>
      <c r="B514" s="1">
        <f>DATE(2023,12,15) + TIME(23,45,35)</f>
        <v>45275.989988425928</v>
      </c>
      <c r="C514">
        <v>989893760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5">
      <c r="A515">
        <v>1931</v>
      </c>
      <c r="B515" s="1">
        <f>DATE(2023,12,16) + TIME(0,0,0)</f>
        <v>45276</v>
      </c>
      <c r="C515">
        <v>989893760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>
        <v>1931.99</v>
      </c>
      <c r="B516" s="1">
        <f>DATE(2023,12,16) + TIME(23,45,35)</f>
        <v>45276.989988425928</v>
      </c>
      <c r="C516">
        <v>989893760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2" x14ac:dyDescent="0.25">
      <c r="A517">
        <v>1932</v>
      </c>
      <c r="B517" s="1">
        <f>DATE(2023,12,17) + TIME(0,0,0)</f>
        <v>45277</v>
      </c>
      <c r="C517">
        <v>989893760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2" x14ac:dyDescent="0.25">
      <c r="A518">
        <v>1934</v>
      </c>
      <c r="B518" s="1">
        <f>DATE(2023,12,19) + TIME(0,0,0)</f>
        <v>45279</v>
      </c>
      <c r="C518">
        <v>989893760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1934.99</v>
      </c>
      <c r="B519" s="1">
        <f>DATE(2023,12,19) + TIME(23,45,35)</f>
        <v>45279.989988425928</v>
      </c>
      <c r="C519">
        <v>989893760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1935</v>
      </c>
      <c r="B520" s="1">
        <f>DATE(2023,12,20) + TIME(0,0,0)</f>
        <v>45280</v>
      </c>
      <c r="C520">
        <v>989893760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2" x14ac:dyDescent="0.25">
      <c r="A521">
        <v>1935.99</v>
      </c>
      <c r="B521" s="1">
        <f>DATE(2023,12,20) + TIME(23,45,35)</f>
        <v>45280.989988425928</v>
      </c>
      <c r="C521">
        <v>989893760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x14ac:dyDescent="0.25">
      <c r="A522">
        <v>1936</v>
      </c>
      <c r="B522" s="1">
        <f>DATE(2023,12,21) + TIME(0,0,0)</f>
        <v>45281</v>
      </c>
      <c r="C522">
        <v>989893760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1944.99</v>
      </c>
      <c r="B523" s="1">
        <f>DATE(2023,12,29) + TIME(23,45,35)</f>
        <v>45289.989988425928</v>
      </c>
      <c r="C523">
        <v>989893760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2" x14ac:dyDescent="0.25">
      <c r="A524">
        <v>1945</v>
      </c>
      <c r="B524" s="1">
        <f>DATE(2023,12,30) + TIME(0,0,0)</f>
        <v>45290</v>
      </c>
      <c r="C524">
        <v>989893760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2" x14ac:dyDescent="0.25">
      <c r="A525">
        <v>1949.74</v>
      </c>
      <c r="B525" s="1">
        <f>DATE(2024,1,3) + TIME(17,45,35)</f>
        <v>45294.739988425928</v>
      </c>
      <c r="C525">
        <v>989893760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2" x14ac:dyDescent="0.25">
      <c r="A526">
        <v>1949.99</v>
      </c>
      <c r="B526" s="1">
        <f>DATE(2024,1,3) + TIME(23,45,35)</f>
        <v>45294.989988425928</v>
      </c>
      <c r="C526">
        <v>989893760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>
        <v>1950</v>
      </c>
      <c r="B527" s="1">
        <f>DATE(2024,1,4) + TIME(0,0,0)</f>
        <v>45295</v>
      </c>
      <c r="C527">
        <v>989893760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5">
      <c r="A528">
        <v>1950.99</v>
      </c>
      <c r="B528" s="1">
        <f>DATE(2024,1,4) + TIME(23,45,35)</f>
        <v>45295.989988425928</v>
      </c>
      <c r="C528">
        <v>989893760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1951</v>
      </c>
      <c r="B529" s="1">
        <f>DATE(2024,1,5) + TIME(0,0,0)</f>
        <v>45296</v>
      </c>
      <c r="C529">
        <v>989893760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1953.99</v>
      </c>
      <c r="B530" s="1">
        <f>DATE(2024,1,7) + TIME(23,45,35)</f>
        <v>45298.989988425928</v>
      </c>
      <c r="C530">
        <v>989893760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2" x14ac:dyDescent="0.25">
      <c r="A531">
        <v>1954</v>
      </c>
      <c r="B531" s="1">
        <f>DATE(2024,1,8) + TIME(0,0,0)</f>
        <v>45299</v>
      </c>
      <c r="C531">
        <v>989893760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1967.56</v>
      </c>
      <c r="B532" s="1">
        <f>DATE(2024,1,21) + TIME(13,26,23)</f>
        <v>45312.559988425928</v>
      </c>
      <c r="C532">
        <v>989893760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2" x14ac:dyDescent="0.25">
      <c r="A533">
        <v>1967.99</v>
      </c>
      <c r="B533" s="1">
        <f>DATE(2024,1,21) + TIME(23,45,35)</f>
        <v>45312.989988425928</v>
      </c>
      <c r="C533">
        <v>989893760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5">
      <c r="A534">
        <v>1968</v>
      </c>
      <c r="B534" s="1">
        <f>DATE(2024,1,22) + TIME(0,0,0)</f>
        <v>45313</v>
      </c>
      <c r="C534">
        <v>989893760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1969.99</v>
      </c>
      <c r="B535" s="1">
        <f>DATE(2024,1,23) + TIME(23,45,35)</f>
        <v>45314.989988425928</v>
      </c>
      <c r="C535">
        <v>989893760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1970</v>
      </c>
      <c r="B536" s="1">
        <f>DATE(2024,1,24) + TIME(0,0,0)</f>
        <v>45315</v>
      </c>
      <c r="C536">
        <v>989893760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2" x14ac:dyDescent="0.25">
      <c r="A537">
        <v>1970.49</v>
      </c>
      <c r="B537" s="1">
        <f>DATE(2024,1,24) + TIME(11,45,35)</f>
        <v>45315.489988425928</v>
      </c>
      <c r="C537">
        <v>989893760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1970.5</v>
      </c>
      <c r="B538" s="1">
        <f>DATE(2024,1,24) + TIME(12,0,0)</f>
        <v>45315.5</v>
      </c>
      <c r="C538">
        <v>989893760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1978.99</v>
      </c>
      <c r="B539" s="1">
        <f>DATE(2024,2,1) + TIME(23,45,35)</f>
        <v>45323.989988425928</v>
      </c>
      <c r="C539">
        <v>989893760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2" x14ac:dyDescent="0.25">
      <c r="A540">
        <v>1979</v>
      </c>
      <c r="B540" s="1">
        <f>DATE(2024,2,2) + TIME(0,0,0)</f>
        <v>45324</v>
      </c>
      <c r="C540">
        <v>989893760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1993.99</v>
      </c>
      <c r="B541" s="1">
        <f>DATE(2024,2,16) + TIME(23,45,35)</f>
        <v>45338.989988425928</v>
      </c>
      <c r="C541">
        <v>989893760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2" x14ac:dyDescent="0.25">
      <c r="A542">
        <v>1994</v>
      </c>
      <c r="B542" s="1">
        <f>DATE(2024,2,17) + TIME(0,0,0)</f>
        <v>45339</v>
      </c>
      <c r="C542">
        <v>989893760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1998.99</v>
      </c>
      <c r="B543" s="1">
        <f>DATE(2024,2,21) + TIME(23,45,35)</f>
        <v>45343.989988425928</v>
      </c>
      <c r="C543">
        <v>989893760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1999</v>
      </c>
      <c r="B544" s="1">
        <f>DATE(2024,2,22) + TIME(0,0,0)</f>
        <v>45344</v>
      </c>
      <c r="C544">
        <v>989893760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x14ac:dyDescent="0.25">
      <c r="A545">
        <v>2002.99</v>
      </c>
      <c r="B545" s="1">
        <f>DATE(2024,2,25) + TIME(23,45,35)</f>
        <v>45347.989988425928</v>
      </c>
      <c r="C545">
        <v>989893760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x14ac:dyDescent="0.25">
      <c r="A546">
        <v>2003</v>
      </c>
      <c r="B546" s="1">
        <f>DATE(2024,2,26) + TIME(0,0,0)</f>
        <v>45348</v>
      </c>
      <c r="C546">
        <v>989893760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x14ac:dyDescent="0.25">
      <c r="A547">
        <v>2006.99</v>
      </c>
      <c r="B547" s="1">
        <f>DATE(2024,2,29) + TIME(23,45,35)</f>
        <v>45351.989988425928</v>
      </c>
      <c r="C547">
        <v>989893760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x14ac:dyDescent="0.25">
      <c r="A548">
        <v>2007</v>
      </c>
      <c r="B548" s="1">
        <f>DATE(2024,3,1) + TIME(0,0,0)</f>
        <v>45352</v>
      </c>
      <c r="C548">
        <v>989893760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x14ac:dyDescent="0.25">
      <c r="A549">
        <v>2009.99</v>
      </c>
      <c r="B549" s="1">
        <f>DATE(2024,3,3) + TIME(23,45,35)</f>
        <v>45354.989988425928</v>
      </c>
      <c r="C549">
        <v>989893760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x14ac:dyDescent="0.25">
      <c r="A550">
        <v>2010</v>
      </c>
      <c r="B550" s="1">
        <f>DATE(2024,3,4) + TIME(0,0,0)</f>
        <v>45355</v>
      </c>
      <c r="C550">
        <v>989893760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x14ac:dyDescent="0.25">
      <c r="A551">
        <v>2011.99</v>
      </c>
      <c r="B551" s="1">
        <f>DATE(2024,3,5) + TIME(23,45,35)</f>
        <v>45356.989988425928</v>
      </c>
      <c r="C551">
        <v>989893760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x14ac:dyDescent="0.25">
      <c r="A552">
        <v>2012</v>
      </c>
      <c r="B552" s="1">
        <f>DATE(2024,3,6) + TIME(0,0,0)</f>
        <v>45357</v>
      </c>
      <c r="C552">
        <v>989893760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x14ac:dyDescent="0.25">
      <c r="A553">
        <v>2014.99</v>
      </c>
      <c r="B553" s="1">
        <f>DATE(2024,3,8) + TIME(23,45,35)</f>
        <v>45359.989988425928</v>
      </c>
      <c r="C553">
        <v>989893760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x14ac:dyDescent="0.25">
      <c r="A554">
        <v>2015</v>
      </c>
      <c r="B554" s="1">
        <f>DATE(2024,3,9) + TIME(0,0,0)</f>
        <v>45360</v>
      </c>
      <c r="C554">
        <v>989893760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x14ac:dyDescent="0.25">
      <c r="A555">
        <v>2015.99</v>
      </c>
      <c r="B555" s="1">
        <f>DATE(2024,3,9) + TIME(23,45,35)</f>
        <v>45360.989988425928</v>
      </c>
      <c r="C555">
        <v>989893760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2016</v>
      </c>
      <c r="B556" s="1">
        <f>DATE(2024,3,10) + TIME(0,0,0)</f>
        <v>45361</v>
      </c>
      <c r="C556">
        <v>989893760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2017.99</v>
      </c>
      <c r="B557" s="1">
        <f>DATE(2024,3,11) + TIME(23,45,35)</f>
        <v>45362.989988425928</v>
      </c>
      <c r="C557">
        <v>989893760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x14ac:dyDescent="0.25">
      <c r="A558">
        <v>2018</v>
      </c>
      <c r="B558" s="1">
        <f>DATE(2024,3,12) + TIME(0,0,0)</f>
        <v>45363</v>
      </c>
      <c r="C558">
        <v>989893760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x14ac:dyDescent="0.25">
      <c r="A559">
        <v>2018.49</v>
      </c>
      <c r="B559" s="1">
        <f>DATE(2024,3,12) + TIME(11,45,35)</f>
        <v>45363.489988425928</v>
      </c>
      <c r="C559">
        <v>989893760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2018.5</v>
      </c>
      <c r="B560" s="1">
        <f>DATE(2024,3,12) + TIME(12,0,0)</f>
        <v>45363.5</v>
      </c>
      <c r="C560">
        <v>989893760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2" x14ac:dyDescent="0.25">
      <c r="A561">
        <v>2019.38</v>
      </c>
      <c r="B561" s="1">
        <f>DATE(2024,3,13) + TIME(9,7,11)</f>
        <v>45364.379988425928</v>
      </c>
      <c r="C561">
        <v>989893760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2019.99</v>
      </c>
      <c r="B562" s="1">
        <f>DATE(2024,3,13) + TIME(23,45,35)</f>
        <v>45364.989988425928</v>
      </c>
      <c r="C562">
        <v>989893760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2020</v>
      </c>
      <c r="B563" s="1">
        <f>DATE(2024,3,14) + TIME(0,0,0)</f>
        <v>45365</v>
      </c>
      <c r="C563">
        <v>989893760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2" x14ac:dyDescent="0.25">
      <c r="A564">
        <v>2025.99</v>
      </c>
      <c r="B564" s="1">
        <f>DATE(2024,3,19) + TIME(23,45,35)</f>
        <v>45370.989988425928</v>
      </c>
      <c r="C564">
        <v>989893760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5">
      <c r="A565">
        <v>2026</v>
      </c>
      <c r="B565" s="1">
        <f>DATE(2024,3,20) + TIME(0,0,0)</f>
        <v>45371</v>
      </c>
      <c r="C565">
        <v>989893760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2026.99</v>
      </c>
      <c r="B566" s="1">
        <f>DATE(2024,3,20) + TIME(23,45,35)</f>
        <v>45371.989988425928</v>
      </c>
      <c r="C566">
        <v>989893760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2" x14ac:dyDescent="0.25">
      <c r="A567">
        <v>2027</v>
      </c>
      <c r="B567" s="1">
        <f>DATE(2024,3,21) + TIME(0,0,0)</f>
        <v>45372</v>
      </c>
      <c r="C567">
        <v>989893760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2032.99</v>
      </c>
      <c r="B568" s="1">
        <f>DATE(2024,3,26) + TIME(23,45,35)</f>
        <v>45377.989988425928</v>
      </c>
      <c r="C568">
        <v>989893760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2" x14ac:dyDescent="0.25">
      <c r="A569">
        <v>2033</v>
      </c>
      <c r="B569" s="1">
        <f>DATE(2024,3,27) + TIME(0,0,0)</f>
        <v>45378</v>
      </c>
      <c r="C569">
        <v>989893760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2033.99</v>
      </c>
      <c r="B570" s="1">
        <f>DATE(2024,3,27) + TIME(23,45,35)</f>
        <v>45378.989988425928</v>
      </c>
      <c r="C570">
        <v>989893760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2" x14ac:dyDescent="0.25">
      <c r="A571">
        <v>2034</v>
      </c>
      <c r="B571" s="1">
        <f>DATE(2024,3,28) + TIME(0,0,0)</f>
        <v>45379</v>
      </c>
      <c r="C571">
        <v>989893760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2" x14ac:dyDescent="0.25">
      <c r="A572">
        <v>2036.99</v>
      </c>
      <c r="B572" s="1">
        <f>DATE(2024,3,30) + TIME(23,45,35)</f>
        <v>45381.989988425928</v>
      </c>
      <c r="C572">
        <v>989893760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2" x14ac:dyDescent="0.25">
      <c r="A573">
        <v>2037</v>
      </c>
      <c r="B573" s="1">
        <f>DATE(2024,3,31) + TIME(0,0,0)</f>
        <v>45382</v>
      </c>
      <c r="C573">
        <v>989893760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2037.39</v>
      </c>
      <c r="B574" s="1">
        <f>DATE(2024,3,31) + TIME(9,21,36)</f>
        <v>45382.39</v>
      </c>
      <c r="C574">
        <v>989893760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2037.4</v>
      </c>
      <c r="B575" s="1">
        <f>DATE(2024,3,31) + TIME(9,35,59)</f>
        <v>45382.399988425925</v>
      </c>
      <c r="C575">
        <v>989893760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2" x14ac:dyDescent="0.25">
      <c r="A576">
        <v>2038.99</v>
      </c>
      <c r="B576" s="1">
        <f>DATE(2024,4,1) + TIME(23,45,35)</f>
        <v>45383.989988425928</v>
      </c>
      <c r="C576">
        <v>989893760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2039</v>
      </c>
      <c r="B577" s="1">
        <f>DATE(2024,4,2) + TIME(0,0,0)</f>
        <v>45384</v>
      </c>
      <c r="C577">
        <v>989893760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2" x14ac:dyDescent="0.25">
      <c r="A578">
        <v>2039.49</v>
      </c>
      <c r="B578" s="1">
        <f>DATE(2024,4,2) + TIME(11,45,35)</f>
        <v>45384.489988425928</v>
      </c>
      <c r="C578">
        <v>989893760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25">
      <c r="A579">
        <v>2039.5</v>
      </c>
      <c r="B579" s="1">
        <f>DATE(2024,4,2) + TIME(12,0,0)</f>
        <v>45384.5</v>
      </c>
      <c r="C579">
        <v>989893760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2" x14ac:dyDescent="0.25">
      <c r="A580">
        <v>2039.99</v>
      </c>
      <c r="B580" s="1">
        <f>DATE(2024,4,2) + TIME(23,45,35)</f>
        <v>45384.989988425928</v>
      </c>
      <c r="C580">
        <v>989893760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2" x14ac:dyDescent="0.25">
      <c r="A581">
        <v>2040</v>
      </c>
      <c r="B581" s="1">
        <f>DATE(2024,4,3) + TIME(0,0,0)</f>
        <v>45385</v>
      </c>
      <c r="C581">
        <v>989893760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2" x14ac:dyDescent="0.25">
      <c r="A582">
        <v>2040.02</v>
      </c>
      <c r="B582" s="1">
        <f>DATE(2024,4,3) + TIME(0,28,47)</f>
        <v>45385.019988425927</v>
      </c>
      <c r="C582">
        <v>989893760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</row>
    <row r="583" spans="1:12" x14ac:dyDescent="0.25">
      <c r="A583">
        <v>2040.19</v>
      </c>
      <c r="B583" s="1">
        <f>DATE(2024,4,3) + TIME(4,33,36)</f>
        <v>45385.19</v>
      </c>
      <c r="C583">
        <v>989893760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2" x14ac:dyDescent="0.25">
      <c r="A584">
        <v>2040.2</v>
      </c>
      <c r="B584" s="1">
        <f>DATE(2024,4,3) + TIME(4,47,59)</f>
        <v>45385.199988425928</v>
      </c>
      <c r="C584">
        <v>989893760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2" x14ac:dyDescent="0.25">
      <c r="A585">
        <v>2040.99</v>
      </c>
      <c r="B585" s="1">
        <f>DATE(2024,4,3) + TIME(23,45,35)</f>
        <v>45385.989988425928</v>
      </c>
      <c r="C585">
        <v>989893760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2041</v>
      </c>
      <c r="B586" s="1">
        <f>DATE(2024,4,4) + TIME(0,0,0)</f>
        <v>45386</v>
      </c>
      <c r="C586">
        <v>989893760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2041.99</v>
      </c>
      <c r="B587" s="1">
        <f>DATE(2024,4,4) + TIME(23,45,35)</f>
        <v>45386.989988425928</v>
      </c>
      <c r="C587">
        <v>989893760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2042</v>
      </c>
      <c r="B588" s="1">
        <f>DATE(2024,4,5) + TIME(0,0,0)</f>
        <v>45387</v>
      </c>
      <c r="C588">
        <v>989893760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2047.99</v>
      </c>
      <c r="B589" s="1">
        <f>DATE(2024,4,10) + TIME(23,45,35)</f>
        <v>45392.989988425928</v>
      </c>
      <c r="C589">
        <v>989893760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2" x14ac:dyDescent="0.25">
      <c r="A590">
        <v>2048</v>
      </c>
      <c r="B590" s="1">
        <f>DATE(2024,4,11) + TIME(0,0,0)</f>
        <v>45393</v>
      </c>
      <c r="C590">
        <v>989893760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2" x14ac:dyDescent="0.25">
      <c r="A591">
        <v>2048.9899999999998</v>
      </c>
      <c r="B591" s="1">
        <f>DATE(2024,4,11) + TIME(23,45,35)</f>
        <v>45393.989988425928</v>
      </c>
      <c r="C591">
        <v>989893760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2" x14ac:dyDescent="0.25">
      <c r="A592">
        <v>2049</v>
      </c>
      <c r="B592" s="1">
        <f>DATE(2024,4,12) + TIME(0,0,0)</f>
        <v>45394</v>
      </c>
      <c r="C592">
        <v>989893760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2" x14ac:dyDescent="0.25">
      <c r="A593">
        <v>2052.9899999999998</v>
      </c>
      <c r="B593" s="1">
        <f>DATE(2024,4,15) + TIME(23,45,35)</f>
        <v>45397.989988425928</v>
      </c>
      <c r="C593">
        <v>989893760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2" x14ac:dyDescent="0.25">
      <c r="A594">
        <v>2053</v>
      </c>
      <c r="B594" s="1">
        <f>DATE(2024,4,16) + TIME(0,0,0)</f>
        <v>45398</v>
      </c>
      <c r="C594">
        <v>989893760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2054.9899999999998</v>
      </c>
      <c r="B595" s="1">
        <f>DATE(2024,4,17) + TIME(23,45,35)</f>
        <v>45399.989988425928</v>
      </c>
      <c r="C595">
        <v>989893760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2055</v>
      </c>
      <c r="B596" s="1">
        <f>DATE(2024,4,18) + TIME(0,0,0)</f>
        <v>45400</v>
      </c>
      <c r="C596">
        <v>989893760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2" x14ac:dyDescent="0.25">
      <c r="A597">
        <v>2057.67</v>
      </c>
      <c r="B597" s="1">
        <f>DATE(2024,4,20) + TIME(16,4,48)</f>
        <v>45402.67</v>
      </c>
      <c r="C597">
        <v>989893760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2" x14ac:dyDescent="0.25">
      <c r="A598">
        <v>2057.9899999999998</v>
      </c>
      <c r="B598" s="1">
        <f>DATE(2024,4,20) + TIME(23,45,35)</f>
        <v>45402.989988425928</v>
      </c>
      <c r="C598">
        <v>989893760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2" x14ac:dyDescent="0.25">
      <c r="A599">
        <v>2058</v>
      </c>
      <c r="B599" s="1">
        <f>DATE(2024,4,21) + TIME(0,0,0)</f>
        <v>45403</v>
      </c>
      <c r="C599">
        <v>989893760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5">
      <c r="A600">
        <v>2064.9899999999998</v>
      </c>
      <c r="B600" s="1">
        <f>DATE(2024,4,27) + TIME(23,45,35)</f>
        <v>45409.989988425928</v>
      </c>
      <c r="C600">
        <v>989893760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2065</v>
      </c>
      <c r="B601" s="1">
        <f>DATE(2024,4,28) + TIME(0,0,0)</f>
        <v>45410</v>
      </c>
      <c r="C601">
        <v>989893760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2066.9899999999998</v>
      </c>
      <c r="B602" s="1">
        <f>DATE(2024,4,29) + TIME(23,45,35)</f>
        <v>45411.989988425928</v>
      </c>
      <c r="C602">
        <v>989893760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25">
      <c r="A603">
        <v>2067</v>
      </c>
      <c r="B603" s="1">
        <f>DATE(2024,4,30) + TIME(0,0,0)</f>
        <v>45412</v>
      </c>
      <c r="C603">
        <v>989893760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2" x14ac:dyDescent="0.25">
      <c r="A604">
        <v>2068.9899999999998</v>
      </c>
      <c r="B604" s="1">
        <f>DATE(2024,5,1) + TIME(23,45,35)</f>
        <v>45413.989988425928</v>
      </c>
      <c r="C604">
        <v>989893760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x14ac:dyDescent="0.25">
      <c r="A605">
        <v>2069</v>
      </c>
      <c r="B605" s="1">
        <f>DATE(2024,5,2) + TIME(0,0,0)</f>
        <v>45414</v>
      </c>
      <c r="C605">
        <v>989893760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2" x14ac:dyDescent="0.25">
      <c r="A606">
        <v>2070.9899999999998</v>
      </c>
      <c r="B606" s="1">
        <f>DATE(2024,5,3) + TIME(23,45,35)</f>
        <v>45415.989988425928</v>
      </c>
      <c r="C606">
        <v>989893760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5">
      <c r="A607">
        <v>2071</v>
      </c>
      <c r="B607" s="1">
        <f>DATE(2024,5,4) + TIME(0,0,0)</f>
        <v>45416</v>
      </c>
      <c r="C607">
        <v>989893760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2" x14ac:dyDescent="0.25">
      <c r="A608">
        <v>2071.12</v>
      </c>
      <c r="B608" s="1">
        <f>DATE(2024,5,4) + TIME(2,52,48)</f>
        <v>45416.12</v>
      </c>
      <c r="C608">
        <v>989893760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2071.9899999999998</v>
      </c>
      <c r="B609" s="1">
        <f>DATE(2024,5,4) + TIME(23,45,35)</f>
        <v>45416.989988425928</v>
      </c>
      <c r="C609">
        <v>989893760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2" x14ac:dyDescent="0.25">
      <c r="A610">
        <v>2072</v>
      </c>
      <c r="B610" s="1">
        <f>DATE(2024,5,5) + TIME(0,0,0)</f>
        <v>45417</v>
      </c>
      <c r="C610">
        <v>989893760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2" x14ac:dyDescent="0.25">
      <c r="A611">
        <v>2075.9899999999998</v>
      </c>
      <c r="B611" s="1">
        <f>DATE(2024,5,8) + TIME(23,45,35)</f>
        <v>45420.989988425928</v>
      </c>
      <c r="C611">
        <v>989893760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2" x14ac:dyDescent="0.25">
      <c r="A612">
        <v>2076</v>
      </c>
      <c r="B612" s="1">
        <f>DATE(2024,5,9) + TIME(0,0,0)</f>
        <v>45421</v>
      </c>
      <c r="C612">
        <v>989893760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25">
      <c r="A613">
        <v>2078.9899999999998</v>
      </c>
      <c r="B613" s="1">
        <f>DATE(2024,5,11) + TIME(23,45,35)</f>
        <v>45423.989988425928</v>
      </c>
      <c r="C613">
        <v>989893760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5">
      <c r="A614">
        <v>2079</v>
      </c>
      <c r="B614" s="1">
        <f>DATE(2024,5,12) + TIME(0,0,0)</f>
        <v>45424</v>
      </c>
      <c r="C614">
        <v>989893760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2" x14ac:dyDescent="0.25">
      <c r="A615">
        <v>2079.59</v>
      </c>
      <c r="B615" s="1">
        <f>DATE(2024,5,12) + TIME(14,9,35)</f>
        <v>45424.589988425927</v>
      </c>
      <c r="C615">
        <v>989893760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2" x14ac:dyDescent="0.25">
      <c r="A616">
        <v>2079.6</v>
      </c>
      <c r="B616" s="1">
        <f>DATE(2024,5,12) + TIME(14,24,0)</f>
        <v>45424.6</v>
      </c>
      <c r="C616">
        <v>989893760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5">
      <c r="A617">
        <v>2081.9899999999998</v>
      </c>
      <c r="B617" s="1">
        <f>DATE(2024,5,14) + TIME(23,45,35)</f>
        <v>45426.989988425928</v>
      </c>
      <c r="C617">
        <v>989893760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2082</v>
      </c>
      <c r="B618" s="1">
        <f>DATE(2024,5,15) + TIME(0,0,0)</f>
        <v>45427</v>
      </c>
      <c r="C618">
        <v>989893760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2082.59</v>
      </c>
      <c r="B619" s="1">
        <f>DATE(2024,5,15) + TIME(14,9,35)</f>
        <v>45427.589988425927</v>
      </c>
      <c r="C619">
        <v>989893760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2" x14ac:dyDescent="0.25">
      <c r="A620">
        <v>2082.6</v>
      </c>
      <c r="B620" s="1">
        <f>DATE(2024,5,15) + TIME(14,24,0)</f>
        <v>45427.6</v>
      </c>
      <c r="C620">
        <v>989893760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2089.9899999999998</v>
      </c>
      <c r="B621" s="1">
        <f>DATE(2024,5,22) + TIME(23,45,35)</f>
        <v>45434.989988425928</v>
      </c>
      <c r="C621">
        <v>989893760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2" x14ac:dyDescent="0.25">
      <c r="A622">
        <v>2090</v>
      </c>
      <c r="B622" s="1">
        <f>DATE(2024,5,23) + TIME(0,0,0)</f>
        <v>45435</v>
      </c>
      <c r="C622">
        <v>989893760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</row>
    <row r="623" spans="1:12" x14ac:dyDescent="0.25">
      <c r="A623">
        <v>2090.79</v>
      </c>
      <c r="B623" s="1">
        <f>DATE(2024,5,23) + TIME(18,57,35)</f>
        <v>45435.789988425924</v>
      </c>
      <c r="C623">
        <v>989893760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2090.8000000000002</v>
      </c>
      <c r="B624" s="1">
        <f>DATE(2024,5,23) + TIME(19,12,0)</f>
        <v>45435.8</v>
      </c>
      <c r="C624">
        <v>989893760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25">
      <c r="A625">
        <v>2094</v>
      </c>
      <c r="B625" s="1">
        <f>DATE(2024,5,27) + TIME(0,0,0)</f>
        <v>45439</v>
      </c>
      <c r="C625">
        <v>989893760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2094.9899999999998</v>
      </c>
      <c r="B626" s="1">
        <f>DATE(2024,5,27) + TIME(23,45,35)</f>
        <v>45439.989988425928</v>
      </c>
      <c r="C626">
        <v>989893760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x14ac:dyDescent="0.25">
      <c r="A627">
        <v>2095</v>
      </c>
      <c r="B627" s="1">
        <f>DATE(2024,5,28) + TIME(0,0,0)</f>
        <v>45440</v>
      </c>
      <c r="C627">
        <v>989893760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x14ac:dyDescent="0.25">
      <c r="A628">
        <v>2104.9899999999998</v>
      </c>
      <c r="B628" s="1">
        <f>DATE(2024,6,6) + TIME(23,45,35)</f>
        <v>45449.989988425928</v>
      </c>
      <c r="C628">
        <v>989893760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x14ac:dyDescent="0.25">
      <c r="A629">
        <v>2105</v>
      </c>
      <c r="B629" s="1">
        <f>DATE(2024,6,7) + TIME(0,0,0)</f>
        <v>45450</v>
      </c>
      <c r="C629">
        <v>989893760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2106.9899999999998</v>
      </c>
      <c r="B630" s="1">
        <f>DATE(2024,6,8) + TIME(23,45,35)</f>
        <v>45451.989988425928</v>
      </c>
      <c r="C630">
        <v>989893760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2107</v>
      </c>
      <c r="B631" s="1">
        <f>DATE(2024,6,9) + TIME(0,0,0)</f>
        <v>45452</v>
      </c>
      <c r="C631">
        <v>989893760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x14ac:dyDescent="0.25">
      <c r="A632">
        <v>2113.9899999999998</v>
      </c>
      <c r="B632" s="1">
        <f>DATE(2024,6,15) + TIME(23,45,35)</f>
        <v>45458.989988425928</v>
      </c>
      <c r="C632">
        <v>989893760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x14ac:dyDescent="0.25">
      <c r="A633">
        <v>2114</v>
      </c>
      <c r="B633" s="1">
        <f>DATE(2024,6,16) + TIME(0,0,0)</f>
        <v>45459</v>
      </c>
      <c r="C633">
        <v>989893760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2118.9899999999998</v>
      </c>
      <c r="B634" s="1">
        <f>DATE(2024,6,20) + TIME(23,45,35)</f>
        <v>45463.989988425928</v>
      </c>
      <c r="C634">
        <v>989893760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2119</v>
      </c>
      <c r="B635" s="1">
        <f>DATE(2024,6,21) + TIME(0,0,0)</f>
        <v>45464</v>
      </c>
      <c r="C635">
        <v>989893760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x14ac:dyDescent="0.25">
      <c r="A636">
        <v>2125.9899999999998</v>
      </c>
      <c r="B636" s="1">
        <f>DATE(2024,6,27) + TIME(23,45,35)</f>
        <v>45470.989988425928</v>
      </c>
      <c r="C636">
        <v>989893760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2126</v>
      </c>
      <c r="B637" s="1">
        <f>DATE(2024,6,28) + TIME(0,0,0)</f>
        <v>45471</v>
      </c>
      <c r="C637">
        <v>989893760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5">
      <c r="A638">
        <v>2128.9899999999998</v>
      </c>
      <c r="B638" s="1">
        <f>DATE(2024,6,30) + TIME(23,45,35)</f>
        <v>45473.989988425928</v>
      </c>
      <c r="C638">
        <v>989893760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2129</v>
      </c>
      <c r="B639" s="1">
        <f>DATE(2024,7,1) + TIME(0,0,0)</f>
        <v>45474</v>
      </c>
      <c r="C639">
        <v>989893760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2130.9899999999998</v>
      </c>
      <c r="B640" s="1">
        <f>DATE(2024,7,2) + TIME(23,45,35)</f>
        <v>45475.989988425928</v>
      </c>
      <c r="C640">
        <v>989893760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2131</v>
      </c>
      <c r="B641" s="1">
        <f>DATE(2024,7,3) + TIME(0,0,0)</f>
        <v>45476</v>
      </c>
      <c r="C641">
        <v>989893760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2134.9899999999998</v>
      </c>
      <c r="B642" s="1">
        <f>DATE(2024,7,6) + TIME(23,45,35)</f>
        <v>45479.989988425928</v>
      </c>
      <c r="C642">
        <v>989893760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2135</v>
      </c>
      <c r="B643" s="1">
        <f>DATE(2024,7,7) + TIME(0,0,0)</f>
        <v>45480</v>
      </c>
      <c r="C643">
        <v>989893760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2135.79</v>
      </c>
      <c r="B644" s="1">
        <f>DATE(2024,7,7) + TIME(18,57,35)</f>
        <v>45480.789988425924</v>
      </c>
      <c r="C644">
        <v>989893760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2" x14ac:dyDescent="0.25">
      <c r="A645">
        <v>2135.8000000000002</v>
      </c>
      <c r="B645" s="1">
        <f>DATE(2024,7,7) + TIME(19,12,0)</f>
        <v>45480.800000000003</v>
      </c>
      <c r="C645">
        <v>989893760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x14ac:dyDescent="0.25">
      <c r="A646">
        <v>2135.9899999999998</v>
      </c>
      <c r="B646" s="1">
        <f>DATE(2024,7,7) + TIME(23,45,35)</f>
        <v>45480.989988425928</v>
      </c>
      <c r="C646">
        <v>989893760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5">
      <c r="A647">
        <v>2136</v>
      </c>
      <c r="B647" s="1">
        <f>DATE(2024,7,8) + TIME(0,0,0)</f>
        <v>45481</v>
      </c>
      <c r="C647">
        <v>989893760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2" x14ac:dyDescent="0.25">
      <c r="A648">
        <v>2140.9899999999998</v>
      </c>
      <c r="B648" s="1">
        <f>DATE(2024,7,12) + TIME(23,45,35)</f>
        <v>45485.989988425928</v>
      </c>
      <c r="C648">
        <v>989893760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25">
      <c r="A649">
        <v>2141</v>
      </c>
      <c r="B649" s="1">
        <f>DATE(2024,7,13) + TIME(0,0,0)</f>
        <v>45486</v>
      </c>
      <c r="C649">
        <v>989893760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25">
      <c r="A650">
        <v>2141.9899999999998</v>
      </c>
      <c r="B650" s="1">
        <f>DATE(2024,7,13) + TIME(23,45,35)</f>
        <v>45486.989988425928</v>
      </c>
      <c r="C650">
        <v>989893760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2" x14ac:dyDescent="0.25">
      <c r="A651">
        <v>2142</v>
      </c>
      <c r="B651" s="1">
        <f>DATE(2024,7,14) + TIME(0,0,0)</f>
        <v>45487</v>
      </c>
      <c r="C651">
        <v>989893760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2" x14ac:dyDescent="0.25">
      <c r="A652">
        <v>2152.9899999999998</v>
      </c>
      <c r="B652" s="1">
        <f>DATE(2024,7,24) + TIME(23,45,35)</f>
        <v>45497.989988425928</v>
      </c>
      <c r="C652">
        <v>989893760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2153</v>
      </c>
      <c r="B653" s="1">
        <f>DATE(2024,7,25) + TIME(0,0,0)</f>
        <v>45498</v>
      </c>
      <c r="C653">
        <v>989893760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2153.9899999999998</v>
      </c>
      <c r="B654" s="1">
        <f>DATE(2024,7,25) + TIME(23,45,35)</f>
        <v>45498.989988425928</v>
      </c>
      <c r="C654">
        <v>989893760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2154</v>
      </c>
      <c r="B655" s="1">
        <f>DATE(2024,7,26) + TIME(0,0,0)</f>
        <v>45499</v>
      </c>
      <c r="C655">
        <v>989893760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2154.9899999999998</v>
      </c>
      <c r="B656" s="1">
        <f>DATE(2024,7,26) + TIME(23,45,35)</f>
        <v>45499.989988425928</v>
      </c>
      <c r="C656">
        <v>989893760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2" x14ac:dyDescent="0.25">
      <c r="A657">
        <v>2155</v>
      </c>
      <c r="B657" s="1">
        <f>DATE(2024,7,27) + TIME(0,0,0)</f>
        <v>45500</v>
      </c>
      <c r="C657">
        <v>989893760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2" x14ac:dyDescent="0.25">
      <c r="A658">
        <v>2155.9899999999998</v>
      </c>
      <c r="B658" s="1">
        <f>DATE(2024,7,27) + TIME(23,45,35)</f>
        <v>45500.989988425928</v>
      </c>
      <c r="C658">
        <v>989893760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2156</v>
      </c>
      <c r="B659" s="1">
        <f>DATE(2024,7,28) + TIME(0,0,0)</f>
        <v>45501</v>
      </c>
      <c r="C659">
        <v>989893760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2158.9899999999998</v>
      </c>
      <c r="B660" s="1">
        <f>DATE(2024,7,30) + TIME(23,45,35)</f>
        <v>45503.989988425928</v>
      </c>
      <c r="C660">
        <v>989893760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2159</v>
      </c>
      <c r="B661" s="1">
        <f>DATE(2024,7,31) + TIME(0,0,0)</f>
        <v>45504</v>
      </c>
      <c r="C661">
        <v>989893760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2160.9899999999998</v>
      </c>
      <c r="B662" s="1">
        <f>DATE(2024,8,1) + TIME(23,45,35)</f>
        <v>45505.989988425928</v>
      </c>
      <c r="C662">
        <v>989893760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2161</v>
      </c>
      <c r="B663" s="1">
        <f>DATE(2024,8,2) + TIME(0,0,0)</f>
        <v>45506</v>
      </c>
      <c r="C663">
        <v>989893760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</row>
    <row r="664" spans="1:12" x14ac:dyDescent="0.25">
      <c r="A664">
        <v>2162</v>
      </c>
      <c r="B664" s="1">
        <f>DATE(2024,8,3) + TIME(0,0,0)</f>
        <v>45507</v>
      </c>
      <c r="C664">
        <v>989893760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77FC-D67A-4BAF-9653-6A471C8EE64F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45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62718.1171875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62718.12109375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62718.12109375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62718.18359375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62718.18359375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62718.671875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62718.67578125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62719.65234375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62719.65234375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62720.85546875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62720.85546875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62720.8984375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62720.8984375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62720.98046875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62720.98046875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62722.109375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62722.109375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62722.87890625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62722.87890625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62723.04296875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62723.04296875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62722.52734375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62722.52734375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62722.4765625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62722.4765625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62721.1484375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62721.1484375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62718.765625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62718.765625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62715.375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62715.375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62711.15625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62711.15625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62705.6328125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62705.62890625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62698.56640625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62698.5625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62690.26171875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62690.26171875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62680.91796875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62680.9140625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62670.84375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62670.83984375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62660.42578125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62660.421875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62649.92578125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62649.921875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62639.49609375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62639.4921875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62629.22265625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62629.22265625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62619.1484375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62619.14453125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62609.28125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62609.27734375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62599.6171875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62599.61328125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62590.13671875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62590.1328125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62580.81640625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62580.81640625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62571.63671875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62571.6328125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62562.5703125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62562.56640625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62553.6015625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62553.59765625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62544.73046875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62544.73046875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62543.84765625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62543.84375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62540.31640625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62540.3125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62534.1640625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62534.1640625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62531.83203125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62531.828125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62530.08203125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62530.078125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62528.04296875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62528.04296875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62526.8828125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62526.87890625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62526.01171875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62526.0078125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62522.82421875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62522.8203125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62522.65234375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62522.6484375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62521.95703125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62521.953125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62515.58984375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62515.5859375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62511.78515625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62511.78125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62511.55078125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62511.546875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62511.1953125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62511.19140625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62509.7109375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62509.70703125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62504.828125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62504.828125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62504.67578125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62504.671875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62503.26171875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62503.2578125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62501.9921875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62501.98828125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62501.3515625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62501.34765625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62499.72265625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62499.71875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62498.40234375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62498.40234375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62496.390625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62496.38671875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62492.6328125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62492.62890625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62491.94140625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62491.9375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62491.59375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62491.58984375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62490.20703125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62490.203125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62489.859375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62489.85546875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62489.16015625</v>
      </c>
    </row>
    <row r="134" spans="1:12" x14ac:dyDescent="0.25">
      <c r="A134">
        <v>1148</v>
      </c>
      <c r="B134" s="1">
        <f>DATE(2021,10,24) + TIME(0,0,0)</f>
        <v>44493</v>
      </c>
      <c r="C134">
        <v>16705.66015625</v>
      </c>
      <c r="D134">
        <v>38.767585754394531</v>
      </c>
      <c r="E134">
        <v>5.2155857702018693E-5</v>
      </c>
      <c r="F134">
        <v>430.91827392578125</v>
      </c>
      <c r="G134">
        <v>1670566.125</v>
      </c>
      <c r="H134">
        <v>3876.758544921875</v>
      </c>
      <c r="I134">
        <v>1</v>
      </c>
      <c r="J134">
        <v>1.3453452265821397E-4</v>
      </c>
      <c r="K134">
        <v>5.2155856974422932E-3</v>
      </c>
      <c r="L134">
        <v>56784.796875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10023159</v>
      </c>
      <c r="D135">
        <v>23260</v>
      </c>
      <c r="E135">
        <v>0.58337253332138062</v>
      </c>
      <c r="F135">
        <v>430.91827392578125</v>
      </c>
      <c r="G135">
        <v>1670509.875</v>
      </c>
      <c r="H135">
        <v>3876.628173828125</v>
      </c>
      <c r="I135">
        <v>1</v>
      </c>
      <c r="J135">
        <v>3.4992482978850603E-3</v>
      </c>
      <c r="K135">
        <v>0.13565759360790253</v>
      </c>
      <c r="L135">
        <v>51785.23046875</v>
      </c>
    </row>
    <row r="136" spans="1:12" x14ac:dyDescent="0.25">
      <c r="A136">
        <v>1154</v>
      </c>
      <c r="B136" s="1">
        <f>DATE(2021,10,30) + TIME(0,0,0)</f>
        <v>44499</v>
      </c>
      <c r="C136">
        <v>10043038</v>
      </c>
      <c r="D136">
        <v>23306.1328125</v>
      </c>
      <c r="E136">
        <v>0.58500033617019653</v>
      </c>
      <c r="F136">
        <v>430.91827392578125</v>
      </c>
      <c r="G136">
        <v>1987969.125</v>
      </c>
      <c r="H136">
        <v>4613.33203125</v>
      </c>
      <c r="I136">
        <v>1</v>
      </c>
      <c r="J136">
        <v>3.5283134784549475E-3</v>
      </c>
      <c r="K136">
        <v>0.1627785712480545</v>
      </c>
      <c r="L136">
        <v>50880.91796875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15986996</v>
      </c>
      <c r="D137">
        <v>37099.83203125</v>
      </c>
      <c r="E137">
        <v>1.2343165874481201</v>
      </c>
      <c r="F137">
        <v>430.91827392578125</v>
      </c>
      <c r="G137">
        <v>1987936.125</v>
      </c>
      <c r="H137">
        <v>4613.255859375</v>
      </c>
      <c r="I137">
        <v>1</v>
      </c>
      <c r="J137">
        <v>5.1842872053384781E-3</v>
      </c>
      <c r="K137">
        <v>0.23917682468891144</v>
      </c>
      <c r="L137">
        <v>49531.265625</v>
      </c>
    </row>
    <row r="138" spans="1:12" x14ac:dyDescent="0.25">
      <c r="A138">
        <v>1157</v>
      </c>
      <c r="B138" s="1">
        <f>DATE(2021,11,2) + TIME(0,0,0)</f>
        <v>44502</v>
      </c>
      <c r="C138">
        <v>16003199</v>
      </c>
      <c r="D138">
        <v>37137.43359375</v>
      </c>
      <c r="E138">
        <v>1.2362529039382935</v>
      </c>
      <c r="F138">
        <v>430.91827392578125</v>
      </c>
      <c r="G138">
        <v>1620321.75</v>
      </c>
      <c r="H138">
        <v>3760.160400390625</v>
      </c>
      <c r="I138">
        <v>1</v>
      </c>
      <c r="J138">
        <v>5.1490869373083115E-3</v>
      </c>
      <c r="K138">
        <v>0.19362390041351318</v>
      </c>
      <c r="L138">
        <v>50570.24609375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32190204</v>
      </c>
      <c r="D139">
        <v>74701.4140625</v>
      </c>
      <c r="E139">
        <v>3.1916797161102295</v>
      </c>
      <c r="F139">
        <v>430.91827392578125</v>
      </c>
      <c r="G139">
        <v>1620313.75</v>
      </c>
      <c r="H139">
        <v>3760.141845703125</v>
      </c>
      <c r="I139">
        <v>1</v>
      </c>
      <c r="J139">
        <v>5.6429626420140266E-3</v>
      </c>
      <c r="K139">
        <v>0.21219538152217865</v>
      </c>
      <c r="L139">
        <v>50232.48046875</v>
      </c>
    </row>
    <row r="140" spans="1:12" x14ac:dyDescent="0.25">
      <c r="A140">
        <v>1167</v>
      </c>
      <c r="B140" s="1">
        <f>DATE(2021,11,12) + TIME(0,0,0)</f>
        <v>44512</v>
      </c>
      <c r="C140">
        <v>32210442</v>
      </c>
      <c r="D140">
        <v>74748.3828125</v>
      </c>
      <c r="E140">
        <v>3.1943426132202148</v>
      </c>
      <c r="F140">
        <v>430.91827392578125</v>
      </c>
      <c r="G140">
        <v>2023815.125</v>
      </c>
      <c r="H140">
        <v>4696.51708984375</v>
      </c>
      <c r="I140">
        <v>1</v>
      </c>
      <c r="J140">
        <v>5.669889971613884E-3</v>
      </c>
      <c r="K140">
        <v>0.26630246639251709</v>
      </c>
      <c r="L140">
        <v>49089.859375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32999728</v>
      </c>
      <c r="D141">
        <v>76580.015625</v>
      </c>
      <c r="E141">
        <v>3.3064239025115967</v>
      </c>
      <c r="F141">
        <v>430.91827392578125</v>
      </c>
      <c r="G141">
        <v>2023802.625</v>
      </c>
      <c r="H141">
        <v>4696.48828125</v>
      </c>
      <c r="I141">
        <v>1</v>
      </c>
      <c r="J141">
        <v>6.2838559970259666E-3</v>
      </c>
      <c r="K141">
        <v>0.2951391339302063</v>
      </c>
      <c r="L141">
        <v>48631.890625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33015634</v>
      </c>
      <c r="D142">
        <v>76616.9296875</v>
      </c>
      <c r="E142">
        <v>3.3087387084960938</v>
      </c>
      <c r="F142">
        <v>430.91827392578125</v>
      </c>
      <c r="G142">
        <v>1590688</v>
      </c>
      <c r="H142">
        <v>3691.3916015625</v>
      </c>
      <c r="I142">
        <v>1</v>
      </c>
      <c r="J142">
        <v>6.2699103727936745E-3</v>
      </c>
      <c r="K142">
        <v>0.23146145045757294</v>
      </c>
      <c r="L142">
        <v>49848.40234375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35544836</v>
      </c>
      <c r="D143">
        <v>82486.2578125</v>
      </c>
      <c r="E143">
        <v>3.6570785045623779</v>
      </c>
      <c r="F143">
        <v>430.91827392578125</v>
      </c>
      <c r="G143">
        <v>1590693.875</v>
      </c>
      <c r="H143">
        <v>3691.405029296875</v>
      </c>
      <c r="I143">
        <v>1</v>
      </c>
      <c r="J143">
        <v>5.9042852371931076E-3</v>
      </c>
      <c r="K143">
        <v>0.21796394884586334</v>
      </c>
      <c r="L143">
        <v>50134.86328125</v>
      </c>
    </row>
    <row r="144" spans="1:12" x14ac:dyDescent="0.25">
      <c r="A144">
        <v>1169</v>
      </c>
      <c r="B144" s="1">
        <f>DATE(2021,11,14) + TIME(0,0,0)</f>
        <v>44514</v>
      </c>
      <c r="C144">
        <v>35560996</v>
      </c>
      <c r="D144">
        <v>82523.765625</v>
      </c>
      <c r="E144">
        <v>3.6592931747436523</v>
      </c>
      <c r="F144">
        <v>430.91827392578125</v>
      </c>
      <c r="G144">
        <v>1616005.625</v>
      </c>
      <c r="H144">
        <v>3750.14404296875</v>
      </c>
      <c r="I144">
        <v>1</v>
      </c>
      <c r="J144">
        <v>5.905605386942625E-3</v>
      </c>
      <c r="K144">
        <v>0.22148178517818451</v>
      </c>
      <c r="L144">
        <v>50063.5546875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43624844</v>
      </c>
      <c r="D145">
        <v>101236.9296875</v>
      </c>
      <c r="E145">
        <v>4.8161334991455078</v>
      </c>
      <c r="F145">
        <v>430.91827392578125</v>
      </c>
      <c r="G145">
        <v>1615997.375</v>
      </c>
      <c r="H145">
        <v>3750.125</v>
      </c>
      <c r="I145">
        <v>1</v>
      </c>
      <c r="J145">
        <v>6.4158444292843342E-3</v>
      </c>
      <c r="K145">
        <v>0.24061761796474457</v>
      </c>
      <c r="L145">
        <v>49709.46875</v>
      </c>
    </row>
    <row r="146" spans="1:12" x14ac:dyDescent="0.25">
      <c r="A146">
        <v>1174</v>
      </c>
      <c r="B146" s="1">
        <f>DATE(2021,11,19) + TIME(0,0,0)</f>
        <v>44519</v>
      </c>
      <c r="C146">
        <v>43643960</v>
      </c>
      <c r="D146">
        <v>101281.296875</v>
      </c>
      <c r="E146">
        <v>4.8189864158630371</v>
      </c>
      <c r="F146">
        <v>430.91827392578125</v>
      </c>
      <c r="G146">
        <v>1911825.25</v>
      </c>
      <c r="H146">
        <v>4436.630859375</v>
      </c>
      <c r="I146">
        <v>1</v>
      </c>
      <c r="J146">
        <v>6.4297779463231564E-3</v>
      </c>
      <c r="K146">
        <v>0.28528383374214172</v>
      </c>
      <c r="L146">
        <v>48873.55859375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49360260</v>
      </c>
      <c r="D147">
        <v>114546.6875</v>
      </c>
      <c r="E147">
        <v>5.808687686920166</v>
      </c>
      <c r="F147">
        <v>430.91827392578125</v>
      </c>
      <c r="G147">
        <v>1911798.25</v>
      </c>
      <c r="H147">
        <v>4436.568359375</v>
      </c>
      <c r="I147">
        <v>1</v>
      </c>
      <c r="J147">
        <v>7.8418096527457237E-3</v>
      </c>
      <c r="K147">
        <v>0.3479345440864563</v>
      </c>
      <c r="L147">
        <v>47968.91015625</v>
      </c>
    </row>
    <row r="148" spans="1:12" x14ac:dyDescent="0.25">
      <c r="A148">
        <v>1177</v>
      </c>
      <c r="B148" s="1">
        <f>DATE(2021,11,22) + TIME(0,0,0)</f>
        <v>44522</v>
      </c>
      <c r="C148">
        <v>49376612</v>
      </c>
      <c r="D148">
        <v>114584.640625</v>
      </c>
      <c r="E148">
        <v>5.8116602897644043</v>
      </c>
      <c r="F148">
        <v>430.91827392578125</v>
      </c>
      <c r="G148">
        <v>1635410.25</v>
      </c>
      <c r="H148">
        <v>3795.17529296875</v>
      </c>
      <c r="I148">
        <v>1</v>
      </c>
      <c r="J148">
        <v>7.8321872279047966E-3</v>
      </c>
      <c r="K148">
        <v>0.29726848006248474</v>
      </c>
      <c r="L148">
        <v>48746.19921875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55901932</v>
      </c>
      <c r="D149">
        <v>129727.4609375</v>
      </c>
      <c r="E149">
        <v>6.9245285987854004</v>
      </c>
      <c r="F149">
        <v>430.91827392578125</v>
      </c>
      <c r="G149">
        <v>1635418</v>
      </c>
      <c r="H149">
        <v>3795.193115234375</v>
      </c>
      <c r="I149">
        <v>1</v>
      </c>
      <c r="J149">
        <v>7.3582488112151623E-3</v>
      </c>
      <c r="K149">
        <v>0.27928030490875244</v>
      </c>
      <c r="L149">
        <v>49043.140625</v>
      </c>
    </row>
    <row r="150" spans="1:12" x14ac:dyDescent="0.25">
      <c r="A150">
        <v>1181</v>
      </c>
      <c r="B150" s="1">
        <f>DATE(2021,11,26) + TIME(0,0,0)</f>
        <v>44526</v>
      </c>
      <c r="C150">
        <v>55917916</v>
      </c>
      <c r="D150">
        <v>129764.5546875</v>
      </c>
      <c r="E150">
        <v>6.9272584915161133</v>
      </c>
      <c r="F150">
        <v>430.91827392578125</v>
      </c>
      <c r="G150">
        <v>1598591.125</v>
      </c>
      <c r="H150">
        <v>3709.7314453125</v>
      </c>
      <c r="I150">
        <v>1</v>
      </c>
      <c r="J150">
        <v>7.3581221513450146E-3</v>
      </c>
      <c r="K150">
        <v>0.27298668026924133</v>
      </c>
      <c r="L150">
        <v>49146.48828125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62296292</v>
      </c>
      <c r="D151">
        <v>144566.375</v>
      </c>
      <c r="E151">
        <v>8.0216360092163086</v>
      </c>
      <c r="F151">
        <v>430.91827392578125</v>
      </c>
      <c r="G151">
        <v>1598589.375</v>
      </c>
      <c r="H151">
        <v>3709.7275390625</v>
      </c>
      <c r="I151">
        <v>1</v>
      </c>
      <c r="J151">
        <v>7.4651637114584446E-3</v>
      </c>
      <c r="K151">
        <v>0.27695789933204651</v>
      </c>
      <c r="L151">
        <v>49075.01171875</v>
      </c>
    </row>
    <row r="152" spans="1:12" x14ac:dyDescent="0.25">
      <c r="A152">
        <v>1185</v>
      </c>
      <c r="B152" s="1">
        <f>DATE(2021,11,30) + TIME(0,0,0)</f>
        <v>44530</v>
      </c>
      <c r="C152">
        <v>62312176</v>
      </c>
      <c r="D152">
        <v>144603.234375</v>
      </c>
      <c r="E152">
        <v>8.024388313293457</v>
      </c>
      <c r="F152">
        <v>430.91827392578125</v>
      </c>
      <c r="G152">
        <v>1588234.375</v>
      </c>
      <c r="H152">
        <v>3685.697509765625</v>
      </c>
      <c r="I152">
        <v>1</v>
      </c>
      <c r="J152">
        <v>7.4656917713582516E-3</v>
      </c>
      <c r="K152">
        <v>0.27518334984779358</v>
      </c>
      <c r="L152">
        <v>49103.83203125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65472760</v>
      </c>
      <c r="D153">
        <v>151937.765625</v>
      </c>
      <c r="E153">
        <v>8.5759305953979492</v>
      </c>
      <c r="F153">
        <v>430.91827392578125</v>
      </c>
      <c r="G153">
        <v>1588233</v>
      </c>
      <c r="H153">
        <v>3685.6943359375</v>
      </c>
      <c r="I153">
        <v>1</v>
      </c>
      <c r="J153">
        <v>7.5499876402318478E-3</v>
      </c>
      <c r="K153">
        <v>0.27829048037528992</v>
      </c>
      <c r="L153">
        <v>49049.7421875</v>
      </c>
    </row>
    <row r="154" spans="1:12" x14ac:dyDescent="0.25">
      <c r="A154">
        <v>1187</v>
      </c>
      <c r="B154" s="1">
        <f>DATE(2021,12,2) + TIME(0,0,0)</f>
        <v>44532</v>
      </c>
      <c r="C154">
        <v>65489032</v>
      </c>
      <c r="D154">
        <v>151975.53125</v>
      </c>
      <c r="E154">
        <v>8.5787820816040039</v>
      </c>
      <c r="F154">
        <v>430.91827392578125</v>
      </c>
      <c r="G154">
        <v>1627267.5</v>
      </c>
      <c r="H154">
        <v>3776.27880859375</v>
      </c>
      <c r="I154">
        <v>1</v>
      </c>
      <c r="J154">
        <v>7.5503853149712086E-3</v>
      </c>
      <c r="K154">
        <v>0.28514513373374939</v>
      </c>
      <c r="L154">
        <v>48939.734375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66774572</v>
      </c>
      <c r="D155">
        <v>154958.796875</v>
      </c>
      <c r="E155">
        <v>8.8070230484008789</v>
      </c>
      <c r="F155">
        <v>430.91827392578125</v>
      </c>
      <c r="G155">
        <v>1627265.375</v>
      </c>
      <c r="H155">
        <v>3776.273681640625</v>
      </c>
      <c r="I155">
        <v>1</v>
      </c>
      <c r="J155">
        <v>7.6841837726533413E-3</v>
      </c>
      <c r="K155">
        <v>0.29019811749458313</v>
      </c>
      <c r="L155">
        <v>48854.84375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66790836</v>
      </c>
      <c r="D156">
        <v>154996.53125</v>
      </c>
      <c r="E156">
        <v>8.8099231719970703</v>
      </c>
      <c r="F156">
        <v>430.91827392578125</v>
      </c>
      <c r="G156">
        <v>1626129.875</v>
      </c>
      <c r="H156">
        <v>3773.638916015625</v>
      </c>
      <c r="I156">
        <v>1</v>
      </c>
      <c r="J156">
        <v>7.6854126527905464E-3</v>
      </c>
      <c r="K156">
        <v>0.29004201292991638</v>
      </c>
      <c r="L156">
        <v>48857.36328125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70352056</v>
      </c>
      <c r="D157">
        <v>163260.78125</v>
      </c>
      <c r="E157">
        <v>9.4558906555175781</v>
      </c>
      <c r="F157">
        <v>430.91827392578125</v>
      </c>
      <c r="G157">
        <v>1626126.875</v>
      </c>
      <c r="H157">
        <v>3773.6318359375</v>
      </c>
      <c r="I157">
        <v>1</v>
      </c>
      <c r="J157">
        <v>7.8722648322582245E-3</v>
      </c>
      <c r="K157">
        <v>0.29709365963935852</v>
      </c>
      <c r="L157">
        <v>48742.85546875</v>
      </c>
    </row>
    <row r="158" spans="1:12" x14ac:dyDescent="0.25">
      <c r="A158">
        <v>1190</v>
      </c>
      <c r="B158" s="1">
        <f>DATE(2021,12,5) + TIME(0,0,0)</f>
        <v>44535</v>
      </c>
      <c r="C158">
        <v>70368088</v>
      </c>
      <c r="D158">
        <v>163297.984375</v>
      </c>
      <c r="E158">
        <v>9.4588193893432617</v>
      </c>
      <c r="F158">
        <v>430.91827392578125</v>
      </c>
      <c r="G158">
        <v>1603117.625</v>
      </c>
      <c r="H158">
        <v>3720.23583984375</v>
      </c>
      <c r="I158">
        <v>1</v>
      </c>
      <c r="J158">
        <v>7.8731831163167953E-3</v>
      </c>
      <c r="K158">
        <v>0.29292404651641846</v>
      </c>
      <c r="L158">
        <v>48807.16796875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71955176</v>
      </c>
      <c r="D159">
        <v>166981.015625</v>
      </c>
      <c r="E159">
        <v>9.7487306594848633</v>
      </c>
      <c r="F159">
        <v>430.91827392578125</v>
      </c>
      <c r="G159">
        <v>1603117.375</v>
      </c>
      <c r="H159">
        <v>3720.235595703125</v>
      </c>
      <c r="I159">
        <v>1</v>
      </c>
      <c r="J159">
        <v>7.884773425757885E-3</v>
      </c>
      <c r="K159">
        <v>0.29335528612136841</v>
      </c>
      <c r="L159">
        <v>48800.3671875</v>
      </c>
    </row>
    <row r="160" spans="1:12" x14ac:dyDescent="0.25">
      <c r="A160">
        <v>1191</v>
      </c>
      <c r="B160" s="1">
        <f>DATE(2021,12,6) + TIME(0,0,0)</f>
        <v>44536</v>
      </c>
      <c r="C160">
        <v>71955176</v>
      </c>
      <c r="D160">
        <v>166981.015625</v>
      </c>
      <c r="E160">
        <v>9.7487306594848633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55724.6640625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71955176</v>
      </c>
      <c r="D161">
        <v>166981.015625</v>
      </c>
      <c r="E161">
        <v>9.7487306594848633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56450.80859375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71955176</v>
      </c>
      <c r="D162">
        <v>166981.015625</v>
      </c>
      <c r="E162">
        <v>9.7487306594848633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56462.4609375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71955176</v>
      </c>
      <c r="D163">
        <v>166981.015625</v>
      </c>
      <c r="E163">
        <v>9.7487306594848633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56871.265625</v>
      </c>
    </row>
    <row r="164" spans="1:12" x14ac:dyDescent="0.25">
      <c r="A164">
        <v>1192</v>
      </c>
      <c r="B164" s="1">
        <f>DATE(2021,12,7) + TIME(0,0,0)</f>
        <v>44537</v>
      </c>
      <c r="C164">
        <v>71971360</v>
      </c>
      <c r="D164">
        <v>167018.578125</v>
      </c>
      <c r="E164">
        <v>9.750244140625</v>
      </c>
      <c r="F164">
        <v>430.91827392578125</v>
      </c>
      <c r="G164">
        <v>1618520.125</v>
      </c>
      <c r="H164">
        <v>3755.979248046875</v>
      </c>
      <c r="I164">
        <v>1</v>
      </c>
      <c r="J164">
        <v>4.0285750292241573E-3</v>
      </c>
      <c r="K164">
        <v>0.15131855010986328</v>
      </c>
      <c r="L164">
        <v>51397.3203125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91376672</v>
      </c>
      <c r="D165">
        <v>212051.046875</v>
      </c>
      <c r="E165">
        <v>13.291769027709961</v>
      </c>
      <c r="F165">
        <v>430.91827392578125</v>
      </c>
      <c r="G165">
        <v>1618447.75</v>
      </c>
      <c r="H165">
        <v>3755.811279296875</v>
      </c>
      <c r="I165">
        <v>1</v>
      </c>
      <c r="J165">
        <v>8.5013750940561295E-3</v>
      </c>
      <c r="K165">
        <v>0.31932276487350464</v>
      </c>
      <c r="L165">
        <v>48380.30078125</v>
      </c>
    </row>
    <row r="166" spans="1:12" x14ac:dyDescent="0.25">
      <c r="A166">
        <v>1204</v>
      </c>
      <c r="B166" s="1">
        <f>DATE(2021,12,19) + TIME(0,0,0)</f>
        <v>44549</v>
      </c>
      <c r="C166">
        <v>91399488</v>
      </c>
      <c r="D166">
        <v>212104</v>
      </c>
      <c r="E166">
        <v>13.296276092529297</v>
      </c>
      <c r="F166">
        <v>430.91827392578125</v>
      </c>
      <c r="G166">
        <v>2281686.25</v>
      </c>
      <c r="H166">
        <v>5294.939453125</v>
      </c>
      <c r="I166">
        <v>1</v>
      </c>
      <c r="J166">
        <v>8.5096843540668488E-3</v>
      </c>
      <c r="K166">
        <v>0.45062100887298584</v>
      </c>
      <c r="L166">
        <v>46508.109375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98221568</v>
      </c>
      <c r="D167">
        <v>227935.484375</v>
      </c>
      <c r="E167">
        <v>15.022480964660645</v>
      </c>
      <c r="F167">
        <v>430.91827392578125</v>
      </c>
      <c r="G167">
        <v>2281614</v>
      </c>
      <c r="H167">
        <v>5294.77197265625</v>
      </c>
      <c r="I167">
        <v>1</v>
      </c>
      <c r="J167">
        <v>1.1675998568534851E-2</v>
      </c>
      <c r="K167">
        <v>0.61828964948654175</v>
      </c>
      <c r="L167">
        <v>44808.20703125</v>
      </c>
    </row>
    <row r="168" spans="1:12" x14ac:dyDescent="0.25">
      <c r="A168">
        <v>1207</v>
      </c>
      <c r="B168" s="1">
        <f>DATE(2021,12,22) + TIME(0,0,0)</f>
        <v>44552</v>
      </c>
      <c r="C168">
        <v>98237648</v>
      </c>
      <c r="D168">
        <v>227972.8125</v>
      </c>
      <c r="E168">
        <v>15.026840209960938</v>
      </c>
      <c r="F168">
        <v>430.91827392578125</v>
      </c>
      <c r="G168">
        <v>1608463.625</v>
      </c>
      <c r="H168">
        <v>3732.64208984375</v>
      </c>
      <c r="I168">
        <v>1</v>
      </c>
      <c r="J168">
        <v>1.1676889844238758E-2</v>
      </c>
      <c r="K168">
        <v>0.43590739369392395</v>
      </c>
      <c r="L168">
        <v>46697.328125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101438544</v>
      </c>
      <c r="D169">
        <v>235400.890625</v>
      </c>
      <c r="E169">
        <v>15.772007942199707</v>
      </c>
      <c r="F169">
        <v>430.91827392578125</v>
      </c>
      <c r="G169">
        <v>1608496.25</v>
      </c>
      <c r="H169">
        <v>3732.7177734375</v>
      </c>
      <c r="I169">
        <v>1</v>
      </c>
      <c r="J169">
        <v>9.6485288813710213E-3</v>
      </c>
      <c r="K169">
        <v>0.3601871132850647</v>
      </c>
      <c r="L169">
        <v>47774.42578125</v>
      </c>
    </row>
    <row r="170" spans="1:12" x14ac:dyDescent="0.25">
      <c r="A170">
        <v>1209</v>
      </c>
      <c r="B170" s="1">
        <f>DATE(2021,12,24) + TIME(0,0,0)</f>
        <v>44554</v>
      </c>
      <c r="C170">
        <v>101454208</v>
      </c>
      <c r="D170">
        <v>235437.234375</v>
      </c>
      <c r="E170">
        <v>15.775514602661133</v>
      </c>
      <c r="F170">
        <v>430.91827392578125</v>
      </c>
      <c r="G170">
        <v>1566352.375</v>
      </c>
      <c r="H170">
        <v>3634.91748046875</v>
      </c>
      <c r="I170">
        <v>1</v>
      </c>
      <c r="J170">
        <v>9.6471970900893211E-3</v>
      </c>
      <c r="K170">
        <v>0.35070148110389709</v>
      </c>
      <c r="L170">
        <v>47893.5859375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103004904</v>
      </c>
      <c r="D171">
        <v>239035.8125</v>
      </c>
      <c r="E171">
        <v>16.115249633789063</v>
      </c>
      <c r="F171">
        <v>430.91827392578125</v>
      </c>
      <c r="G171">
        <v>1566356.5</v>
      </c>
      <c r="H171">
        <v>3634.927001953125</v>
      </c>
      <c r="I171">
        <v>1</v>
      </c>
      <c r="J171">
        <v>9.3831727281212807E-3</v>
      </c>
      <c r="K171">
        <v>0.34110349416732788</v>
      </c>
      <c r="L171">
        <v>48035.68359375</v>
      </c>
    </row>
    <row r="172" spans="1:12" x14ac:dyDescent="0.25">
      <c r="A172">
        <v>1210</v>
      </c>
      <c r="B172" s="1">
        <f>DATE(2021,12,25) + TIME(0,0,0)</f>
        <v>44555</v>
      </c>
      <c r="C172">
        <v>103004904</v>
      </c>
      <c r="D172">
        <v>239035.8125</v>
      </c>
      <c r="E172">
        <v>16.115249633789063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54842.40234375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103004904</v>
      </c>
      <c r="D173">
        <v>239035.8125</v>
      </c>
      <c r="E173">
        <v>16.115249633789063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56072.2109375</v>
      </c>
    </row>
    <row r="174" spans="1:12" x14ac:dyDescent="0.25">
      <c r="A174">
        <v>1211</v>
      </c>
      <c r="B174" s="1">
        <f>DATE(2021,12,26) + TIME(0,0,0)</f>
        <v>44556</v>
      </c>
      <c r="C174">
        <v>103004904</v>
      </c>
      <c r="D174">
        <v>239035.8125</v>
      </c>
      <c r="E174">
        <v>16.115249633789063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56083.265625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103004904</v>
      </c>
      <c r="D175">
        <v>239035.8125</v>
      </c>
      <c r="E175">
        <v>16.115249633789063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58917.0078125</v>
      </c>
    </row>
    <row r="176" spans="1:12" x14ac:dyDescent="0.25">
      <c r="A176">
        <v>1216</v>
      </c>
      <c r="B176" s="1">
        <f>DATE(2021,12,31) + TIME(0,0,0)</f>
        <v>44561</v>
      </c>
      <c r="C176">
        <v>103024736</v>
      </c>
      <c r="D176">
        <v>239081.84375</v>
      </c>
      <c r="E176">
        <v>16.116405487060547</v>
      </c>
      <c r="F176">
        <v>430.91827392578125</v>
      </c>
      <c r="G176">
        <v>1983572.875</v>
      </c>
      <c r="H176">
        <v>4603.1298828125</v>
      </c>
      <c r="I176">
        <v>1</v>
      </c>
      <c r="J176">
        <v>2.5103462394326925E-3</v>
      </c>
      <c r="K176">
        <v>0.11555740237236023</v>
      </c>
      <c r="L176">
        <v>51543.375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108955352</v>
      </c>
      <c r="D177">
        <v>252844.578125</v>
      </c>
      <c r="E177">
        <v>17.087701797485352</v>
      </c>
      <c r="F177">
        <v>430.91827392578125</v>
      </c>
      <c r="G177">
        <v>1983453.125</v>
      </c>
      <c r="H177">
        <v>4602.85205078125</v>
      </c>
      <c r="I177">
        <v>1</v>
      </c>
      <c r="J177">
        <v>8.5468301549553871E-3</v>
      </c>
      <c r="K177">
        <v>0.39343157410621643</v>
      </c>
      <c r="L177">
        <v>47266.98046875</v>
      </c>
    </row>
    <row r="178" spans="1:12" x14ac:dyDescent="0.25">
      <c r="A178">
        <v>1219</v>
      </c>
      <c r="B178" s="1">
        <f>DATE(2022,1,3) + TIME(0,0,0)</f>
        <v>44564</v>
      </c>
      <c r="C178">
        <v>108974824</v>
      </c>
      <c r="D178">
        <v>252889.78125</v>
      </c>
      <c r="E178">
        <v>17.09156608581543</v>
      </c>
      <c r="F178">
        <v>430.91827392578125</v>
      </c>
      <c r="G178">
        <v>1947583.625</v>
      </c>
      <c r="H178">
        <v>4519.61279296875</v>
      </c>
      <c r="I178">
        <v>1</v>
      </c>
      <c r="J178">
        <v>8.5523603484034538E-3</v>
      </c>
      <c r="K178">
        <v>0.38656660914421082</v>
      </c>
      <c r="L178">
        <v>47365.7421875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110123896</v>
      </c>
      <c r="D179">
        <v>255556.34375</v>
      </c>
      <c r="E179">
        <v>17.324630737304688</v>
      </c>
      <c r="F179">
        <v>430.91827392578125</v>
      </c>
      <c r="G179">
        <v>1947578.25</v>
      </c>
      <c r="H179">
        <v>4519.60009765625</v>
      </c>
      <c r="I179">
        <v>1</v>
      </c>
      <c r="J179">
        <v>8.8315615430474281E-3</v>
      </c>
      <c r="K179">
        <v>0.39918649196624756</v>
      </c>
      <c r="L179">
        <v>47223.4453125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110143544</v>
      </c>
      <c r="D180">
        <v>255601.9375</v>
      </c>
      <c r="E180">
        <v>17.32866096496582</v>
      </c>
      <c r="F180">
        <v>430.91827392578125</v>
      </c>
      <c r="G180">
        <v>1964658.375</v>
      </c>
      <c r="H180">
        <v>4559.23681640625</v>
      </c>
      <c r="I180">
        <v>1</v>
      </c>
      <c r="J180">
        <v>8.8364072144031525E-3</v>
      </c>
      <c r="K180">
        <v>0.4029083251953125</v>
      </c>
      <c r="L180">
        <v>47173.0546875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114839048</v>
      </c>
      <c r="D181">
        <v>266498.4375</v>
      </c>
      <c r="E181">
        <v>18.361104965209961</v>
      </c>
      <c r="F181">
        <v>430.91827392578125</v>
      </c>
      <c r="G181">
        <v>1964641.25</v>
      </c>
      <c r="H181">
        <v>4559.19677734375</v>
      </c>
      <c r="I181">
        <v>1</v>
      </c>
      <c r="J181">
        <v>9.7063593566417694E-3</v>
      </c>
      <c r="K181">
        <v>0.44257500767707825</v>
      </c>
      <c r="L181">
        <v>46719.80078125</v>
      </c>
    </row>
    <row r="182" spans="1:12" x14ac:dyDescent="0.25">
      <c r="A182">
        <v>1222</v>
      </c>
      <c r="B182" s="1">
        <f>DATE(2022,1,6) + TIME(0,0,0)</f>
        <v>44567</v>
      </c>
      <c r="C182">
        <v>114855392</v>
      </c>
      <c r="D182">
        <v>266536.375</v>
      </c>
      <c r="E182">
        <v>18.364786148071289</v>
      </c>
      <c r="F182">
        <v>430.91827392578125</v>
      </c>
      <c r="G182">
        <v>1634587.75</v>
      </c>
      <c r="H182">
        <v>3793.266357421875</v>
      </c>
      <c r="I182">
        <v>1</v>
      </c>
      <c r="J182">
        <v>9.708295576274395E-3</v>
      </c>
      <c r="K182">
        <v>0.368297278881073</v>
      </c>
      <c r="L182">
        <v>47645.23828125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124646640</v>
      </c>
      <c r="D183">
        <v>289258.1875</v>
      </c>
      <c r="E183">
        <v>20.422212600708008</v>
      </c>
      <c r="F183">
        <v>430.91827392578125</v>
      </c>
      <c r="G183">
        <v>1634597.625</v>
      </c>
      <c r="H183">
        <v>3793.289306640625</v>
      </c>
      <c r="I183">
        <v>1</v>
      </c>
      <c r="J183">
        <v>9.1091683134436607E-3</v>
      </c>
      <c r="K183">
        <v>0.34556856751441956</v>
      </c>
      <c r="L183">
        <v>48020.94921875</v>
      </c>
    </row>
    <row r="184" spans="1:12" x14ac:dyDescent="0.25">
      <c r="A184">
        <v>1228</v>
      </c>
      <c r="B184" s="1">
        <f>DATE(2022,1,12) + TIME(0,0,0)</f>
        <v>44573</v>
      </c>
      <c r="C184">
        <v>124666480</v>
      </c>
      <c r="D184">
        <v>289304.25</v>
      </c>
      <c r="E184">
        <v>20.426408767700195</v>
      </c>
      <c r="F184">
        <v>430.91827392578125</v>
      </c>
      <c r="G184">
        <v>1984476.75</v>
      </c>
      <c r="H184">
        <v>4605.22802734375</v>
      </c>
      <c r="I184">
        <v>1</v>
      </c>
      <c r="J184">
        <v>9.1116977855563164E-3</v>
      </c>
      <c r="K184">
        <v>0.41965270042419434</v>
      </c>
      <c r="L184">
        <v>47036.734375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126234208</v>
      </c>
      <c r="D185">
        <v>292942.34375</v>
      </c>
      <c r="E185">
        <v>20.783159255981445</v>
      </c>
      <c r="F185">
        <v>430.91827392578125</v>
      </c>
      <c r="G185">
        <v>1984457.5</v>
      </c>
      <c r="H185">
        <v>4605.18310546875</v>
      </c>
      <c r="I185">
        <v>1</v>
      </c>
      <c r="J185">
        <v>1.0084020905196667E-2</v>
      </c>
      <c r="K185">
        <v>0.46443447470664978</v>
      </c>
      <c r="L185">
        <v>46495.37109375</v>
      </c>
    </row>
    <row r="186" spans="1:12" x14ac:dyDescent="0.25">
      <c r="A186">
        <v>1228.8</v>
      </c>
      <c r="B186" s="1">
        <f>DATE(2022,1,12) + TIME(19,12,0)</f>
        <v>44573.8</v>
      </c>
      <c r="C186">
        <v>126250264</v>
      </c>
      <c r="D186">
        <v>292979.59375</v>
      </c>
      <c r="E186">
        <v>20.786920547485352</v>
      </c>
      <c r="F186">
        <v>430.91827392578125</v>
      </c>
      <c r="G186">
        <v>1605432.25</v>
      </c>
      <c r="H186">
        <v>3725.607421875</v>
      </c>
      <c r="I186">
        <v>1</v>
      </c>
      <c r="J186">
        <v>1.0096123442053795E-2</v>
      </c>
      <c r="K186">
        <v>0.37617990374565125</v>
      </c>
      <c r="L186">
        <v>47555.96484375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129766184</v>
      </c>
      <c r="D187">
        <v>301138.75</v>
      </c>
      <c r="E187">
        <v>21.559297561645508</v>
      </c>
      <c r="F187">
        <v>430.91827392578125</v>
      </c>
      <c r="G187">
        <v>1605443.75</v>
      </c>
      <c r="H187">
        <v>3725.634033203125</v>
      </c>
      <c r="I187">
        <v>1</v>
      </c>
      <c r="J187">
        <v>9.3793468549847603E-3</v>
      </c>
      <c r="K187">
        <v>0.34947291016578674</v>
      </c>
      <c r="L187">
        <v>47981.06640625</v>
      </c>
    </row>
    <row r="188" spans="1:12" x14ac:dyDescent="0.25">
      <c r="A188">
        <v>1231</v>
      </c>
      <c r="B188" s="1">
        <f>DATE(2022,1,15) + TIME(0,0,0)</f>
        <v>44576</v>
      </c>
      <c r="C188">
        <v>129782664</v>
      </c>
      <c r="D188">
        <v>301177</v>
      </c>
      <c r="E188">
        <v>21.562885284423828</v>
      </c>
      <c r="F188">
        <v>430.91827392578125</v>
      </c>
      <c r="G188">
        <v>1648339.5</v>
      </c>
      <c r="H188">
        <v>3825.178955078125</v>
      </c>
      <c r="I188">
        <v>1</v>
      </c>
      <c r="J188">
        <v>9.3781258910894394E-3</v>
      </c>
      <c r="K188">
        <v>0.35876372456550598</v>
      </c>
      <c r="L188">
        <v>47861.07421875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136359520</v>
      </c>
      <c r="D189">
        <v>316439.40625</v>
      </c>
      <c r="E189">
        <v>23.032253265380859</v>
      </c>
      <c r="F189">
        <v>430.91827392578125</v>
      </c>
      <c r="G189">
        <v>1648333.5</v>
      </c>
      <c r="H189">
        <v>3825.1650390625</v>
      </c>
      <c r="I189">
        <v>1</v>
      </c>
      <c r="J189">
        <v>9.7416378557682037E-3</v>
      </c>
      <c r="K189">
        <v>0.37267002463340759</v>
      </c>
      <c r="L189">
        <v>47705.90234375</v>
      </c>
    </row>
    <row r="190" spans="1:12" x14ac:dyDescent="0.25">
      <c r="A190">
        <v>1235</v>
      </c>
      <c r="B190" s="1">
        <f>DATE(2022,1,19) + TIME(0,0,0)</f>
        <v>44580</v>
      </c>
      <c r="C190">
        <v>136375584</v>
      </c>
      <c r="D190">
        <v>316476.65625</v>
      </c>
      <c r="E190">
        <v>23.035884857177734</v>
      </c>
      <c r="F190">
        <v>430.91827392578125</v>
      </c>
      <c r="G190">
        <v>1605385.625</v>
      </c>
      <c r="H190">
        <v>3725.499267578125</v>
      </c>
      <c r="I190">
        <v>1</v>
      </c>
      <c r="J190">
        <v>9.743858128786087E-3</v>
      </c>
      <c r="K190">
        <v>0.36304274201393127</v>
      </c>
      <c r="L190">
        <v>47826.01171875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139570288</v>
      </c>
      <c r="D191">
        <v>323890.40625</v>
      </c>
      <c r="E191">
        <v>23.75547981262207</v>
      </c>
      <c r="F191">
        <v>430.91827392578125</v>
      </c>
      <c r="G191">
        <v>1605385.875</v>
      </c>
      <c r="H191">
        <v>3725.499755859375</v>
      </c>
      <c r="I191">
        <v>1</v>
      </c>
      <c r="J191">
        <v>9.7284195944666862E-3</v>
      </c>
      <c r="K191">
        <v>0.36246752738952637</v>
      </c>
      <c r="L191">
        <v>47868.2421875</v>
      </c>
    </row>
    <row r="192" spans="1:12" x14ac:dyDescent="0.25">
      <c r="A192">
        <v>1237</v>
      </c>
      <c r="B192" s="1">
        <f>DATE(2022,1,21) + TIME(0,0,0)</f>
        <v>44582</v>
      </c>
      <c r="C192">
        <v>139589024</v>
      </c>
      <c r="D192">
        <v>323933.875</v>
      </c>
      <c r="E192">
        <v>23.75970458984375</v>
      </c>
      <c r="F192">
        <v>430.91827392578125</v>
      </c>
      <c r="G192">
        <v>1872496.875</v>
      </c>
      <c r="H192">
        <v>4345.3642578125</v>
      </c>
      <c r="I192">
        <v>1</v>
      </c>
      <c r="J192">
        <v>9.7240284085273743E-3</v>
      </c>
      <c r="K192">
        <v>0.42258557677268982</v>
      </c>
      <c r="L192">
        <v>47118.29296875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145187728</v>
      </c>
      <c r="D193">
        <v>336926.375</v>
      </c>
      <c r="E193">
        <v>25.156320571899414</v>
      </c>
      <c r="F193">
        <v>430.91827392578125</v>
      </c>
      <c r="G193">
        <v>1872470.125</v>
      </c>
      <c r="H193">
        <v>4345.30224609375</v>
      </c>
      <c r="I193">
        <v>1</v>
      </c>
      <c r="J193">
        <v>1.1156711727380753E-2</v>
      </c>
      <c r="K193">
        <v>0.48484691977500916</v>
      </c>
      <c r="L193">
        <v>46431.62109375</v>
      </c>
    </row>
    <row r="194" spans="1:12" x14ac:dyDescent="0.25">
      <c r="A194">
        <v>1240</v>
      </c>
      <c r="B194" s="1">
        <f>DATE(2022,1,24) + TIME(0,0,0)</f>
        <v>44585</v>
      </c>
      <c r="C194">
        <v>145203824</v>
      </c>
      <c r="D194">
        <v>336963.71875</v>
      </c>
      <c r="E194">
        <v>25.160491943359375</v>
      </c>
      <c r="F194">
        <v>430.91827392578125</v>
      </c>
      <c r="G194">
        <v>1609772.75</v>
      </c>
      <c r="H194">
        <v>3735.679931640625</v>
      </c>
      <c r="I194">
        <v>1</v>
      </c>
      <c r="J194">
        <v>1.1165931820869446E-2</v>
      </c>
      <c r="K194">
        <v>0.41717004776000977</v>
      </c>
      <c r="L194">
        <v>47166.953125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159675744</v>
      </c>
      <c r="D195">
        <v>370547.65625</v>
      </c>
      <c r="E195">
        <v>28.760162353515625</v>
      </c>
      <c r="F195">
        <v>430.91827392578125</v>
      </c>
      <c r="G195">
        <v>1609775.5</v>
      </c>
      <c r="H195">
        <v>3735.686279296875</v>
      </c>
      <c r="I195">
        <v>1</v>
      </c>
      <c r="J195">
        <v>1.0995668359100819E-2</v>
      </c>
      <c r="K195">
        <v>0.41080886125564575</v>
      </c>
      <c r="L195">
        <v>47584.4921875</v>
      </c>
    </row>
    <row r="196" spans="1:12" x14ac:dyDescent="0.25">
      <c r="A196">
        <v>1249</v>
      </c>
      <c r="B196" s="1">
        <f>DATE(2022,2,2) + TIME(0,0,0)</f>
        <v>44594</v>
      </c>
      <c r="C196">
        <v>159692096</v>
      </c>
      <c r="D196">
        <v>370585.59375</v>
      </c>
      <c r="E196">
        <v>28.764333724975586</v>
      </c>
      <c r="F196">
        <v>430.91827392578125</v>
      </c>
      <c r="G196">
        <v>1634840</v>
      </c>
      <c r="H196">
        <v>3793.8515625</v>
      </c>
      <c r="I196">
        <v>1</v>
      </c>
      <c r="J196">
        <v>1.0994846001267433E-2</v>
      </c>
      <c r="K196">
        <v>0.41717401146888733</v>
      </c>
      <c r="L196">
        <v>47516.30859375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195640928</v>
      </c>
      <c r="D197">
        <v>454009.34375</v>
      </c>
      <c r="E197">
        <v>40.9659423828125</v>
      </c>
      <c r="F197">
        <v>430.91827392578125</v>
      </c>
      <c r="G197">
        <v>1634737</v>
      </c>
      <c r="H197">
        <v>3793.612548828125</v>
      </c>
      <c r="I197">
        <v>1</v>
      </c>
      <c r="J197">
        <v>1.729261502623558E-2</v>
      </c>
      <c r="K197">
        <v>0.65612828731536865</v>
      </c>
      <c r="L197">
        <v>47119.29296875</v>
      </c>
    </row>
    <row r="198" spans="1:12" x14ac:dyDescent="0.25">
      <c r="A198">
        <v>1271</v>
      </c>
      <c r="B198" s="1">
        <f>DATE(2022,2,24) + TIME(0,0,0)</f>
        <v>44616</v>
      </c>
      <c r="C198">
        <v>195659440</v>
      </c>
      <c r="D198">
        <v>454052.3125</v>
      </c>
      <c r="E198">
        <v>40.973354339599609</v>
      </c>
      <c r="F198">
        <v>430.91827392578125</v>
      </c>
      <c r="G198">
        <v>1851075.5</v>
      </c>
      <c r="H198">
        <v>4295.6533203125</v>
      </c>
      <c r="I198">
        <v>1</v>
      </c>
      <c r="J198">
        <v>1.7254296690225601E-2</v>
      </c>
      <c r="K198">
        <v>0.74131274223327637</v>
      </c>
      <c r="L198">
        <v>46511.35546875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201194032</v>
      </c>
      <c r="D199">
        <v>466896.03125</v>
      </c>
      <c r="E199">
        <v>43.481227874755859</v>
      </c>
      <c r="F199">
        <v>430.91827392578125</v>
      </c>
      <c r="G199">
        <v>1851007.125</v>
      </c>
      <c r="H199">
        <v>4295.49462890625</v>
      </c>
      <c r="I199">
        <v>1</v>
      </c>
      <c r="J199">
        <v>2.0948933437466621E-2</v>
      </c>
      <c r="K199">
        <v>0.90004891157150269</v>
      </c>
      <c r="L199">
        <v>45915.4921875</v>
      </c>
    </row>
    <row r="200" spans="1:12" x14ac:dyDescent="0.25">
      <c r="A200">
        <v>1274</v>
      </c>
      <c r="B200" s="1">
        <f>DATE(2022,2,27) + TIME(0,0,0)</f>
        <v>44619</v>
      </c>
      <c r="C200">
        <v>201209440</v>
      </c>
      <c r="D200">
        <v>466931.8125</v>
      </c>
      <c r="E200">
        <v>43.488758087158203</v>
      </c>
      <c r="F200">
        <v>430.91827392578125</v>
      </c>
      <c r="G200">
        <v>1542193.625</v>
      </c>
      <c r="H200">
        <v>3578.854248046875</v>
      </c>
      <c r="I200">
        <v>1</v>
      </c>
      <c r="J200">
        <v>2.1033823490142822E-2</v>
      </c>
      <c r="K200">
        <v>0.75292825698852539</v>
      </c>
      <c r="L200">
        <v>46781.02734375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204278400</v>
      </c>
      <c r="D201">
        <v>474053.71875</v>
      </c>
      <c r="E201">
        <v>45.005962371826172</v>
      </c>
      <c r="F201">
        <v>430.91827392578125</v>
      </c>
      <c r="G201">
        <v>1542181</v>
      </c>
      <c r="H201">
        <v>3578.824951171875</v>
      </c>
      <c r="I201">
        <v>1</v>
      </c>
      <c r="J201">
        <v>2.1852629259228706E-2</v>
      </c>
      <c r="K201">
        <v>0.78223830461502075</v>
      </c>
      <c r="L201">
        <v>47302.32421875</v>
      </c>
    </row>
    <row r="202" spans="1:12" x14ac:dyDescent="0.25">
      <c r="A202">
        <v>1276</v>
      </c>
      <c r="B202" s="1">
        <f>DATE(2022,3,1) + TIME(0,0,0)</f>
        <v>44621</v>
      </c>
      <c r="C202">
        <v>204294640</v>
      </c>
      <c r="D202">
        <v>474091.40625</v>
      </c>
      <c r="E202">
        <v>45.014190673828125</v>
      </c>
      <c r="F202">
        <v>430.91827392578125</v>
      </c>
      <c r="G202">
        <v>1624232.875</v>
      </c>
      <c r="H202">
        <v>3769.236572265625</v>
      </c>
      <c r="I202">
        <v>1</v>
      </c>
      <c r="J202">
        <v>2.1827572956681252E-2</v>
      </c>
      <c r="K202">
        <v>0.82291251420974731</v>
      </c>
      <c r="L202">
        <v>47072.80859375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212399248</v>
      </c>
      <c r="D203">
        <v>492899.15625</v>
      </c>
      <c r="E203">
        <v>49.851913452148438</v>
      </c>
      <c r="F203">
        <v>430.91827392578125</v>
      </c>
      <c r="G203">
        <v>1624127</v>
      </c>
      <c r="H203">
        <v>3768.990966796875</v>
      </c>
      <c r="I203">
        <v>1</v>
      </c>
      <c r="J203">
        <v>2.8346430510282516E-2</v>
      </c>
      <c r="K203">
        <v>1.0686773061752319</v>
      </c>
      <c r="L203">
        <v>46918.46875</v>
      </c>
    </row>
    <row r="204" spans="1:12" x14ac:dyDescent="0.25">
      <c r="A204">
        <v>1281</v>
      </c>
      <c r="B204" s="1">
        <f>DATE(2022,3,6) + TIME(0,0,0)</f>
        <v>44626</v>
      </c>
      <c r="C204">
        <v>212415648</v>
      </c>
      <c r="D204">
        <v>492937.1875</v>
      </c>
      <c r="E204">
        <v>49.862697601318359</v>
      </c>
      <c r="F204">
        <v>430.91827392578125</v>
      </c>
      <c r="G204">
        <v>1638974.5</v>
      </c>
      <c r="H204">
        <v>3803.4462890625</v>
      </c>
      <c r="I204">
        <v>1</v>
      </c>
      <c r="J204">
        <v>2.8351077809929848E-2</v>
      </c>
      <c r="K204">
        <v>1.0786237716674805</v>
      </c>
      <c r="L204">
        <v>46876.6484375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218954864</v>
      </c>
      <c r="D205">
        <v>508112.28125</v>
      </c>
      <c r="E205">
        <v>54.840072631835938</v>
      </c>
      <c r="F205">
        <v>430.91827392578125</v>
      </c>
      <c r="G205">
        <v>1638853.875</v>
      </c>
      <c r="H205">
        <v>3803.16650390625</v>
      </c>
      <c r="I205">
        <v>1</v>
      </c>
      <c r="J205">
        <v>3.5709280520677567E-2</v>
      </c>
      <c r="K205">
        <v>1.358568549156189</v>
      </c>
      <c r="L205">
        <v>46786.40234375</v>
      </c>
    </row>
    <row r="206" spans="1:12" x14ac:dyDescent="0.25">
      <c r="A206">
        <v>1285</v>
      </c>
      <c r="B206" s="1">
        <f>DATE(2022,3,10) + TIME(0,0,0)</f>
        <v>44630</v>
      </c>
      <c r="C206">
        <v>218971232</v>
      </c>
      <c r="D206">
        <v>508150.28125</v>
      </c>
      <c r="E206">
        <v>54.853656768798828</v>
      </c>
      <c r="F206">
        <v>430.91827392578125</v>
      </c>
      <c r="G206">
        <v>1637414.375</v>
      </c>
      <c r="H206">
        <v>3799.825927734375</v>
      </c>
      <c r="I206">
        <v>1</v>
      </c>
      <c r="J206">
        <v>3.573821485042572E-2</v>
      </c>
      <c r="K206">
        <v>1.3584754467010498</v>
      </c>
      <c r="L206">
        <v>46790.2890625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223866816</v>
      </c>
      <c r="D207">
        <v>519511.09375</v>
      </c>
      <c r="E207">
        <v>59.569400787353516</v>
      </c>
      <c r="F207">
        <v>430.91827392578125</v>
      </c>
      <c r="G207">
        <v>1637271.625</v>
      </c>
      <c r="H207">
        <v>3799.494384765625</v>
      </c>
      <c r="I207">
        <v>1</v>
      </c>
      <c r="J207">
        <v>4.445812851190567E-2</v>
      </c>
      <c r="K207">
        <v>1.6899354457855225</v>
      </c>
      <c r="L207">
        <v>46745.375</v>
      </c>
    </row>
    <row r="208" spans="1:12" x14ac:dyDescent="0.25">
      <c r="A208">
        <v>1288</v>
      </c>
      <c r="B208" s="1">
        <f>DATE(2022,3,13) + TIME(0,0,0)</f>
        <v>44633</v>
      </c>
      <c r="C208">
        <v>223886368</v>
      </c>
      <c r="D208">
        <v>519556.46875</v>
      </c>
      <c r="E208">
        <v>59.589408874511719</v>
      </c>
      <c r="F208">
        <v>430.91827392578125</v>
      </c>
      <c r="G208">
        <v>1954964.375</v>
      </c>
      <c r="H208">
        <v>4536.74072265625</v>
      </c>
      <c r="I208">
        <v>1</v>
      </c>
      <c r="J208">
        <v>4.4086869806051254E-2</v>
      </c>
      <c r="K208">
        <v>2.0009891986846924</v>
      </c>
      <c r="L208">
        <v>45848.1015625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227776512</v>
      </c>
      <c r="D209">
        <v>528584</v>
      </c>
      <c r="E209">
        <v>64.1214599609375</v>
      </c>
      <c r="F209">
        <v>430.91827392578125</v>
      </c>
      <c r="G209">
        <v>1954797.375</v>
      </c>
      <c r="H209">
        <v>4536.35302734375</v>
      </c>
      <c r="I209">
        <v>1</v>
      </c>
      <c r="J209">
        <v>5.2627302706241608E-2</v>
      </c>
      <c r="K209">
        <v>2.3886172771453857</v>
      </c>
      <c r="L209">
        <v>45156.66796875</v>
      </c>
    </row>
    <row r="210" spans="1:12" x14ac:dyDescent="0.25">
      <c r="A210">
        <v>1290</v>
      </c>
      <c r="B210" s="1">
        <f>DATE(2022,3,15) + TIME(0,0,0)</f>
        <v>44635</v>
      </c>
      <c r="C210">
        <v>227792688</v>
      </c>
      <c r="D210">
        <v>528621.5625</v>
      </c>
      <c r="E210">
        <v>64.141426086425781</v>
      </c>
      <c r="F210">
        <v>430.91827392578125</v>
      </c>
      <c r="G210">
        <v>1616778.25</v>
      </c>
      <c r="H210">
        <v>3751.93701171875</v>
      </c>
      <c r="I210">
        <v>1</v>
      </c>
      <c r="J210">
        <v>5.3185194730758667E-2</v>
      </c>
      <c r="K210">
        <v>1.9965368509292603</v>
      </c>
      <c r="L210">
        <v>46109.06640625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229393264</v>
      </c>
      <c r="D211">
        <v>532335.9375</v>
      </c>
      <c r="E211">
        <v>66.178031921386719</v>
      </c>
      <c r="F211">
        <v>430.91827392578125</v>
      </c>
      <c r="G211">
        <v>1616737</v>
      </c>
      <c r="H211">
        <v>3751.841552734375</v>
      </c>
      <c r="I211">
        <v>1</v>
      </c>
      <c r="J211">
        <v>5.573054775595665E-2</v>
      </c>
      <c r="K211">
        <v>2.0920877456665039</v>
      </c>
      <c r="L211">
        <v>46523.921875</v>
      </c>
    </row>
    <row r="212" spans="1:12" x14ac:dyDescent="0.25">
      <c r="A212">
        <v>1291</v>
      </c>
      <c r="B212" s="1">
        <f>DATE(2022,3,16) + TIME(0,0,0)</f>
        <v>44636</v>
      </c>
      <c r="C212">
        <v>229409520</v>
      </c>
      <c r="D212">
        <v>532373.625</v>
      </c>
      <c r="E212">
        <v>66.199066162109375</v>
      </c>
      <c r="F212">
        <v>430.91827392578125</v>
      </c>
      <c r="G212">
        <v>1624760.125</v>
      </c>
      <c r="H212">
        <v>3770.460205078125</v>
      </c>
      <c r="I212">
        <v>1</v>
      </c>
      <c r="J212">
        <v>5.5745821446180344E-2</v>
      </c>
      <c r="K212">
        <v>2.1030464172363281</v>
      </c>
      <c r="L212">
        <v>46503.2578125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237516256</v>
      </c>
      <c r="D213">
        <v>551186.3125</v>
      </c>
      <c r="E213">
        <v>78.583236694335938</v>
      </c>
      <c r="F213">
        <v>430.91827392578125</v>
      </c>
      <c r="G213">
        <v>1624456.5</v>
      </c>
      <c r="H213">
        <v>3769.755615234375</v>
      </c>
      <c r="I213">
        <v>1</v>
      </c>
      <c r="J213">
        <v>7.4423104524612427E-2</v>
      </c>
      <c r="K213">
        <v>2.8076586723327637</v>
      </c>
      <c r="L213">
        <v>46622.125</v>
      </c>
    </row>
    <row r="214" spans="1:12" x14ac:dyDescent="0.25">
      <c r="A214">
        <v>1296</v>
      </c>
      <c r="B214" s="1">
        <f>DATE(2022,3,21) + TIME(0,0,0)</f>
        <v>44641</v>
      </c>
      <c r="C214">
        <v>237532816</v>
      </c>
      <c r="D214">
        <v>551224.75</v>
      </c>
      <c r="E214">
        <v>78.611831665039063</v>
      </c>
      <c r="F214">
        <v>430.91827392578125</v>
      </c>
      <c r="G214">
        <v>1656382.5</v>
      </c>
      <c r="H214">
        <v>3843.84375</v>
      </c>
      <c r="I214">
        <v>1</v>
      </c>
      <c r="J214">
        <v>7.4338525533676147E-2</v>
      </c>
      <c r="K214">
        <v>2.8595824241638184</v>
      </c>
      <c r="L214">
        <v>46531.97265625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252419888</v>
      </c>
      <c r="D215">
        <v>585772.0625</v>
      </c>
      <c r="E215">
        <v>113.16234588623047</v>
      </c>
      <c r="F215">
        <v>430.91827392578125</v>
      </c>
      <c r="G215">
        <v>1655632.75</v>
      </c>
      <c r="H215">
        <v>3842.103759765625</v>
      </c>
      <c r="I215">
        <v>1</v>
      </c>
      <c r="J215">
        <v>0.119570292532444</v>
      </c>
      <c r="K215">
        <v>4.5995144844055176</v>
      </c>
      <c r="L215">
        <v>46356.1953125</v>
      </c>
    </row>
    <row r="216" spans="1:12" x14ac:dyDescent="0.25">
      <c r="A216">
        <v>1305</v>
      </c>
      <c r="B216" s="1">
        <f>DATE(2022,3,30) + TIME(0,0,0)</f>
        <v>44650</v>
      </c>
      <c r="C216">
        <v>252436880</v>
      </c>
      <c r="D216">
        <v>585811.5</v>
      </c>
      <c r="E216">
        <v>113.20944213867188</v>
      </c>
      <c r="F216">
        <v>430.91827392578125</v>
      </c>
      <c r="G216">
        <v>1700309.5</v>
      </c>
      <c r="H216">
        <v>3945.781982421875</v>
      </c>
      <c r="I216">
        <v>1</v>
      </c>
      <c r="J216">
        <v>0.11923148483037949</v>
      </c>
      <c r="K216">
        <v>4.7102303504943848</v>
      </c>
      <c r="L216">
        <v>46229.48046875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253270016</v>
      </c>
      <c r="D217">
        <v>587744.9375</v>
      </c>
      <c r="E217">
        <v>115.55378723144531</v>
      </c>
      <c r="F217">
        <v>430.91827392578125</v>
      </c>
      <c r="G217">
        <v>1700250</v>
      </c>
      <c r="H217">
        <v>3945.643798828125</v>
      </c>
      <c r="I217">
        <v>1</v>
      </c>
      <c r="J217">
        <v>0.12272586673498154</v>
      </c>
      <c r="K217">
        <v>4.8482756614685059</v>
      </c>
      <c r="L217">
        <v>46166.56640625</v>
      </c>
    </row>
    <row r="218" spans="1:12" x14ac:dyDescent="0.25">
      <c r="A218">
        <v>1305.5</v>
      </c>
      <c r="B218" s="1">
        <f>DATE(2022,3,30) + TIME(12,0,0)</f>
        <v>44650.5</v>
      </c>
      <c r="C218">
        <v>253286048</v>
      </c>
      <c r="D218">
        <v>587782.125</v>
      </c>
      <c r="E218">
        <v>115.59984588623047</v>
      </c>
      <c r="F218">
        <v>430.91827392578125</v>
      </c>
      <c r="G218">
        <v>1601820.25</v>
      </c>
      <c r="H218">
        <v>3717.22509765625</v>
      </c>
      <c r="I218">
        <v>1</v>
      </c>
      <c r="J218">
        <v>0.12374122440814972</v>
      </c>
      <c r="K218">
        <v>4.6054387092590332</v>
      </c>
      <c r="L218">
        <v>46444.63671875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262077712</v>
      </c>
      <c r="D219">
        <v>608184.25</v>
      </c>
      <c r="E219">
        <v>146.28872680664063</v>
      </c>
      <c r="F219">
        <v>430.91827392578125</v>
      </c>
      <c r="G219">
        <v>1601125.5</v>
      </c>
      <c r="H219">
        <v>3715.613037109375</v>
      </c>
      <c r="I219">
        <v>1</v>
      </c>
      <c r="J219">
        <v>0.16705811023712158</v>
      </c>
      <c r="K219">
        <v>6.2176198959350586</v>
      </c>
      <c r="L219">
        <v>46580.625</v>
      </c>
    </row>
    <row r="220" spans="1:12" x14ac:dyDescent="0.25">
      <c r="A220">
        <v>1311</v>
      </c>
      <c r="B220" s="1">
        <f>DATE(2022,4,5) + TIME(0,0,0)</f>
        <v>44656</v>
      </c>
      <c r="C220">
        <v>262077712</v>
      </c>
      <c r="D220">
        <v>608184.25</v>
      </c>
      <c r="E220">
        <v>146.28872680664063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53546.421875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262077712</v>
      </c>
      <c r="D221">
        <v>608184.25</v>
      </c>
      <c r="E221">
        <v>146.28872680664063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55559.03125</v>
      </c>
    </row>
    <row r="222" spans="1:12" x14ac:dyDescent="0.25">
      <c r="A222">
        <v>1313</v>
      </c>
      <c r="B222" s="1">
        <f>DATE(2022,4,7) + TIME(0,0,0)</f>
        <v>44658</v>
      </c>
      <c r="C222">
        <v>262094560</v>
      </c>
      <c r="D222">
        <v>608223.375</v>
      </c>
      <c r="E222">
        <v>146.35804748535156</v>
      </c>
      <c r="F222">
        <v>430.91827392578125</v>
      </c>
      <c r="G222">
        <v>1684907.75</v>
      </c>
      <c r="H222">
        <v>3910.040283203125</v>
      </c>
      <c r="I222">
        <v>1</v>
      </c>
      <c r="J222">
        <v>0.17697219550609589</v>
      </c>
      <c r="K222">
        <v>6.9319515228271484</v>
      </c>
      <c r="L222">
        <v>49824.98046875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275552896</v>
      </c>
      <c r="D223">
        <v>639455.125</v>
      </c>
      <c r="E223">
        <v>211.16966247558594</v>
      </c>
      <c r="F223">
        <v>430.91827392578125</v>
      </c>
      <c r="G223">
        <v>1683912</v>
      </c>
      <c r="H223">
        <v>3907.7294921875</v>
      </c>
      <c r="I223">
        <v>1</v>
      </c>
      <c r="J223">
        <v>0.23596319556236267</v>
      </c>
      <c r="K223">
        <v>9.2426128387451172</v>
      </c>
      <c r="L223">
        <v>46301.0625</v>
      </c>
    </row>
    <row r="224" spans="1:12" x14ac:dyDescent="0.25">
      <c r="A224">
        <v>1321</v>
      </c>
      <c r="B224" s="1">
        <f>DATE(2022,4,15) + TIME(0,0,0)</f>
        <v>44666</v>
      </c>
      <c r="C224">
        <v>275572384</v>
      </c>
      <c r="D224">
        <v>639500.375</v>
      </c>
      <c r="E224">
        <v>211.27420043945313</v>
      </c>
      <c r="F224">
        <v>430.91827392578125</v>
      </c>
      <c r="G224">
        <v>1949220.5</v>
      </c>
      <c r="H224">
        <v>4523.4111328125</v>
      </c>
      <c r="I224">
        <v>1</v>
      </c>
      <c r="J224">
        <v>0.23058152198791504</v>
      </c>
      <c r="K224">
        <v>10.454256057739258</v>
      </c>
      <c r="L224">
        <v>45541.80078125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279450784</v>
      </c>
      <c r="D225">
        <v>648500.6875</v>
      </c>
      <c r="E225">
        <v>233.34712219238281</v>
      </c>
      <c r="F225">
        <v>430.91827392578125</v>
      </c>
      <c r="G225">
        <v>1948783.875</v>
      </c>
      <c r="H225">
        <v>4522.39794921875</v>
      </c>
      <c r="I225">
        <v>1</v>
      </c>
      <c r="J225">
        <v>0.25293070077896118</v>
      </c>
      <c r="K225">
        <v>11.467536926269531</v>
      </c>
      <c r="L225">
        <v>44879.63671875</v>
      </c>
    </row>
    <row r="226" spans="1:12" x14ac:dyDescent="0.25">
      <c r="A226">
        <v>1323</v>
      </c>
      <c r="B226" s="1">
        <f>DATE(2022,4,17) + TIME(0,0,0)</f>
        <v>44668</v>
      </c>
      <c r="C226">
        <v>279467232</v>
      </c>
      <c r="D226">
        <v>648538.875</v>
      </c>
      <c r="E226">
        <v>233.44677734375</v>
      </c>
      <c r="F226">
        <v>430.91827392578125</v>
      </c>
      <c r="G226">
        <v>1643880.875</v>
      </c>
      <c r="H226">
        <v>3814.83203125</v>
      </c>
      <c r="I226">
        <v>1</v>
      </c>
      <c r="J226">
        <v>0.26053640246391296</v>
      </c>
      <c r="K226">
        <v>9.9649887084960938</v>
      </c>
      <c r="L226">
        <v>45749.33984375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281094624</v>
      </c>
      <c r="D227">
        <v>652315.375</v>
      </c>
      <c r="E227">
        <v>243.45722961425781</v>
      </c>
      <c r="F227">
        <v>430.91827392578125</v>
      </c>
      <c r="G227">
        <v>1643759.75</v>
      </c>
      <c r="H227">
        <v>3814.55126953125</v>
      </c>
      <c r="I227">
        <v>1</v>
      </c>
      <c r="J227">
        <v>0.26788115501403809</v>
      </c>
      <c r="K227">
        <v>10.24591064453125</v>
      </c>
      <c r="L227">
        <v>46126.8359375</v>
      </c>
    </row>
    <row r="228" spans="1:12" x14ac:dyDescent="0.25">
      <c r="A228">
        <v>1324</v>
      </c>
      <c r="B228" s="1">
        <f>DATE(2022,4,18) + TIME(0,0,0)</f>
        <v>44669</v>
      </c>
      <c r="C228">
        <v>281110688</v>
      </c>
      <c r="D228">
        <v>652352.6875</v>
      </c>
      <c r="E228">
        <v>243.55780029296875</v>
      </c>
      <c r="F228">
        <v>430.91827392578125</v>
      </c>
      <c r="G228">
        <v>1605836.25</v>
      </c>
      <c r="H228">
        <v>3726.544921875</v>
      </c>
      <c r="I228">
        <v>1</v>
      </c>
      <c r="J228">
        <v>0.26913654804229736</v>
      </c>
      <c r="K228">
        <v>10.056560516357422</v>
      </c>
      <c r="L228">
        <v>46236.2734375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285911040</v>
      </c>
      <c r="D229">
        <v>663492.5625</v>
      </c>
      <c r="E229">
        <v>276.12109375</v>
      </c>
      <c r="F229">
        <v>430.91827392578125</v>
      </c>
      <c r="G229">
        <v>1605324.875</v>
      </c>
      <c r="H229">
        <v>3725.358154296875</v>
      </c>
      <c r="I229">
        <v>1</v>
      </c>
      <c r="J229">
        <v>0.30089515447616577</v>
      </c>
      <c r="K229">
        <v>11.243252754211426</v>
      </c>
      <c r="L229">
        <v>46402.74609375</v>
      </c>
    </row>
    <row r="230" spans="1:12" x14ac:dyDescent="0.25">
      <c r="A230">
        <v>1327</v>
      </c>
      <c r="B230" s="1">
        <f>DATE(2022,4,21) + TIME(0,0,0)</f>
        <v>44672</v>
      </c>
      <c r="C230">
        <v>285927264</v>
      </c>
      <c r="D230">
        <v>663530.1875</v>
      </c>
      <c r="E230">
        <v>276.2344970703125</v>
      </c>
      <c r="F230">
        <v>430.91827392578125</v>
      </c>
      <c r="G230">
        <v>1622233.375</v>
      </c>
      <c r="H230">
        <v>3764.5966796875</v>
      </c>
      <c r="I230">
        <v>1</v>
      </c>
      <c r="J230">
        <v>0.30038896203041077</v>
      </c>
      <c r="K230">
        <v>11.342503547668457</v>
      </c>
      <c r="L230">
        <v>46354.41796875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303738656</v>
      </c>
      <c r="D231">
        <v>704863.75</v>
      </c>
      <c r="E231">
        <v>440.23602294921875</v>
      </c>
      <c r="F231">
        <v>430.91827392578125</v>
      </c>
      <c r="G231">
        <v>1620188.125</v>
      </c>
      <c r="H231">
        <v>3759.85009765625</v>
      </c>
      <c r="I231">
        <v>1</v>
      </c>
      <c r="J231">
        <v>0.42608994245529175</v>
      </c>
      <c r="K231">
        <v>16.088895797729492</v>
      </c>
      <c r="L231">
        <v>46240.43359375</v>
      </c>
    </row>
    <row r="232" spans="1:12" x14ac:dyDescent="0.25">
      <c r="A232">
        <v>1338</v>
      </c>
      <c r="B232" s="1">
        <f>DATE(2022,5,2) + TIME(0,0,0)</f>
        <v>44683</v>
      </c>
      <c r="C232">
        <v>303757984</v>
      </c>
      <c r="D232">
        <v>704908.625</v>
      </c>
      <c r="E232">
        <v>440.42095947265625</v>
      </c>
      <c r="F232">
        <v>430.91827392578125</v>
      </c>
      <c r="G232">
        <v>1933064</v>
      </c>
      <c r="H232">
        <v>4485.91796875</v>
      </c>
      <c r="I232">
        <v>1</v>
      </c>
      <c r="J232">
        <v>0.41057780385017395</v>
      </c>
      <c r="K232">
        <v>18.494115829467773</v>
      </c>
      <c r="L232">
        <v>45339.18359375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304705120</v>
      </c>
      <c r="D233">
        <v>707106.5625</v>
      </c>
      <c r="E233">
        <v>449.6578369140625</v>
      </c>
      <c r="F233">
        <v>430.91827392578125</v>
      </c>
      <c r="G233">
        <v>1932855.75</v>
      </c>
      <c r="H233">
        <v>4485.4345703125</v>
      </c>
      <c r="I233">
        <v>1</v>
      </c>
      <c r="J233">
        <v>0.42130753397941589</v>
      </c>
      <c r="K233">
        <v>18.977428436279297</v>
      </c>
      <c r="L233">
        <v>44958.72265625</v>
      </c>
    </row>
    <row r="234" spans="1:12" x14ac:dyDescent="0.25">
      <c r="A234">
        <v>1338.5</v>
      </c>
      <c r="B234" s="1">
        <f>DATE(2022,5,2) + TIME(12,0,0)</f>
        <v>44683.5</v>
      </c>
      <c r="C234">
        <v>304721312</v>
      </c>
      <c r="D234">
        <v>707144.125</v>
      </c>
      <c r="E234">
        <v>449.82327270507813</v>
      </c>
      <c r="F234">
        <v>430.91827392578125</v>
      </c>
      <c r="G234">
        <v>1620462.5</v>
      </c>
      <c r="H234">
        <v>3760.48681640625</v>
      </c>
      <c r="I234">
        <v>1</v>
      </c>
      <c r="J234">
        <v>0.43805515766143799</v>
      </c>
      <c r="K234">
        <v>16.54548454284668</v>
      </c>
      <c r="L234">
        <v>45852.9765625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336257568</v>
      </c>
      <c r="D235">
        <v>780328</v>
      </c>
      <c r="E235">
        <v>880.33648681640625</v>
      </c>
      <c r="F235">
        <v>430.91827392578125</v>
      </c>
      <c r="G235">
        <v>1616799.125</v>
      </c>
      <c r="H235">
        <v>3751.985595703125</v>
      </c>
      <c r="I235">
        <v>1</v>
      </c>
      <c r="J235">
        <v>0.66313076019287109</v>
      </c>
      <c r="K235">
        <v>25.046663284301758</v>
      </c>
      <c r="L235">
        <v>46018.30859375</v>
      </c>
    </row>
    <row r="236" spans="1:12" x14ac:dyDescent="0.25">
      <c r="A236">
        <v>1358</v>
      </c>
      <c r="B236" s="1">
        <f>DATE(2022,5,22) + TIME(0,0,0)</f>
        <v>44703</v>
      </c>
      <c r="C236">
        <v>336276416</v>
      </c>
      <c r="D236">
        <v>780371.6875</v>
      </c>
      <c r="E236">
        <v>880.6175537109375</v>
      </c>
      <c r="F236">
        <v>430.91827392578125</v>
      </c>
      <c r="G236">
        <v>1883477.75</v>
      </c>
      <c r="H236">
        <v>4370.8466796875</v>
      </c>
      <c r="I236">
        <v>1</v>
      </c>
      <c r="J236">
        <v>0.63892590999603271</v>
      </c>
      <c r="K236">
        <v>28.106048583984375</v>
      </c>
      <c r="L236">
        <v>45243.20703125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338140864</v>
      </c>
      <c r="D237">
        <v>784698.1875</v>
      </c>
      <c r="E237">
        <v>909.07049560546875</v>
      </c>
      <c r="F237">
        <v>430.9803466796875</v>
      </c>
      <c r="G237">
        <v>1883317.5</v>
      </c>
      <c r="H237">
        <v>4369.845703125</v>
      </c>
      <c r="I237">
        <v>1</v>
      </c>
      <c r="J237">
        <v>0.65933537483215332</v>
      </c>
      <c r="K237">
        <v>29.003164291381836</v>
      </c>
      <c r="L237">
        <v>44780.45703125</v>
      </c>
    </row>
    <row r="238" spans="1:12" x14ac:dyDescent="0.25">
      <c r="A238">
        <v>1359</v>
      </c>
      <c r="B238" s="1">
        <f>DATE(2022,5,23) + TIME(0,0,0)</f>
        <v>44704</v>
      </c>
      <c r="C238">
        <v>338157312</v>
      </c>
      <c r="D238">
        <v>784736.3125</v>
      </c>
      <c r="E238">
        <v>909.33245849609375</v>
      </c>
      <c r="F238">
        <v>430.95767211914063</v>
      </c>
      <c r="G238">
        <v>1644014.75</v>
      </c>
      <c r="H238">
        <v>3814.794189453125</v>
      </c>
      <c r="I238">
        <v>1</v>
      </c>
      <c r="J238">
        <v>0.68208581209182739</v>
      </c>
      <c r="K238">
        <v>26.198869705200195</v>
      </c>
      <c r="L238">
        <v>45474.0703125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339784704</v>
      </c>
      <c r="D239">
        <v>788512.875</v>
      </c>
      <c r="E239">
        <v>935.4000244140625</v>
      </c>
      <c r="F239">
        <v>430.91790771484375</v>
      </c>
      <c r="G239">
        <v>1643754.625</v>
      </c>
      <c r="H239">
        <v>3814.54248046875</v>
      </c>
      <c r="I239">
        <v>1</v>
      </c>
      <c r="J239">
        <v>0.69014823436737061</v>
      </c>
      <c r="K239">
        <v>26.508947372436523</v>
      </c>
      <c r="L239">
        <v>45715.01953125</v>
      </c>
    </row>
    <row r="240" spans="1:12" x14ac:dyDescent="0.25">
      <c r="A240">
        <v>1360</v>
      </c>
      <c r="B240" s="1">
        <f>DATE(2022,5,24) + TIME(0,0,0)</f>
        <v>44705</v>
      </c>
      <c r="C240">
        <v>339784704</v>
      </c>
      <c r="D240">
        <v>788512.875</v>
      </c>
      <c r="E240">
        <v>935.4000244140625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52830.31640625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339784704</v>
      </c>
      <c r="D241">
        <v>788512.875</v>
      </c>
      <c r="E241">
        <v>935.4000244140625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56433.71484375</v>
      </c>
    </row>
    <row r="242" spans="1:12" x14ac:dyDescent="0.25">
      <c r="A242">
        <v>1365</v>
      </c>
      <c r="B242" s="1">
        <f>DATE(2022,5,29) + TIME(0,0,0)</f>
        <v>44710</v>
      </c>
      <c r="C242">
        <v>339801056</v>
      </c>
      <c r="D242">
        <v>788550.8125</v>
      </c>
      <c r="E242">
        <v>935.6810302734375</v>
      </c>
      <c r="F242">
        <v>430.91818237304688</v>
      </c>
      <c r="G242">
        <v>1635368.625</v>
      </c>
      <c r="H242">
        <v>3795.0791015625</v>
      </c>
      <c r="I242">
        <v>1</v>
      </c>
      <c r="J242">
        <v>0.73510026931762695</v>
      </c>
      <c r="K242">
        <v>28.104230880737305</v>
      </c>
      <c r="L242">
        <v>50507.70703125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356134400</v>
      </c>
      <c r="D243">
        <v>826454.4375</v>
      </c>
      <c r="E243">
        <v>1225.6785888671875</v>
      </c>
      <c r="F243">
        <v>430.91796875</v>
      </c>
      <c r="G243">
        <v>1634152.75</v>
      </c>
      <c r="H243">
        <v>3792.25927734375</v>
      </c>
      <c r="I243">
        <v>1</v>
      </c>
      <c r="J243">
        <v>0.80886262655258179</v>
      </c>
      <c r="K243">
        <v>30.924304962158203</v>
      </c>
      <c r="L243">
        <v>46342.59375</v>
      </c>
    </row>
    <row r="244" spans="1:12" x14ac:dyDescent="0.25">
      <c r="A244">
        <v>1375</v>
      </c>
      <c r="B244" s="1">
        <f>DATE(2022,6,8) + TIME(0,0,0)</f>
        <v>44720</v>
      </c>
      <c r="C244">
        <v>356149920</v>
      </c>
      <c r="D244">
        <v>826490.4375</v>
      </c>
      <c r="E244">
        <v>1225.9761962890625</v>
      </c>
      <c r="F244">
        <v>430.91799926757813</v>
      </c>
      <c r="G244">
        <v>1551247.25</v>
      </c>
      <c r="H244">
        <v>3599.866455078125</v>
      </c>
      <c r="I244">
        <v>1</v>
      </c>
      <c r="J244">
        <v>0.81993001699447632</v>
      </c>
      <c r="K244">
        <v>29.760400772094727</v>
      </c>
      <c r="L244">
        <v>46584.484375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357685568</v>
      </c>
      <c r="D245">
        <v>830054.125</v>
      </c>
      <c r="E245">
        <v>1255.6102294921875</v>
      </c>
      <c r="F245">
        <v>430.91799926757813</v>
      </c>
      <c r="G245">
        <v>1551083.125</v>
      </c>
      <c r="H245">
        <v>3599.485595703125</v>
      </c>
      <c r="I245">
        <v>1</v>
      </c>
      <c r="J245">
        <v>0.83042407035827637</v>
      </c>
      <c r="K245">
        <v>30.14129638671875</v>
      </c>
      <c r="L245">
        <v>46667.6953125</v>
      </c>
    </row>
    <row r="246" spans="1:12" x14ac:dyDescent="0.25">
      <c r="A246">
        <v>1376</v>
      </c>
      <c r="B246" s="1">
        <f>DATE(2022,6,9) + TIME(0,0,0)</f>
        <v>44721</v>
      </c>
      <c r="C246">
        <v>357701664</v>
      </c>
      <c r="D246">
        <v>830091.5</v>
      </c>
      <c r="E246">
        <v>1255.919921875</v>
      </c>
      <c r="F246">
        <v>430.91799926757813</v>
      </c>
      <c r="G246">
        <v>1609032</v>
      </c>
      <c r="H246">
        <v>3733.96337890625</v>
      </c>
      <c r="I246">
        <v>1</v>
      </c>
      <c r="J246">
        <v>0.82275784015655518</v>
      </c>
      <c r="K246">
        <v>30.976337432861328</v>
      </c>
      <c r="L246">
        <v>46498.53125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360903040</v>
      </c>
      <c r="D247">
        <v>837520.6875</v>
      </c>
      <c r="E247">
        <v>1318.947021484375</v>
      </c>
      <c r="F247">
        <v>430.91799926757813</v>
      </c>
      <c r="G247">
        <v>1608544.625</v>
      </c>
      <c r="H247">
        <v>3732.832275390625</v>
      </c>
      <c r="I247">
        <v>1</v>
      </c>
      <c r="J247">
        <v>0.85280317068099976</v>
      </c>
      <c r="K247">
        <v>32.107524871826172</v>
      </c>
      <c r="L247">
        <v>46346.5078125</v>
      </c>
    </row>
    <row r="248" spans="1:12" x14ac:dyDescent="0.25">
      <c r="A248">
        <v>1378</v>
      </c>
      <c r="B248" s="1">
        <f>DATE(2022,6,11) + TIME(0,0,0)</f>
        <v>44723</v>
      </c>
      <c r="C248">
        <v>360919424</v>
      </c>
      <c r="D248">
        <v>837558.6875</v>
      </c>
      <c r="E248">
        <v>1319.272705078125</v>
      </c>
      <c r="F248">
        <v>430.91799926757813</v>
      </c>
      <c r="G248">
        <v>1639069.5</v>
      </c>
      <c r="H248">
        <v>3803.669189453125</v>
      </c>
      <c r="I248">
        <v>1</v>
      </c>
      <c r="J248">
        <v>0.84887194633483887</v>
      </c>
      <c r="K248">
        <v>32.564712524414063</v>
      </c>
      <c r="L248">
        <v>46256.8359375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370732256</v>
      </c>
      <c r="D249">
        <v>860330.625</v>
      </c>
      <c r="E249">
        <v>1526.400634765625</v>
      </c>
      <c r="F249">
        <v>430.91802978515625</v>
      </c>
      <c r="G249">
        <v>1637653.125</v>
      </c>
      <c r="H249">
        <v>3800.382080078125</v>
      </c>
      <c r="I249">
        <v>1</v>
      </c>
      <c r="J249">
        <v>0.93456083536148071</v>
      </c>
      <c r="K249">
        <v>35.851940155029297</v>
      </c>
      <c r="L249">
        <v>45980.51953125</v>
      </c>
    </row>
    <row r="250" spans="1:12" x14ac:dyDescent="0.25">
      <c r="A250">
        <v>1384</v>
      </c>
      <c r="B250" s="1">
        <f>DATE(2022,6,17) + TIME(0,0,0)</f>
        <v>44729</v>
      </c>
      <c r="C250">
        <v>370748256</v>
      </c>
      <c r="D250">
        <v>860367.6875</v>
      </c>
      <c r="E250">
        <v>1526.752685546875</v>
      </c>
      <c r="F250">
        <v>430.91806030273438</v>
      </c>
      <c r="G250">
        <v>1597518.125</v>
      </c>
      <c r="H250">
        <v>3707.243408203125</v>
      </c>
      <c r="I250">
        <v>1</v>
      </c>
      <c r="J250">
        <v>0.94069725275039673</v>
      </c>
      <c r="K250">
        <v>35.205108642578125</v>
      </c>
      <c r="L250">
        <v>46098.0546875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377120224</v>
      </c>
      <c r="D251">
        <v>875154.6875</v>
      </c>
      <c r="E251">
        <v>1672.154052734375</v>
      </c>
      <c r="F251">
        <v>430.91806030273438</v>
      </c>
      <c r="G251">
        <v>1596651.125</v>
      </c>
      <c r="H251">
        <v>3705.231201171875</v>
      </c>
      <c r="I251">
        <v>1</v>
      </c>
      <c r="J251">
        <v>0.99445921182632446</v>
      </c>
      <c r="K251">
        <v>37.217121124267578</v>
      </c>
      <c r="L251">
        <v>46100.28515625</v>
      </c>
    </row>
    <row r="252" spans="1:12" x14ac:dyDescent="0.25">
      <c r="A252">
        <v>1388</v>
      </c>
      <c r="B252" s="1">
        <f>DATE(2022,6,21) + TIME(0,0,0)</f>
        <v>44733</v>
      </c>
      <c r="C252">
        <v>377139840</v>
      </c>
      <c r="D252">
        <v>875200.25</v>
      </c>
      <c r="E252">
        <v>1672.5892333984375</v>
      </c>
      <c r="F252">
        <v>430.91802978515625</v>
      </c>
      <c r="G252">
        <v>1963561.125</v>
      </c>
      <c r="H252">
        <v>4556.69287109375</v>
      </c>
      <c r="I252">
        <v>1</v>
      </c>
      <c r="J252">
        <v>0.94610369205474854</v>
      </c>
      <c r="K252">
        <v>43.522811889648438</v>
      </c>
      <c r="L252">
        <v>45017.78125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384986272</v>
      </c>
      <c r="D253">
        <v>893364.375</v>
      </c>
      <c r="E253">
        <v>1856.001220703125</v>
      </c>
      <c r="F253">
        <v>432.8431396484375</v>
      </c>
      <c r="G253">
        <v>1969269.5</v>
      </c>
      <c r="H253">
        <v>4549.61474609375</v>
      </c>
      <c r="I253">
        <v>1</v>
      </c>
      <c r="J253">
        <v>1.0290366411209106</v>
      </c>
      <c r="K253">
        <v>47.303977966308594</v>
      </c>
      <c r="L253">
        <v>43924.09375</v>
      </c>
    </row>
    <row r="254" spans="1:12" x14ac:dyDescent="0.25">
      <c r="A254">
        <v>1392</v>
      </c>
      <c r="B254" s="1">
        <f>DATE(2022,6,25) + TIME(0,0,0)</f>
        <v>44737</v>
      </c>
      <c r="C254">
        <v>385002336</v>
      </c>
      <c r="D254">
        <v>893401.5625</v>
      </c>
      <c r="E254">
        <v>1856.4075927734375</v>
      </c>
      <c r="F254">
        <v>432.27169799804688</v>
      </c>
      <c r="G254">
        <v>1605209.125</v>
      </c>
      <c r="H254">
        <v>3713.42626953125</v>
      </c>
      <c r="I254">
        <v>1</v>
      </c>
      <c r="J254">
        <v>1.0823186635971069</v>
      </c>
      <c r="K254">
        <v>40.630863189697266</v>
      </c>
      <c r="L254">
        <v>44996.2421875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396186272</v>
      </c>
      <c r="D255">
        <v>919360.1875</v>
      </c>
      <c r="E255">
        <v>2152.926025390625</v>
      </c>
      <c r="F255">
        <v>430.82598876953125</v>
      </c>
      <c r="G255">
        <v>1599366</v>
      </c>
      <c r="H255">
        <v>3712.32470703125</v>
      </c>
      <c r="I255">
        <v>1</v>
      </c>
      <c r="J255">
        <v>1.1659358739852905</v>
      </c>
      <c r="K255">
        <v>43.793933868408203</v>
      </c>
      <c r="L255">
        <v>45721.19140625</v>
      </c>
    </row>
    <row r="256" spans="1:12" x14ac:dyDescent="0.25">
      <c r="A256">
        <v>1399</v>
      </c>
      <c r="B256" s="1">
        <f>DATE(2022,7,2) + TIME(0,0,0)</f>
        <v>44744</v>
      </c>
      <c r="C256">
        <v>396202496</v>
      </c>
      <c r="D256">
        <v>919397.875</v>
      </c>
      <c r="E256">
        <v>2153.36865234375</v>
      </c>
      <c r="F256">
        <v>430.82464599609375</v>
      </c>
      <c r="G256">
        <v>1622639.5</v>
      </c>
      <c r="H256">
        <v>3766.357177734375</v>
      </c>
      <c r="I256">
        <v>1</v>
      </c>
      <c r="J256">
        <v>1.1615961790084839</v>
      </c>
      <c r="K256">
        <v>44.264030456542969</v>
      </c>
      <c r="L256">
        <v>45652.21484375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399430976</v>
      </c>
      <c r="D257">
        <v>926891.5</v>
      </c>
      <c r="E257">
        <v>2242.818359375</v>
      </c>
      <c r="F257">
        <v>430.82882690429688</v>
      </c>
      <c r="G257">
        <v>1622128.375</v>
      </c>
      <c r="H257">
        <v>3765.13427734375</v>
      </c>
      <c r="I257">
        <v>1</v>
      </c>
      <c r="J257">
        <v>1.1935360431671143</v>
      </c>
      <c r="K257">
        <v>45.481063842773438</v>
      </c>
      <c r="L257">
        <v>45594.87109375</v>
      </c>
    </row>
    <row r="258" spans="1:12" x14ac:dyDescent="0.25">
      <c r="A258">
        <v>1401</v>
      </c>
      <c r="B258" s="1">
        <f>DATE(2022,7,4) + TIME(0,0,0)</f>
        <v>44746</v>
      </c>
      <c r="C258">
        <v>399450752</v>
      </c>
      <c r="D258">
        <v>926937.4375</v>
      </c>
      <c r="E258">
        <v>2243.346435546875</v>
      </c>
      <c r="F258">
        <v>430.8125</v>
      </c>
      <c r="G258">
        <v>1976548.5</v>
      </c>
      <c r="H258">
        <v>4587.95556640625</v>
      </c>
      <c r="I258">
        <v>1</v>
      </c>
      <c r="J258">
        <v>1.1377267837524414</v>
      </c>
      <c r="K258">
        <v>52.799102783203125</v>
      </c>
      <c r="L258">
        <v>44539.91015625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400419616</v>
      </c>
      <c r="D259">
        <v>929184.875</v>
      </c>
      <c r="E259">
        <v>2269.58740234375</v>
      </c>
      <c r="F259">
        <v>431.37088012695313</v>
      </c>
      <c r="G259">
        <v>1978250.625</v>
      </c>
      <c r="H259">
        <v>4585.96240234375</v>
      </c>
      <c r="I259">
        <v>1</v>
      </c>
      <c r="J259">
        <v>1.1596606969833374</v>
      </c>
      <c r="K259">
        <v>53.805568695068359</v>
      </c>
      <c r="L259">
        <v>44093</v>
      </c>
    </row>
    <row r="260" spans="1:12" x14ac:dyDescent="0.25">
      <c r="A260">
        <v>1401.5</v>
      </c>
      <c r="B260" s="1">
        <f>DATE(2022,7,4) + TIME(12,0,0)</f>
        <v>44746.5</v>
      </c>
      <c r="C260">
        <v>400435936</v>
      </c>
      <c r="D260">
        <v>929222.75</v>
      </c>
      <c r="E260">
        <v>2270.053466796875</v>
      </c>
      <c r="F260">
        <v>431.25677490234375</v>
      </c>
      <c r="G260">
        <v>1633378.125</v>
      </c>
      <c r="H260">
        <v>3787.484130859375</v>
      </c>
      <c r="I260">
        <v>1</v>
      </c>
      <c r="J260">
        <v>1.2157199382781982</v>
      </c>
      <c r="K260">
        <v>46.611869812011719</v>
      </c>
      <c r="L260">
        <v>45117.22265625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401235744</v>
      </c>
      <c r="D261">
        <v>931079</v>
      </c>
      <c r="E261">
        <v>2292.783447265625</v>
      </c>
      <c r="F261">
        <v>430.82080078125</v>
      </c>
      <c r="G261">
        <v>1632067.875</v>
      </c>
      <c r="H261">
        <v>3788.275390625</v>
      </c>
      <c r="I261">
        <v>1</v>
      </c>
      <c r="J261">
        <v>1.2113968133926392</v>
      </c>
      <c r="K261">
        <v>46.453788757324219</v>
      </c>
      <c r="L261">
        <v>45357.62890625</v>
      </c>
    </row>
    <row r="262" spans="1:12" x14ac:dyDescent="0.25">
      <c r="A262">
        <v>1402</v>
      </c>
      <c r="B262" s="1">
        <f>DATE(2022,7,5) + TIME(0,0,0)</f>
        <v>44747</v>
      </c>
      <c r="C262">
        <v>401254272</v>
      </c>
      <c r="D262">
        <v>931122.0625</v>
      </c>
      <c r="E262">
        <v>2293.29443359375</v>
      </c>
      <c r="F262">
        <v>430.806884765625</v>
      </c>
      <c r="G262">
        <v>1853369</v>
      </c>
      <c r="H262">
        <v>4302.087890625</v>
      </c>
      <c r="I262">
        <v>1</v>
      </c>
      <c r="J262">
        <v>1.1739054918289185</v>
      </c>
      <c r="K262">
        <v>51.102336883544922</v>
      </c>
      <c r="L262">
        <v>44701.140625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404946208</v>
      </c>
      <c r="D263">
        <v>939678.3125</v>
      </c>
      <c r="E263">
        <v>2397.607421875</v>
      </c>
      <c r="F263">
        <v>431.85848999023438</v>
      </c>
      <c r="G263">
        <v>1856245.25</v>
      </c>
      <c r="H263">
        <v>4298.27197265625</v>
      </c>
      <c r="I263">
        <v>1</v>
      </c>
      <c r="J263">
        <v>1.2221277952194214</v>
      </c>
      <c r="K263">
        <v>53.180309295654297</v>
      </c>
      <c r="L263">
        <v>44284.8515625</v>
      </c>
    </row>
    <row r="264" spans="1:12" x14ac:dyDescent="0.25">
      <c r="A264">
        <v>1404</v>
      </c>
      <c r="B264" s="1">
        <f>DATE(2022,7,7) + TIME(0,0,0)</f>
        <v>44749</v>
      </c>
      <c r="C264">
        <v>404962336</v>
      </c>
      <c r="D264">
        <v>939715.625</v>
      </c>
      <c r="E264">
        <v>2398.0859375</v>
      </c>
      <c r="F264">
        <v>431.68353271484375</v>
      </c>
      <c r="G264">
        <v>1609887.125</v>
      </c>
      <c r="H264">
        <v>3729.322509765625</v>
      </c>
      <c r="I264">
        <v>1</v>
      </c>
      <c r="J264">
        <v>1.2667533159255981</v>
      </c>
      <c r="K264">
        <v>47.847423553466797</v>
      </c>
      <c r="L264">
        <v>45017.83203125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414583616</v>
      </c>
      <c r="D265">
        <v>962048.0625</v>
      </c>
      <c r="E265">
        <v>2698.2763671875</v>
      </c>
      <c r="F265">
        <v>430.81268310546875</v>
      </c>
      <c r="G265">
        <v>1605379</v>
      </c>
      <c r="H265">
        <v>3726.396728515625</v>
      </c>
      <c r="I265">
        <v>1</v>
      </c>
      <c r="J265">
        <v>1.3766939640045166</v>
      </c>
      <c r="K265">
        <v>52.017192840576172</v>
      </c>
      <c r="L265">
        <v>45498.41796875</v>
      </c>
    </row>
    <row r="266" spans="1:12" x14ac:dyDescent="0.25">
      <c r="A266">
        <v>1410</v>
      </c>
      <c r="B266" s="1">
        <f>DATE(2022,7,13) + TIME(0,0,0)</f>
        <v>44755</v>
      </c>
      <c r="C266">
        <v>414600352</v>
      </c>
      <c r="D266">
        <v>962086.875</v>
      </c>
      <c r="E266">
        <v>2698.812744140625</v>
      </c>
      <c r="F266">
        <v>430.808349609375</v>
      </c>
      <c r="G266">
        <v>1672961.875</v>
      </c>
      <c r="H266">
        <v>3883.30908203125</v>
      </c>
      <c r="I266">
        <v>1</v>
      </c>
      <c r="J266">
        <v>1.3621686697006226</v>
      </c>
      <c r="K266">
        <v>53.627719879150391</v>
      </c>
      <c r="L266">
        <v>45296.59375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417928512</v>
      </c>
      <c r="D267">
        <v>969812.375</v>
      </c>
      <c r="E267">
        <v>2807.882568359375</v>
      </c>
      <c r="F267">
        <v>430.80612182617188</v>
      </c>
      <c r="G267">
        <v>1672180.375</v>
      </c>
      <c r="H267">
        <v>3881.514892578125</v>
      </c>
      <c r="I267">
        <v>1</v>
      </c>
      <c r="J267">
        <v>1.4078238010406494</v>
      </c>
      <c r="K267">
        <v>55.425178527832031</v>
      </c>
      <c r="L267">
        <v>45151.30859375</v>
      </c>
    </row>
    <row r="268" spans="1:12" x14ac:dyDescent="0.25">
      <c r="A268">
        <v>1412</v>
      </c>
      <c r="B268" s="1">
        <f>DATE(2022,7,15) + TIME(0,0,0)</f>
        <v>44757</v>
      </c>
      <c r="C268">
        <v>417944192</v>
      </c>
      <c r="D268">
        <v>969848.75</v>
      </c>
      <c r="E268">
        <v>2808.411376953125</v>
      </c>
      <c r="F268">
        <v>430.81240844726563</v>
      </c>
      <c r="G268">
        <v>1567524.25</v>
      </c>
      <c r="H268">
        <v>3638.531005859375</v>
      </c>
      <c r="I268">
        <v>1</v>
      </c>
      <c r="J268">
        <v>1.4322116374969482</v>
      </c>
      <c r="K268">
        <v>52.86865234375</v>
      </c>
      <c r="L268">
        <v>45463.82421875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425761856</v>
      </c>
      <c r="D269">
        <v>987994.5625</v>
      </c>
      <c r="E269">
        <v>3082.60498046875</v>
      </c>
      <c r="F269">
        <v>430.82858276367188</v>
      </c>
      <c r="G269">
        <v>1566123.625</v>
      </c>
      <c r="H269">
        <v>3635.143310546875</v>
      </c>
      <c r="I269">
        <v>1</v>
      </c>
      <c r="J269">
        <v>1.5233782529830933</v>
      </c>
      <c r="K269">
        <v>56.233634948730469</v>
      </c>
      <c r="L269">
        <v>45701.3828125</v>
      </c>
    </row>
    <row r="270" spans="1:12" x14ac:dyDescent="0.25">
      <c r="A270">
        <v>1417</v>
      </c>
      <c r="B270" s="1">
        <f>DATE(2022,7,20) + TIME(0,0,0)</f>
        <v>44762</v>
      </c>
      <c r="C270">
        <v>425781120</v>
      </c>
      <c r="D270">
        <v>988039.25</v>
      </c>
      <c r="E270">
        <v>3083.261962890625</v>
      </c>
      <c r="F270">
        <v>430.81143188476563</v>
      </c>
      <c r="G270">
        <v>1927171.125</v>
      </c>
      <c r="H270">
        <v>4473.35205078125</v>
      </c>
      <c r="I270">
        <v>1</v>
      </c>
      <c r="J270">
        <v>1.4472752809524536</v>
      </c>
      <c r="K270">
        <v>65.692466735839844</v>
      </c>
      <c r="L270">
        <v>44615.65234375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431560896</v>
      </c>
      <c r="D271">
        <v>1001396.8125</v>
      </c>
      <c r="E271">
        <v>3288.0859375</v>
      </c>
      <c r="F271">
        <v>433.55825805664063</v>
      </c>
      <c r="G271">
        <v>1935679.25</v>
      </c>
      <c r="H271">
        <v>4464.634765625</v>
      </c>
      <c r="I271">
        <v>1</v>
      </c>
      <c r="J271">
        <v>1.5415921211242676</v>
      </c>
      <c r="K271">
        <v>69.904090881347656</v>
      </c>
      <c r="L271">
        <v>43681.1015625</v>
      </c>
    </row>
    <row r="272" spans="1:12" x14ac:dyDescent="0.25">
      <c r="A272">
        <v>1420</v>
      </c>
      <c r="B272" s="1">
        <f>DATE(2022,7,23) + TIME(0,0,0)</f>
        <v>44765</v>
      </c>
      <c r="C272">
        <v>431576928</v>
      </c>
      <c r="D272">
        <v>1001433.875</v>
      </c>
      <c r="E272">
        <v>3288.694091796875</v>
      </c>
      <c r="F272">
        <v>432.72140502929688</v>
      </c>
      <c r="G272">
        <v>1604081</v>
      </c>
      <c r="H272">
        <v>3706.960205078125</v>
      </c>
      <c r="I272">
        <v>1</v>
      </c>
      <c r="J272">
        <v>1.6138231754302979</v>
      </c>
      <c r="K272">
        <v>60.805068969726563</v>
      </c>
      <c r="L272">
        <v>44675.7890625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445927840</v>
      </c>
      <c r="D273">
        <v>1034752.9375</v>
      </c>
      <c r="E273">
        <v>3867.23095703125</v>
      </c>
      <c r="F273">
        <v>430.72305297851563</v>
      </c>
      <c r="G273">
        <v>1595220.75</v>
      </c>
      <c r="H273">
        <v>3703.588134765625</v>
      </c>
      <c r="I273">
        <v>1</v>
      </c>
      <c r="J273">
        <v>1.776738166809082</v>
      </c>
      <c r="K273">
        <v>66.993354797363281</v>
      </c>
      <c r="L273">
        <v>45406.37109375</v>
      </c>
    </row>
    <row r="274" spans="1:12" x14ac:dyDescent="0.25">
      <c r="A274">
        <v>1429</v>
      </c>
      <c r="B274" s="1">
        <f>DATE(2022,8,1) + TIME(0,0,0)</f>
        <v>44774</v>
      </c>
      <c r="C274">
        <v>445946912</v>
      </c>
      <c r="D274">
        <v>1034797.25</v>
      </c>
      <c r="E274">
        <v>3867.997314453125</v>
      </c>
      <c r="F274">
        <v>430.69293212890625</v>
      </c>
      <c r="G274">
        <v>1908069.5</v>
      </c>
      <c r="H274">
        <v>4430.23193359375</v>
      </c>
      <c r="I274">
        <v>1</v>
      </c>
      <c r="J274">
        <v>1.7006351947784424</v>
      </c>
      <c r="K274">
        <v>76.645545959472656</v>
      </c>
      <c r="L274">
        <v>44456.06640625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447455328</v>
      </c>
      <c r="D275">
        <v>1038295.5</v>
      </c>
      <c r="E275">
        <v>3929.49853515625</v>
      </c>
      <c r="F275">
        <v>431.60116577148438</v>
      </c>
      <c r="G275">
        <v>1910719</v>
      </c>
      <c r="H275">
        <v>4427.0478515625</v>
      </c>
      <c r="I275">
        <v>1</v>
      </c>
      <c r="J275">
        <v>1.7381153106689453</v>
      </c>
      <c r="K275">
        <v>78.308280944824219</v>
      </c>
      <c r="L275">
        <v>43961.65234375</v>
      </c>
    </row>
    <row r="276" spans="1:12" x14ac:dyDescent="0.25">
      <c r="A276">
        <v>1429.8</v>
      </c>
      <c r="B276" s="1">
        <f>DATE(2022,8,1) + TIME(19,12,0)</f>
        <v>44774.8</v>
      </c>
      <c r="C276">
        <v>447471360</v>
      </c>
      <c r="D276">
        <v>1038332.625</v>
      </c>
      <c r="E276">
        <v>3930.184814453125</v>
      </c>
      <c r="F276">
        <v>431.41476440429688</v>
      </c>
      <c r="G276">
        <v>1602296.5</v>
      </c>
      <c r="H276">
        <v>3714.051025390625</v>
      </c>
      <c r="I276">
        <v>1</v>
      </c>
      <c r="J276">
        <v>1.8142240047454834</v>
      </c>
      <c r="K276">
        <v>68.626243591308594</v>
      </c>
      <c r="L276">
        <v>44900.6875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447775552</v>
      </c>
      <c r="D277">
        <v>1039038.5</v>
      </c>
      <c r="E277">
        <v>3943.163330078125</v>
      </c>
      <c r="F277">
        <v>430.84127807617188</v>
      </c>
      <c r="G277">
        <v>1600665.875</v>
      </c>
      <c r="H277">
        <v>3715.2099609375</v>
      </c>
      <c r="I277">
        <v>1</v>
      </c>
      <c r="J277">
        <v>1.80462646484375</v>
      </c>
      <c r="K277">
        <v>68.277824401855469</v>
      </c>
      <c r="L277">
        <v>45063.640625</v>
      </c>
    </row>
    <row r="278" spans="1:12" x14ac:dyDescent="0.25">
      <c r="A278">
        <v>1430</v>
      </c>
      <c r="B278" s="1">
        <f>DATE(2022,8,2) + TIME(0,0,0)</f>
        <v>44775</v>
      </c>
      <c r="C278">
        <v>447791520</v>
      </c>
      <c r="D278">
        <v>1039075.5625</v>
      </c>
      <c r="E278">
        <v>3943.84521484375</v>
      </c>
      <c r="F278">
        <v>430.8277587890625</v>
      </c>
      <c r="G278">
        <v>1598125</v>
      </c>
      <c r="H278">
        <v>3709.428955078125</v>
      </c>
      <c r="I278">
        <v>1</v>
      </c>
      <c r="J278">
        <v>1.8053638935089111</v>
      </c>
      <c r="K278">
        <v>68.199951171875</v>
      </c>
      <c r="L278">
        <v>45076.71484375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452566912</v>
      </c>
      <c r="D279">
        <v>1050162.125</v>
      </c>
      <c r="E279">
        <v>4152.79736328125</v>
      </c>
      <c r="F279">
        <v>430.74310302734375</v>
      </c>
      <c r="G279">
        <v>1596748.75</v>
      </c>
      <c r="H279">
        <v>3706.963134765625</v>
      </c>
      <c r="I279">
        <v>1</v>
      </c>
      <c r="J279">
        <v>1.8738983869552612</v>
      </c>
      <c r="K279">
        <v>70.791282653808594</v>
      </c>
      <c r="L279">
        <v>45343.48828125</v>
      </c>
    </row>
    <row r="280" spans="1:12" x14ac:dyDescent="0.25">
      <c r="A280">
        <v>1433</v>
      </c>
      <c r="B280" s="1">
        <f>DATE(2022,8,5) + TIME(0,0,0)</f>
        <v>44778</v>
      </c>
      <c r="C280">
        <v>452583200</v>
      </c>
      <c r="D280">
        <v>1050199.875</v>
      </c>
      <c r="E280">
        <v>4153.51513671875</v>
      </c>
      <c r="F280">
        <v>430.7398681640625</v>
      </c>
      <c r="G280">
        <v>1627710.875</v>
      </c>
      <c r="H280">
        <v>3778.8720703125</v>
      </c>
      <c r="I280">
        <v>1</v>
      </c>
      <c r="J280">
        <v>1.8648580312728882</v>
      </c>
      <c r="K280">
        <v>71.80975341796875</v>
      </c>
      <c r="L280">
        <v>45249.4765625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462325280</v>
      </c>
      <c r="D281">
        <v>1072816</v>
      </c>
      <c r="E281">
        <v>4602.8876953125</v>
      </c>
      <c r="F281">
        <v>430.77059936523438</v>
      </c>
      <c r="G281">
        <v>1625448.125</v>
      </c>
      <c r="H281">
        <v>3773.349609375</v>
      </c>
      <c r="I281">
        <v>1</v>
      </c>
      <c r="J281">
        <v>2.0072834491729736</v>
      </c>
      <c r="K281">
        <v>77.293312072753906</v>
      </c>
      <c r="L281">
        <v>45238.29296875</v>
      </c>
    </row>
    <row r="282" spans="1:12" x14ac:dyDescent="0.25">
      <c r="A282">
        <v>1439</v>
      </c>
      <c r="B282" s="1">
        <f>DATE(2022,8,11) + TIME(0,0,0)</f>
        <v>44784</v>
      </c>
      <c r="C282">
        <v>462340640</v>
      </c>
      <c r="D282">
        <v>1072851.625</v>
      </c>
      <c r="E282">
        <v>4603.62939453125</v>
      </c>
      <c r="F282">
        <v>430.779052734375</v>
      </c>
      <c r="G282">
        <v>1536365.375</v>
      </c>
      <c r="H282">
        <v>3566.4814453125</v>
      </c>
      <c r="I282">
        <v>1</v>
      </c>
      <c r="J282">
        <v>2.037053108215332</v>
      </c>
      <c r="K282">
        <v>74.161842346191406</v>
      </c>
      <c r="L282">
        <v>45510.08984375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463861472</v>
      </c>
      <c r="D283">
        <v>1076382.125</v>
      </c>
      <c r="E283">
        <v>4677.40966796875</v>
      </c>
      <c r="F283">
        <v>430.781005859375</v>
      </c>
      <c r="G283">
        <v>1536097.75</v>
      </c>
      <c r="H283">
        <v>3565.84375</v>
      </c>
      <c r="I283">
        <v>1</v>
      </c>
      <c r="J283">
        <v>2.0545041561126709</v>
      </c>
      <c r="K283">
        <v>74.797119140625</v>
      </c>
      <c r="L283">
        <v>45666.4453125</v>
      </c>
    </row>
    <row r="284" spans="1:12" x14ac:dyDescent="0.25">
      <c r="A284">
        <v>1440</v>
      </c>
      <c r="B284" s="1">
        <f>DATE(2022,8,12) + TIME(0,0,0)</f>
        <v>44785</v>
      </c>
      <c r="C284">
        <v>463880352</v>
      </c>
      <c r="D284">
        <v>1076426</v>
      </c>
      <c r="E284">
        <v>4678.283203125</v>
      </c>
      <c r="F284">
        <v>430.753662109375</v>
      </c>
      <c r="G284">
        <v>1888170.75</v>
      </c>
      <c r="H284">
        <v>4383.41162109375</v>
      </c>
      <c r="I284">
        <v>1</v>
      </c>
      <c r="J284">
        <v>1.9540430307388306</v>
      </c>
      <c r="K284">
        <v>87.360816955566406</v>
      </c>
      <c r="L284">
        <v>44587.86328125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475202912</v>
      </c>
      <c r="D285">
        <v>1102636.625</v>
      </c>
      <c r="E285">
        <v>5235.58740234375</v>
      </c>
      <c r="F285">
        <v>431.88409423828125</v>
      </c>
      <c r="G285">
        <v>1888763.75</v>
      </c>
      <c r="H285">
        <v>4373.3115234375</v>
      </c>
      <c r="I285">
        <v>1</v>
      </c>
      <c r="J285">
        <v>2.1402645111083984</v>
      </c>
      <c r="K285">
        <v>95.647544860839844</v>
      </c>
      <c r="L285">
        <v>43633.8203125</v>
      </c>
    </row>
    <row r="286" spans="1:12" x14ac:dyDescent="0.25">
      <c r="A286">
        <v>1446</v>
      </c>
      <c r="B286" s="1">
        <f>DATE(2022,8,18) + TIME(0,0,0)</f>
        <v>44791</v>
      </c>
      <c r="C286">
        <v>475218656</v>
      </c>
      <c r="D286">
        <v>1102673</v>
      </c>
      <c r="E286">
        <v>5236.42138671875</v>
      </c>
      <c r="F286">
        <v>431.48699951171875</v>
      </c>
      <c r="G286">
        <v>1574202.75</v>
      </c>
      <c r="H286">
        <v>3648.3203125</v>
      </c>
      <c r="I286">
        <v>1</v>
      </c>
      <c r="J286">
        <v>2.2357819080352783</v>
      </c>
      <c r="K286">
        <v>83.433883666992188</v>
      </c>
      <c r="L286">
        <v>44603.328125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504993152</v>
      </c>
      <c r="D287">
        <v>1171808.75</v>
      </c>
      <c r="E287">
        <v>6989.09814453125</v>
      </c>
      <c r="F287">
        <v>430.72125244140625</v>
      </c>
      <c r="G287">
        <v>1565029</v>
      </c>
      <c r="H287">
        <v>3633.507568359375</v>
      </c>
      <c r="I287">
        <v>1</v>
      </c>
      <c r="J287">
        <v>2.6619064807891846</v>
      </c>
      <c r="K287">
        <v>99.365592956542969</v>
      </c>
      <c r="L287">
        <v>45637.80078125</v>
      </c>
    </row>
    <row r="288" spans="1:12" x14ac:dyDescent="0.25">
      <c r="A288">
        <v>1465</v>
      </c>
      <c r="B288" s="1">
        <f>DATE(2022,9,6) + TIME(0,0,0)</f>
        <v>44810</v>
      </c>
      <c r="C288">
        <v>505012000</v>
      </c>
      <c r="D288">
        <v>1171852.5</v>
      </c>
      <c r="E288">
        <v>6990.24755859375</v>
      </c>
      <c r="F288">
        <v>430.70401000976563</v>
      </c>
      <c r="G288">
        <v>1884824.25</v>
      </c>
      <c r="H288">
        <v>4376.1474609375</v>
      </c>
      <c r="I288">
        <v>1</v>
      </c>
      <c r="J288">
        <v>2.5589346885681152</v>
      </c>
      <c r="K288">
        <v>114.92357635498047</v>
      </c>
      <c r="L288">
        <v>44630.98046875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508760160</v>
      </c>
      <c r="D289">
        <v>1180554.75</v>
      </c>
      <c r="E289">
        <v>7225.080078125</v>
      </c>
      <c r="F289">
        <v>430.71505737304688</v>
      </c>
      <c r="G289">
        <v>1882931.25</v>
      </c>
      <c r="H289">
        <v>4371.640625</v>
      </c>
      <c r="I289">
        <v>1</v>
      </c>
      <c r="J289">
        <v>2.6572620868682861</v>
      </c>
      <c r="K289">
        <v>119.33704376220703</v>
      </c>
      <c r="L289">
        <v>43920.734375</v>
      </c>
    </row>
    <row r="290" spans="1:12" x14ac:dyDescent="0.25">
      <c r="A290">
        <v>1467</v>
      </c>
      <c r="B290" s="1">
        <f>DATE(2022,9,8) + TIME(0,0,0)</f>
        <v>44812</v>
      </c>
      <c r="C290">
        <v>508779200</v>
      </c>
      <c r="D290">
        <v>1180598.875</v>
      </c>
      <c r="E290">
        <v>7226.28369140625</v>
      </c>
      <c r="F290">
        <v>430.71328735351563</v>
      </c>
      <c r="G290">
        <v>1903343.875</v>
      </c>
      <c r="H290">
        <v>4419.05078125</v>
      </c>
      <c r="I290">
        <v>1</v>
      </c>
      <c r="J290">
        <v>2.6518123149871826</v>
      </c>
      <c r="K290">
        <v>120.37710571289063</v>
      </c>
      <c r="L290">
        <v>43855.66796875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509902016</v>
      </c>
      <c r="D291">
        <v>1183205.625</v>
      </c>
      <c r="E291">
        <v>7297.7685546875</v>
      </c>
      <c r="F291">
        <v>430.75738525390625</v>
      </c>
      <c r="G291">
        <v>1902998</v>
      </c>
      <c r="H291">
        <v>4417.79541015625</v>
      </c>
      <c r="I291">
        <v>1</v>
      </c>
      <c r="J291">
        <v>2.6779801845550537</v>
      </c>
      <c r="K291">
        <v>121.5631103515625</v>
      </c>
      <c r="L291">
        <v>43752.23828125</v>
      </c>
    </row>
    <row r="292" spans="1:12" x14ac:dyDescent="0.25">
      <c r="A292">
        <v>1467.6</v>
      </c>
      <c r="B292" s="1">
        <f>DATE(2022,9,8) + TIME(14,24,0)</f>
        <v>44812.6</v>
      </c>
      <c r="C292">
        <v>509917696</v>
      </c>
      <c r="D292">
        <v>1183242</v>
      </c>
      <c r="E292">
        <v>7298.81298828125</v>
      </c>
      <c r="F292">
        <v>430.74740600585938</v>
      </c>
      <c r="G292">
        <v>1566946.5</v>
      </c>
      <c r="H292">
        <v>3637.738525390625</v>
      </c>
      <c r="I292">
        <v>1</v>
      </c>
      <c r="J292">
        <v>2.7908785343170166</v>
      </c>
      <c r="K292">
        <v>104.43965148925781</v>
      </c>
      <c r="L292">
        <v>44814.03515625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527737184</v>
      </c>
      <c r="D293">
        <v>1224605.875</v>
      </c>
      <c r="E293">
        <v>8557.8447265625</v>
      </c>
      <c r="F293">
        <v>430.83489990234375</v>
      </c>
      <c r="G293">
        <v>1562657</v>
      </c>
      <c r="H293">
        <v>3627.043701171875</v>
      </c>
      <c r="I293">
        <v>1</v>
      </c>
      <c r="J293">
        <v>3.0740246772766113</v>
      </c>
      <c r="K293">
        <v>115.03234100341797</v>
      </c>
      <c r="L293">
        <v>45661.5078125</v>
      </c>
    </row>
    <row r="294" spans="1:12" x14ac:dyDescent="0.25">
      <c r="A294">
        <v>1479</v>
      </c>
      <c r="B294" s="1">
        <f>DATE(2022,9,20) + TIME(0,0,0)</f>
        <v>44824</v>
      </c>
      <c r="C294">
        <v>527737184</v>
      </c>
      <c r="D294">
        <v>1224605.875</v>
      </c>
      <c r="E294">
        <v>8557.8447265625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52104.40625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527737184</v>
      </c>
      <c r="D295">
        <v>1224605.875</v>
      </c>
      <c r="E295">
        <v>8557.8447265625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52669.3984375</v>
      </c>
    </row>
    <row r="296" spans="1:12" x14ac:dyDescent="0.25">
      <c r="A296">
        <v>1479.5</v>
      </c>
      <c r="B296" s="1">
        <f>DATE(2022,9,20) + TIME(12,0,0)</f>
        <v>44824.5</v>
      </c>
      <c r="C296">
        <v>527752832</v>
      </c>
      <c r="D296">
        <v>1224642.25</v>
      </c>
      <c r="E296">
        <v>8558.9970703125</v>
      </c>
      <c r="F296">
        <v>430.884765625</v>
      </c>
      <c r="G296">
        <v>1566871.375</v>
      </c>
      <c r="H296">
        <v>3636.40478515625</v>
      </c>
      <c r="I296">
        <v>1</v>
      </c>
      <c r="J296">
        <v>3.0716590881347656</v>
      </c>
      <c r="K296">
        <v>115.23766326904297</v>
      </c>
      <c r="L296">
        <v>47763.3671875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541031872</v>
      </c>
      <c r="D297">
        <v>1255458.875</v>
      </c>
      <c r="E297">
        <v>9592.1943359375</v>
      </c>
      <c r="F297">
        <v>430.94198608398438</v>
      </c>
      <c r="G297">
        <v>1562877.75</v>
      </c>
      <c r="H297">
        <v>3626.654541015625</v>
      </c>
      <c r="I297">
        <v>1</v>
      </c>
      <c r="J297">
        <v>3.3259012699127197</v>
      </c>
      <c r="K297">
        <v>124.76863861083984</v>
      </c>
      <c r="L297">
        <v>45820.1015625</v>
      </c>
    </row>
    <row r="298" spans="1:12" x14ac:dyDescent="0.25">
      <c r="A298">
        <v>1488</v>
      </c>
      <c r="B298" s="1">
        <f>DATE(2022,9,29) + TIME(0,0,0)</f>
        <v>44833</v>
      </c>
      <c r="C298">
        <v>541050176</v>
      </c>
      <c r="D298">
        <v>1255501.5</v>
      </c>
      <c r="E298">
        <v>9593.6162109375</v>
      </c>
      <c r="F298">
        <v>430.9437255859375</v>
      </c>
      <c r="G298">
        <v>1832182.875</v>
      </c>
      <c r="H298">
        <v>4251.5595703125</v>
      </c>
      <c r="I298">
        <v>1</v>
      </c>
      <c r="J298">
        <v>3.2345819473266602</v>
      </c>
      <c r="K298">
        <v>142.11708068847656</v>
      </c>
      <c r="L298">
        <v>44951.60546875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550179264</v>
      </c>
      <c r="D299">
        <v>1276682.25</v>
      </c>
      <c r="E299">
        <v>10336.9912109375</v>
      </c>
      <c r="F299">
        <v>431.0516357421875</v>
      </c>
      <c r="G299">
        <v>1828058.5</v>
      </c>
      <c r="H299">
        <v>4240.9267578125</v>
      </c>
      <c r="I299">
        <v>1</v>
      </c>
      <c r="J299">
        <v>3.4744877815246582</v>
      </c>
      <c r="K299">
        <v>152.65444946289063</v>
      </c>
      <c r="L299">
        <v>44156.73046875</v>
      </c>
    </row>
    <row r="300" spans="1:12" x14ac:dyDescent="0.25">
      <c r="A300">
        <v>1493</v>
      </c>
      <c r="B300" s="1">
        <f>DATE(2022,10,4) + TIME(0,0,0)</f>
        <v>44838</v>
      </c>
      <c r="C300">
        <v>550195008</v>
      </c>
      <c r="D300">
        <v>1276718.75</v>
      </c>
      <c r="E300">
        <v>10338.345703125</v>
      </c>
      <c r="F300">
        <v>431.04379272460938</v>
      </c>
      <c r="G300">
        <v>1575726.5</v>
      </c>
      <c r="H300">
        <v>3655.6064453125</v>
      </c>
      <c r="I300">
        <v>1</v>
      </c>
      <c r="J300">
        <v>3.5726001262664795</v>
      </c>
      <c r="K300">
        <v>135.43888854980469</v>
      </c>
      <c r="L300">
        <v>44972.14453125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581586368</v>
      </c>
      <c r="D301">
        <v>1349466.625</v>
      </c>
      <c r="E301">
        <v>13370.8564453125</v>
      </c>
      <c r="F301">
        <v>432.026611328125</v>
      </c>
      <c r="G301">
        <v>1567631.125</v>
      </c>
      <c r="H301">
        <v>3628.552490234375</v>
      </c>
      <c r="I301">
        <v>1</v>
      </c>
      <c r="J301">
        <v>4.2807345390319824</v>
      </c>
      <c r="K301">
        <v>162.2752685546875</v>
      </c>
      <c r="L301">
        <v>46228.234375</v>
      </c>
    </row>
    <row r="302" spans="1:12" x14ac:dyDescent="0.25">
      <c r="A302">
        <v>1513</v>
      </c>
      <c r="B302" s="1">
        <f>DATE(2022,10,24) + TIME(0,0,0)</f>
        <v>44858</v>
      </c>
      <c r="C302">
        <v>581605376</v>
      </c>
      <c r="D302">
        <v>1349510.625</v>
      </c>
      <c r="E302">
        <v>13372.7412109375</v>
      </c>
      <c r="F302">
        <v>432.04812622070313</v>
      </c>
      <c r="G302">
        <v>1901696.625</v>
      </c>
      <c r="H302">
        <v>4401.5849609375</v>
      </c>
      <c r="I302">
        <v>1</v>
      </c>
      <c r="J302">
        <v>4.1071324348449707</v>
      </c>
      <c r="K302">
        <v>188.52175903320313</v>
      </c>
      <c r="L302">
        <v>45129.5859375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585387904</v>
      </c>
      <c r="D303">
        <v>1358264.125</v>
      </c>
      <c r="E303">
        <v>13753.4755859375</v>
      </c>
      <c r="F303">
        <v>432.1961669921875</v>
      </c>
      <c r="G303">
        <v>1900734.5</v>
      </c>
      <c r="H303">
        <v>4397.85107421875</v>
      </c>
      <c r="I303">
        <v>1</v>
      </c>
      <c r="J303">
        <v>4.1866869926452637</v>
      </c>
      <c r="K303">
        <v>192.1697998046875</v>
      </c>
      <c r="L303">
        <v>44430.171875</v>
      </c>
    </row>
    <row r="304" spans="1:12" x14ac:dyDescent="0.25">
      <c r="A304">
        <v>1515</v>
      </c>
      <c r="B304" s="1">
        <f>DATE(2022,10,26) + TIME(0,0,0)</f>
        <v>44860</v>
      </c>
      <c r="C304">
        <v>585403392</v>
      </c>
      <c r="D304">
        <v>1358300</v>
      </c>
      <c r="E304">
        <v>13755.123046875</v>
      </c>
      <c r="F304">
        <v>432.1571044921875</v>
      </c>
      <c r="G304">
        <v>1553195.75</v>
      </c>
      <c r="H304">
        <v>3594.053466796875</v>
      </c>
      <c r="I304">
        <v>1</v>
      </c>
      <c r="J304">
        <v>4.3830966949462891</v>
      </c>
      <c r="K304">
        <v>164.75209045410156</v>
      </c>
      <c r="L304">
        <v>45569.91015625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590051648</v>
      </c>
      <c r="D305">
        <v>1369048</v>
      </c>
      <c r="E305">
        <v>14246.1064453125</v>
      </c>
      <c r="F305">
        <v>432.59796142578125</v>
      </c>
      <c r="G305">
        <v>1554854.125</v>
      </c>
      <c r="H305">
        <v>3594.224609375</v>
      </c>
      <c r="I305">
        <v>1</v>
      </c>
      <c r="J305">
        <v>4.3790054321289063</v>
      </c>
      <c r="K305">
        <v>164.59909057617188</v>
      </c>
      <c r="L305">
        <v>46324.90234375</v>
      </c>
    </row>
    <row r="306" spans="1:12" x14ac:dyDescent="0.25">
      <c r="A306">
        <v>1518</v>
      </c>
      <c r="B306" s="1">
        <f>DATE(2022,10,29) + TIME(0,0,0)</f>
        <v>44863</v>
      </c>
      <c r="C306">
        <v>590067456</v>
      </c>
      <c r="D306">
        <v>1369084.5</v>
      </c>
      <c r="E306">
        <v>14247.7724609375</v>
      </c>
      <c r="F306">
        <v>432.60128784179688</v>
      </c>
      <c r="G306">
        <v>1580826.375</v>
      </c>
      <c r="H306">
        <v>3654.234130859375</v>
      </c>
      <c r="I306">
        <v>1</v>
      </c>
      <c r="J306">
        <v>4.3620486259460449</v>
      </c>
      <c r="K306">
        <v>166.66969299316406</v>
      </c>
      <c r="L306">
        <v>46240.296875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594795712</v>
      </c>
      <c r="D307">
        <v>1380008.125</v>
      </c>
      <c r="E307">
        <v>14748.513671875</v>
      </c>
      <c r="F307">
        <v>432.98065185546875</v>
      </c>
      <c r="G307">
        <v>1581708.375</v>
      </c>
      <c r="H307">
        <v>3653.0693359375</v>
      </c>
      <c r="I307">
        <v>1</v>
      </c>
      <c r="J307">
        <v>4.3915610313415527</v>
      </c>
      <c r="K307">
        <v>167.79560852050781</v>
      </c>
      <c r="L307">
        <v>46346.51953125</v>
      </c>
    </row>
    <row r="308" spans="1:12" x14ac:dyDescent="0.25">
      <c r="A308">
        <v>1521</v>
      </c>
      <c r="B308" s="1">
        <f>DATE(2022,11,1) + TIME(0,0,0)</f>
        <v>44866</v>
      </c>
      <c r="C308">
        <v>594811520</v>
      </c>
      <c r="D308">
        <v>1380044.625</v>
      </c>
      <c r="E308">
        <v>14750.1904296875</v>
      </c>
      <c r="F308">
        <v>432.98233032226563</v>
      </c>
      <c r="G308">
        <v>1581243.375</v>
      </c>
      <c r="H308">
        <v>3651.981201171875</v>
      </c>
      <c r="I308">
        <v>1</v>
      </c>
      <c r="J308">
        <v>4.391932487487793</v>
      </c>
      <c r="K308">
        <v>167.76046752929688</v>
      </c>
      <c r="L308">
        <v>46348.4140625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596060864</v>
      </c>
      <c r="D309">
        <v>1382929.625</v>
      </c>
      <c r="E309">
        <v>14882.814453125</v>
      </c>
      <c r="F309">
        <v>433.106689453125</v>
      </c>
      <c r="G309">
        <v>1581607.375</v>
      </c>
      <c r="H309">
        <v>3651.773193359375</v>
      </c>
      <c r="I309">
        <v>1</v>
      </c>
      <c r="J309">
        <v>4.3972039222717285</v>
      </c>
      <c r="K309">
        <v>167.96153259277344</v>
      </c>
      <c r="L309">
        <v>46379.8359375</v>
      </c>
    </row>
    <row r="310" spans="1:12" x14ac:dyDescent="0.25">
      <c r="A310">
        <v>1521.8</v>
      </c>
      <c r="B310" s="1">
        <f>DATE(2022,11,1) + TIME(19,12,0)</f>
        <v>44866.8</v>
      </c>
      <c r="C310">
        <v>596076480</v>
      </c>
      <c r="D310">
        <v>1382965.625</v>
      </c>
      <c r="E310">
        <v>14884.4775390625</v>
      </c>
      <c r="F310">
        <v>433.10665893554688</v>
      </c>
      <c r="G310">
        <v>1560713.875</v>
      </c>
      <c r="H310">
        <v>3603.532470703125</v>
      </c>
      <c r="I310">
        <v>1</v>
      </c>
      <c r="J310">
        <v>4.4111185073852539</v>
      </c>
      <c r="K310">
        <v>166.29141235351563</v>
      </c>
      <c r="L310">
        <v>46448.8984375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597934208</v>
      </c>
      <c r="D311">
        <v>1387253.875</v>
      </c>
      <c r="E311">
        <v>15082.390625</v>
      </c>
      <c r="F311">
        <v>433.30557250976563</v>
      </c>
      <c r="G311">
        <v>1561396.375</v>
      </c>
      <c r="H311">
        <v>3603.453125</v>
      </c>
      <c r="I311">
        <v>1</v>
      </c>
      <c r="J311">
        <v>4.4129209518432617</v>
      </c>
      <c r="K311">
        <v>166.35881042480469</v>
      </c>
      <c r="L311">
        <v>46536.390625</v>
      </c>
    </row>
    <row r="312" spans="1:12" x14ac:dyDescent="0.25">
      <c r="A312">
        <v>1523</v>
      </c>
      <c r="B312" s="1">
        <f>DATE(2022,11,3) + TIME(0,0,0)</f>
        <v>44868</v>
      </c>
      <c r="C312">
        <v>597950528</v>
      </c>
      <c r="D312">
        <v>1387291.5</v>
      </c>
      <c r="E312">
        <v>15084.111328125</v>
      </c>
      <c r="F312">
        <v>433.31240844726563</v>
      </c>
      <c r="G312">
        <v>1632303.25</v>
      </c>
      <c r="H312">
        <v>3767.035400390625</v>
      </c>
      <c r="I312">
        <v>1</v>
      </c>
      <c r="J312">
        <v>4.3674359321594238</v>
      </c>
      <c r="K312">
        <v>172.03643798828125</v>
      </c>
      <c r="L312">
        <v>46303.76953125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602833600</v>
      </c>
      <c r="D313">
        <v>1398553.375</v>
      </c>
      <c r="E313">
        <v>15599.888671875</v>
      </c>
      <c r="F313">
        <v>433.77383422851563</v>
      </c>
      <c r="G313">
        <v>1633767.875</v>
      </c>
      <c r="H313">
        <v>3766.40478515625</v>
      </c>
      <c r="I313">
        <v>1</v>
      </c>
      <c r="J313">
        <v>4.3810358047485352</v>
      </c>
      <c r="K313">
        <v>172.56781005859375</v>
      </c>
      <c r="L313">
        <v>46245.828125</v>
      </c>
    </row>
    <row r="314" spans="1:12" x14ac:dyDescent="0.25">
      <c r="A314">
        <v>1526</v>
      </c>
      <c r="B314" s="1">
        <f>DATE(2022,11,6) + TIME(0,0,0)</f>
        <v>44871</v>
      </c>
      <c r="C314">
        <v>602849600</v>
      </c>
      <c r="D314">
        <v>1398590.25</v>
      </c>
      <c r="E314">
        <v>15601.587890625</v>
      </c>
      <c r="F314">
        <v>433.77291870117188</v>
      </c>
      <c r="G314">
        <v>1599934.75</v>
      </c>
      <c r="H314">
        <v>3688.41552734375</v>
      </c>
      <c r="I314">
        <v>1</v>
      </c>
      <c r="J314">
        <v>4.4024233818054199</v>
      </c>
      <c r="K314">
        <v>169.85751342773438</v>
      </c>
      <c r="L314">
        <v>46357.29296875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604434048</v>
      </c>
      <c r="D315">
        <v>1402241.875</v>
      </c>
      <c r="E315">
        <v>15769.603515625</v>
      </c>
      <c r="F315">
        <v>433.98760986328125</v>
      </c>
      <c r="G315">
        <v>1600805.375</v>
      </c>
      <c r="H315">
        <v>3688.596923828125</v>
      </c>
      <c r="I315">
        <v>1</v>
      </c>
      <c r="J315">
        <v>4.3979544639587402</v>
      </c>
      <c r="K315">
        <v>169.68550109863281</v>
      </c>
      <c r="L315">
        <v>46436.25</v>
      </c>
    </row>
    <row r="316" spans="1:12" x14ac:dyDescent="0.25">
      <c r="A316">
        <v>1527</v>
      </c>
      <c r="B316" s="1">
        <f>DATE(2022,11,7) + TIME(0,0,0)</f>
        <v>44872</v>
      </c>
      <c r="C316">
        <v>604450304</v>
      </c>
      <c r="D316">
        <v>1402279.375</v>
      </c>
      <c r="E316">
        <v>15771.3193359375</v>
      </c>
      <c r="F316">
        <v>433.99166870117188</v>
      </c>
      <c r="G316">
        <v>1625369.875</v>
      </c>
      <c r="H316">
        <v>3745.163818359375</v>
      </c>
      <c r="I316">
        <v>1</v>
      </c>
      <c r="J316">
        <v>4.382418155670166</v>
      </c>
      <c r="K316">
        <v>171.65121459960938</v>
      </c>
      <c r="L316">
        <v>46355.98046875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609314048</v>
      </c>
      <c r="D317">
        <v>1413477.125</v>
      </c>
      <c r="E317">
        <v>16284.662109375</v>
      </c>
      <c r="F317">
        <v>434.56048583984375</v>
      </c>
      <c r="G317">
        <v>1627464.125</v>
      </c>
      <c r="H317">
        <v>3745.0810546875</v>
      </c>
      <c r="I317">
        <v>1</v>
      </c>
      <c r="J317">
        <v>4.3827319145202637</v>
      </c>
      <c r="K317">
        <v>171.66026306152344</v>
      </c>
      <c r="L317">
        <v>46395.9921875</v>
      </c>
    </row>
    <row r="318" spans="1:12" x14ac:dyDescent="0.25">
      <c r="A318">
        <v>1530</v>
      </c>
      <c r="B318" s="1">
        <f>DATE(2022,11,10) + TIME(0,0,0)</f>
        <v>44875</v>
      </c>
      <c r="C318">
        <v>609333568</v>
      </c>
      <c r="D318">
        <v>1413522.125</v>
      </c>
      <c r="E318">
        <v>16286.6396484375</v>
      </c>
      <c r="F318">
        <v>434.58828735351563</v>
      </c>
      <c r="G318">
        <v>1953521.75</v>
      </c>
      <c r="H318">
        <v>4495.10888671875</v>
      </c>
      <c r="I318">
        <v>1</v>
      </c>
      <c r="J318">
        <v>4.2132124900817871</v>
      </c>
      <c r="K318">
        <v>197.71882629394531</v>
      </c>
      <c r="L318">
        <v>45320.828125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611266688</v>
      </c>
      <c r="D319">
        <v>1417970.625</v>
      </c>
      <c r="E319">
        <v>16483.810546875</v>
      </c>
      <c r="F319">
        <v>434.63522338867188</v>
      </c>
      <c r="G319">
        <v>1952924.375</v>
      </c>
      <c r="H319">
        <v>4493.24951171875</v>
      </c>
      <c r="I319">
        <v>1</v>
      </c>
      <c r="J319">
        <v>4.2472710609436035</v>
      </c>
      <c r="K319">
        <v>199.30552673339844</v>
      </c>
      <c r="L319">
        <v>44772.3203125</v>
      </c>
    </row>
    <row r="320" spans="1:12" x14ac:dyDescent="0.25">
      <c r="A320">
        <v>1531</v>
      </c>
      <c r="B320" s="1">
        <f>DATE(2022,11,11) + TIME(0,0,0)</f>
        <v>44876</v>
      </c>
      <c r="C320">
        <v>611285888</v>
      </c>
      <c r="D320">
        <v>1418014.75</v>
      </c>
      <c r="E320">
        <v>16485.77734375</v>
      </c>
      <c r="F320">
        <v>434.63250732421875</v>
      </c>
      <c r="G320">
        <v>1920075.625</v>
      </c>
      <c r="H320">
        <v>4417.69873046875</v>
      </c>
      <c r="I320">
        <v>1</v>
      </c>
      <c r="J320">
        <v>4.2624979019165039</v>
      </c>
      <c r="K320">
        <v>196.68815612792969</v>
      </c>
      <c r="L320">
        <v>44878.33984375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615109824</v>
      </c>
      <c r="D321">
        <v>1426805.875</v>
      </c>
      <c r="E321">
        <v>16877.3046875</v>
      </c>
      <c r="F321">
        <v>435.1851806640625</v>
      </c>
      <c r="G321">
        <v>1922441.625</v>
      </c>
      <c r="H321">
        <v>4417.525390625</v>
      </c>
      <c r="I321">
        <v>1</v>
      </c>
      <c r="J321">
        <v>4.265723705291748</v>
      </c>
      <c r="K321">
        <v>196.83592224121094</v>
      </c>
      <c r="L321">
        <v>44714.625</v>
      </c>
    </row>
    <row r="322" spans="1:12" x14ac:dyDescent="0.25">
      <c r="A322">
        <v>1533</v>
      </c>
      <c r="B322" s="1">
        <f>DATE(2022,11,13) + TIME(0,0,0)</f>
        <v>44878</v>
      </c>
      <c r="C322">
        <v>615131840</v>
      </c>
      <c r="D322">
        <v>1426856.375</v>
      </c>
      <c r="E322">
        <v>16879.494140625</v>
      </c>
      <c r="F322">
        <v>435.22720336914063</v>
      </c>
      <c r="G322">
        <v>2199981</v>
      </c>
      <c r="H322">
        <v>5054.78759765625</v>
      </c>
      <c r="I322">
        <v>1</v>
      </c>
      <c r="J322">
        <v>4.1514654159545898</v>
      </c>
      <c r="K322">
        <v>218.93685913085938</v>
      </c>
      <c r="L322">
        <v>43798.0703125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621733952</v>
      </c>
      <c r="D323">
        <v>1441961</v>
      </c>
      <c r="E323">
        <v>17541.470703125</v>
      </c>
      <c r="F323">
        <v>436.67245483398438</v>
      </c>
      <c r="G323">
        <v>2206195.5</v>
      </c>
      <c r="H323">
        <v>5052.2890625</v>
      </c>
      <c r="I323">
        <v>1</v>
      </c>
      <c r="J323">
        <v>4.1996707916259766</v>
      </c>
      <c r="K323">
        <v>221.48098754882813</v>
      </c>
      <c r="L323">
        <v>42960.02734375</v>
      </c>
    </row>
    <row r="324" spans="1:12" x14ac:dyDescent="0.25">
      <c r="A324">
        <v>1536</v>
      </c>
      <c r="B324" s="1">
        <f>DATE(2022,11,16) + TIME(0,0,0)</f>
        <v>44881</v>
      </c>
      <c r="C324">
        <v>621752576</v>
      </c>
      <c r="D324">
        <v>1442003.625</v>
      </c>
      <c r="E324">
        <v>17543.40625</v>
      </c>
      <c r="F324">
        <v>436.10513305664063</v>
      </c>
      <c r="G324">
        <v>1859881.125</v>
      </c>
      <c r="H324">
        <v>4264.75390625</v>
      </c>
      <c r="I324">
        <v>1</v>
      </c>
      <c r="J324">
        <v>4.3444747924804688</v>
      </c>
      <c r="K324">
        <v>193.69625854492188</v>
      </c>
      <c r="L324">
        <v>44108.44921875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623594048</v>
      </c>
      <c r="D325">
        <v>1446227.75</v>
      </c>
      <c r="E325">
        <v>17733.466796875</v>
      </c>
      <c r="F325">
        <v>436.11795043945313</v>
      </c>
      <c r="G325">
        <v>1860841.375</v>
      </c>
      <c r="H325">
        <v>4266.83056640625</v>
      </c>
      <c r="I325">
        <v>1</v>
      </c>
      <c r="J325">
        <v>4.3042645454406738</v>
      </c>
      <c r="K325">
        <v>191.91624450683594</v>
      </c>
      <c r="L325">
        <v>44672.03125</v>
      </c>
    </row>
    <row r="326" spans="1:12" x14ac:dyDescent="0.25">
      <c r="A326">
        <v>1537</v>
      </c>
      <c r="B326" s="1">
        <f>DATE(2022,11,17) + TIME(0,0,0)</f>
        <v>44882</v>
      </c>
      <c r="C326">
        <v>623609856</v>
      </c>
      <c r="D326">
        <v>1446264</v>
      </c>
      <c r="E326">
        <v>17735.1640625</v>
      </c>
      <c r="F326">
        <v>436.11740112304688</v>
      </c>
      <c r="G326">
        <v>1581191</v>
      </c>
      <c r="H326">
        <v>3625.608642578125</v>
      </c>
      <c r="I326">
        <v>1</v>
      </c>
      <c r="J326">
        <v>4.4692583084106445</v>
      </c>
      <c r="K326">
        <v>169.61849975585938</v>
      </c>
      <c r="L326">
        <v>45592.1328125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631528640</v>
      </c>
      <c r="D327">
        <v>1464367.375</v>
      </c>
      <c r="E327">
        <v>18571.15625</v>
      </c>
      <c r="F327">
        <v>438.14788818359375</v>
      </c>
      <c r="G327">
        <v>1589634</v>
      </c>
      <c r="H327">
        <v>3628.076416015625</v>
      </c>
      <c r="I327">
        <v>1</v>
      </c>
      <c r="J327">
        <v>4.4088230133056641</v>
      </c>
      <c r="K327">
        <v>167.3328857421875</v>
      </c>
      <c r="L327">
        <v>46745.07421875</v>
      </c>
    </row>
    <row r="328" spans="1:12" x14ac:dyDescent="0.25">
      <c r="A328">
        <v>1542</v>
      </c>
      <c r="B328" s="1">
        <f>DATE(2022,11,22) + TIME(0,0,0)</f>
        <v>44887</v>
      </c>
      <c r="C328">
        <v>631547648</v>
      </c>
      <c r="D328">
        <v>1464410.875</v>
      </c>
      <c r="E328">
        <v>18573.078125</v>
      </c>
      <c r="F328">
        <v>438.12115478515625</v>
      </c>
      <c r="G328">
        <v>1901838.875</v>
      </c>
      <c r="H328">
        <v>4340.8974609375</v>
      </c>
      <c r="I328">
        <v>1</v>
      </c>
      <c r="J328">
        <v>4.2379231452941895</v>
      </c>
      <c r="K328">
        <v>192.10516357421875</v>
      </c>
      <c r="L328">
        <v>45719.94140625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639148096</v>
      </c>
      <c r="D329">
        <v>1481720.25</v>
      </c>
      <c r="E329">
        <v>19348.58203125</v>
      </c>
      <c r="F329">
        <v>440.481201171875</v>
      </c>
      <c r="G329">
        <v>1910663.75</v>
      </c>
      <c r="H329">
        <v>4337.673828125</v>
      </c>
      <c r="I329">
        <v>1</v>
      </c>
      <c r="J329">
        <v>4.3026666641235352</v>
      </c>
      <c r="K329">
        <v>195.02699279785156</v>
      </c>
      <c r="L329">
        <v>45050.73828125</v>
      </c>
    </row>
    <row r="330" spans="1:12" x14ac:dyDescent="0.25">
      <c r="A330">
        <v>1546</v>
      </c>
      <c r="B330" s="1">
        <f>DATE(2022,11,26) + TIME(0,0,0)</f>
        <v>44891</v>
      </c>
      <c r="C330">
        <v>639163968</v>
      </c>
      <c r="D330">
        <v>1481756.25</v>
      </c>
      <c r="E330">
        <v>19350.27734375</v>
      </c>
      <c r="F330">
        <v>440.04092407226563</v>
      </c>
      <c r="G330">
        <v>1589212.5</v>
      </c>
      <c r="H330">
        <v>3611.5107421875</v>
      </c>
      <c r="I330">
        <v>1</v>
      </c>
      <c r="J330">
        <v>4.4859089851379395</v>
      </c>
      <c r="K330">
        <v>169.61801147460938</v>
      </c>
      <c r="L330">
        <v>46103.56640625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647121152</v>
      </c>
      <c r="D331">
        <v>1499791.625</v>
      </c>
      <c r="E331">
        <v>20182.98046875</v>
      </c>
      <c r="F331">
        <v>442.04837036132813</v>
      </c>
      <c r="G331">
        <v>1598051.125</v>
      </c>
      <c r="H331">
        <v>3615.1044921875</v>
      </c>
      <c r="I331">
        <v>1</v>
      </c>
      <c r="J331">
        <v>4.3896188735961914</v>
      </c>
      <c r="K331">
        <v>165.97499084472656</v>
      </c>
      <c r="L331">
        <v>47061.625</v>
      </c>
    </row>
    <row r="332" spans="1:12" x14ac:dyDescent="0.25">
      <c r="A332">
        <v>1551</v>
      </c>
      <c r="B332" s="1">
        <f>DATE(2022,12,1) + TIME(0,0,0)</f>
        <v>44896</v>
      </c>
      <c r="C332">
        <v>647137664</v>
      </c>
      <c r="D332">
        <v>1499829</v>
      </c>
      <c r="E332">
        <v>20184.681640625</v>
      </c>
      <c r="F332">
        <v>442.05108642578125</v>
      </c>
      <c r="G332">
        <v>1650842</v>
      </c>
      <c r="H332">
        <v>3734.5048828125</v>
      </c>
      <c r="I332">
        <v>1</v>
      </c>
      <c r="J332">
        <v>4.3559331893920898</v>
      </c>
      <c r="K332">
        <v>170.08114624023438</v>
      </c>
      <c r="L332">
        <v>46891.16015625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648772416</v>
      </c>
      <c r="D333">
        <v>1503525.75</v>
      </c>
      <c r="E333">
        <v>20353.48046875</v>
      </c>
      <c r="F333">
        <v>442.47915649414063</v>
      </c>
      <c r="G333">
        <v>1652294.875</v>
      </c>
      <c r="H333">
        <v>3734.175537109375</v>
      </c>
      <c r="I333">
        <v>1</v>
      </c>
      <c r="J333">
        <v>4.3682460784912109</v>
      </c>
      <c r="K333">
        <v>170.56883239746094</v>
      </c>
      <c r="L333">
        <v>46859.609375</v>
      </c>
    </row>
    <row r="334" spans="1:12" x14ac:dyDescent="0.25">
      <c r="A334">
        <v>1552</v>
      </c>
      <c r="B334" s="1">
        <f>DATE(2022,12,2) + TIME(0,0,0)</f>
        <v>44897</v>
      </c>
      <c r="C334">
        <v>648792576</v>
      </c>
      <c r="D334">
        <v>1503571.375</v>
      </c>
      <c r="E334">
        <v>20355.474609375</v>
      </c>
      <c r="F334">
        <v>442.658935546875</v>
      </c>
      <c r="G334">
        <v>2019208.25</v>
      </c>
      <c r="H334">
        <v>4561.5439453125</v>
      </c>
      <c r="I334">
        <v>1</v>
      </c>
      <c r="J334">
        <v>4.185509204864502</v>
      </c>
      <c r="K334">
        <v>199.26406860351563</v>
      </c>
      <c r="L334">
        <v>45654.61328125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649800640</v>
      </c>
      <c r="D335">
        <v>1505803.625</v>
      </c>
      <c r="E335">
        <v>20454.388671875</v>
      </c>
      <c r="F335">
        <v>453.39117431640625</v>
      </c>
      <c r="G335">
        <v>2064738.875</v>
      </c>
      <c r="H335">
        <v>4553.990234375</v>
      </c>
      <c r="I335">
        <v>1</v>
      </c>
      <c r="J335">
        <v>4.2541060447692871</v>
      </c>
      <c r="K335">
        <v>202.33929443359375</v>
      </c>
      <c r="L335">
        <v>45125.49609375</v>
      </c>
    </row>
    <row r="336" spans="1:12" x14ac:dyDescent="0.25">
      <c r="A336">
        <v>1552.5</v>
      </c>
      <c r="B336" s="1">
        <f>DATE(2022,12,2) + TIME(12,0,0)</f>
        <v>44897.5</v>
      </c>
      <c r="C336">
        <v>649817728</v>
      </c>
      <c r="D336">
        <v>1505841.375</v>
      </c>
      <c r="E336">
        <v>20456.14453125</v>
      </c>
      <c r="F336">
        <v>452.49386596679688</v>
      </c>
      <c r="G336">
        <v>1712541</v>
      </c>
      <c r="H336">
        <v>3784.67236328125</v>
      </c>
      <c r="I336">
        <v>1</v>
      </c>
      <c r="J336">
        <v>4.4312577247619629</v>
      </c>
      <c r="K336">
        <v>175.48477172851563</v>
      </c>
      <c r="L336">
        <v>46248.25390625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652323712</v>
      </c>
      <c r="D337">
        <v>1511490.375</v>
      </c>
      <c r="E337">
        <v>20713.193359375</v>
      </c>
      <c r="F337">
        <v>443.53933715820313</v>
      </c>
      <c r="G337">
        <v>1681830</v>
      </c>
      <c r="H337">
        <v>3791.83935546875</v>
      </c>
      <c r="I337">
        <v>1</v>
      </c>
      <c r="J337">
        <v>4.3438644409179688</v>
      </c>
      <c r="K337">
        <v>172.19215393066406</v>
      </c>
      <c r="L337">
        <v>46681.2734375</v>
      </c>
    </row>
    <row r="338" spans="1:12" x14ac:dyDescent="0.25">
      <c r="A338">
        <v>1554</v>
      </c>
      <c r="B338" s="1">
        <f>DATE(2022,12,4) + TIME(0,0,0)</f>
        <v>44899</v>
      </c>
      <c r="C338">
        <v>652339776</v>
      </c>
      <c r="D338">
        <v>1511526.625</v>
      </c>
      <c r="E338">
        <v>20714.85546875</v>
      </c>
      <c r="F338">
        <v>443.47921752929688</v>
      </c>
      <c r="G338">
        <v>1604143.375</v>
      </c>
      <c r="H338">
        <v>3617.17822265625</v>
      </c>
      <c r="I338">
        <v>1</v>
      </c>
      <c r="J338">
        <v>4.391639232635498</v>
      </c>
      <c r="K338">
        <v>166.15013122558594</v>
      </c>
      <c r="L338">
        <v>46936.21875</v>
      </c>
    </row>
    <row r="339" spans="1:12" x14ac:dyDescent="0.25">
      <c r="A339">
        <v>1555</v>
      </c>
      <c r="B339" s="1">
        <f>DATE(2022,12,5) + TIME(0,0,0)</f>
        <v>44900</v>
      </c>
      <c r="C339">
        <v>653944960</v>
      </c>
      <c r="D339">
        <v>1515144.75</v>
      </c>
      <c r="E339">
        <v>20880.20703125</v>
      </c>
      <c r="F339">
        <v>443.98675537109375</v>
      </c>
      <c r="G339">
        <v>1606521.75</v>
      </c>
      <c r="H339">
        <v>3618.400146484375</v>
      </c>
      <c r="I339">
        <v>1</v>
      </c>
      <c r="J339">
        <v>4.3638267517089844</v>
      </c>
      <c r="K339">
        <v>165.10563659667969</v>
      </c>
      <c r="L339">
        <v>47144.390625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655538368</v>
      </c>
      <c r="D340">
        <v>1518727.375</v>
      </c>
      <c r="E340">
        <v>21043.33203125</v>
      </c>
      <c r="F340">
        <v>445.177001953125</v>
      </c>
      <c r="G340">
        <v>1611102.75</v>
      </c>
      <c r="H340">
        <v>3619.01611328125</v>
      </c>
      <c r="I340">
        <v>1</v>
      </c>
      <c r="J340">
        <v>4.3508152961730957</v>
      </c>
      <c r="K340">
        <v>164.61895751953125</v>
      </c>
      <c r="L340">
        <v>47218.48046875</v>
      </c>
    </row>
    <row r="341" spans="1:12" x14ac:dyDescent="0.25">
      <c r="A341">
        <v>1556</v>
      </c>
      <c r="B341" s="1">
        <f>DATE(2022,12,6) + TIME(0,0,0)</f>
        <v>44901</v>
      </c>
      <c r="C341">
        <v>655555392</v>
      </c>
      <c r="D341">
        <v>1518765.75</v>
      </c>
      <c r="E341">
        <v>21045.052734375</v>
      </c>
      <c r="F341">
        <v>445.31259155273438</v>
      </c>
      <c r="G341">
        <v>1706885</v>
      </c>
      <c r="H341">
        <v>3833.004150390625</v>
      </c>
      <c r="I341">
        <v>1</v>
      </c>
      <c r="J341">
        <v>4.2942361831665039</v>
      </c>
      <c r="K341">
        <v>171.983642578125</v>
      </c>
      <c r="L341">
        <v>46907.8125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657260736</v>
      </c>
      <c r="D342">
        <v>1522559.25</v>
      </c>
      <c r="E342">
        <v>21215.734375</v>
      </c>
      <c r="F342">
        <v>450.359619140625</v>
      </c>
      <c r="G342">
        <v>1725701.875</v>
      </c>
      <c r="H342">
        <v>3831.83056640625</v>
      </c>
      <c r="I342">
        <v>1</v>
      </c>
      <c r="J342">
        <v>4.3042664527893066</v>
      </c>
      <c r="K342">
        <v>172.35064697265625</v>
      </c>
      <c r="L342">
        <v>46770.015625</v>
      </c>
    </row>
    <row r="343" spans="1:12" x14ac:dyDescent="0.25">
      <c r="A343">
        <v>1557</v>
      </c>
      <c r="B343" s="1">
        <f>DATE(2022,12,7) + TIME(0,0,0)</f>
        <v>44902</v>
      </c>
      <c r="C343">
        <v>657281024</v>
      </c>
      <c r="D343">
        <v>1522604.25</v>
      </c>
      <c r="E343">
        <v>21217.685546875</v>
      </c>
      <c r="F343">
        <v>451.2239990234375</v>
      </c>
      <c r="G343">
        <v>2028701.25</v>
      </c>
      <c r="H343">
        <v>4495.99609375</v>
      </c>
      <c r="I343">
        <v>1</v>
      </c>
      <c r="J343">
        <v>4.1613807678222656</v>
      </c>
      <c r="K343">
        <v>195.21934509277344</v>
      </c>
      <c r="L343">
        <v>45798.28515625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669481536</v>
      </c>
      <c r="D344">
        <v>1549531.5</v>
      </c>
      <c r="E344">
        <v>22390.279296875</v>
      </c>
      <c r="F344">
        <v>452.60037231445313</v>
      </c>
      <c r="G344">
        <v>2035597.5</v>
      </c>
      <c r="H344">
        <v>4497.560546875</v>
      </c>
      <c r="I344">
        <v>1</v>
      </c>
      <c r="J344">
        <v>4.153315544128418</v>
      </c>
      <c r="K344">
        <v>194.89237976074219</v>
      </c>
      <c r="L344">
        <v>44920.43359375</v>
      </c>
    </row>
    <row r="345" spans="1:12" x14ac:dyDescent="0.25">
      <c r="A345">
        <v>1563</v>
      </c>
      <c r="B345" s="1">
        <f>DATE(2022,12,13) + TIME(0,0,0)</f>
        <v>44908</v>
      </c>
      <c r="C345">
        <v>669498496</v>
      </c>
      <c r="D345">
        <v>1549569.125</v>
      </c>
      <c r="E345">
        <v>22391.974609375</v>
      </c>
      <c r="F345">
        <v>452.03793334960938</v>
      </c>
      <c r="G345">
        <v>1698467.125</v>
      </c>
      <c r="H345">
        <v>3757.35546875</v>
      </c>
      <c r="I345">
        <v>1</v>
      </c>
      <c r="J345">
        <v>4.3148179054260254</v>
      </c>
      <c r="K345">
        <v>169.43380737304688</v>
      </c>
      <c r="L345">
        <v>46008.0234375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681479744</v>
      </c>
      <c r="D346">
        <v>1575838.5</v>
      </c>
      <c r="E346">
        <v>23559.9609375</v>
      </c>
      <c r="F346">
        <v>457.91259765625</v>
      </c>
      <c r="G346">
        <v>1721168</v>
      </c>
      <c r="H346">
        <v>3758.72607421875</v>
      </c>
      <c r="I346">
        <v>1</v>
      </c>
      <c r="J346">
        <v>4.2320752143859863</v>
      </c>
      <c r="K346">
        <v>166.10165405273438</v>
      </c>
      <c r="L346">
        <v>46833.63671875</v>
      </c>
    </row>
    <row r="347" spans="1:12" x14ac:dyDescent="0.25">
      <c r="A347">
        <v>1570</v>
      </c>
      <c r="B347" s="1">
        <f>DATE(2022,12,20) + TIME(0,0,0)</f>
        <v>44915</v>
      </c>
      <c r="C347">
        <v>681499712</v>
      </c>
      <c r="D347">
        <v>1575882</v>
      </c>
      <c r="E347">
        <v>23561.826171875</v>
      </c>
      <c r="F347">
        <v>458.47225952148438</v>
      </c>
      <c r="G347">
        <v>1996084.75</v>
      </c>
      <c r="H347">
        <v>4353.7744140625</v>
      </c>
      <c r="I347">
        <v>1</v>
      </c>
      <c r="J347">
        <v>4.1087026596069336</v>
      </c>
      <c r="K347">
        <v>186.54837036132813</v>
      </c>
      <c r="L347">
        <v>45953.0859375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683499136</v>
      </c>
      <c r="D348">
        <v>1580186.375</v>
      </c>
      <c r="E348">
        <v>23747.994140625</v>
      </c>
      <c r="F348">
        <v>464.8726806640625</v>
      </c>
      <c r="G348">
        <v>2021079.375</v>
      </c>
      <c r="H348">
        <v>4347.59765625</v>
      </c>
      <c r="I348">
        <v>1</v>
      </c>
      <c r="J348">
        <v>4.1470799446105957</v>
      </c>
      <c r="K348">
        <v>188.09896850585938</v>
      </c>
      <c r="L348">
        <v>45464.2890625</v>
      </c>
    </row>
    <row r="349" spans="1:12" x14ac:dyDescent="0.25">
      <c r="A349">
        <v>1571</v>
      </c>
      <c r="B349" s="1">
        <f>DATE(2022,12,21) + TIME(0,0,0)</f>
        <v>44916</v>
      </c>
      <c r="C349">
        <v>683499136</v>
      </c>
      <c r="D349">
        <v>1580186.375</v>
      </c>
      <c r="E349">
        <v>23747.994140625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52108.89453125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683499136</v>
      </c>
      <c r="D350">
        <v>1580186.375</v>
      </c>
      <c r="E350">
        <v>23747.994140625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55087.66796875</v>
      </c>
    </row>
    <row r="351" spans="1:12" x14ac:dyDescent="0.25">
      <c r="A351">
        <v>1576</v>
      </c>
      <c r="B351" s="1">
        <f>DATE(2022,12,26) + TIME(0,0,0)</f>
        <v>44921</v>
      </c>
      <c r="C351">
        <v>683499136</v>
      </c>
      <c r="D351">
        <v>1580186.375</v>
      </c>
      <c r="E351">
        <v>23747.994140625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55091.2265625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683499136</v>
      </c>
      <c r="D352">
        <v>1580186.375</v>
      </c>
      <c r="E352">
        <v>23747.994140625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55808.32421875</v>
      </c>
    </row>
    <row r="353" spans="1:12" x14ac:dyDescent="0.25">
      <c r="A353">
        <v>1579</v>
      </c>
      <c r="B353" s="1">
        <f>DATE(2022,12,29) + TIME(0,0,0)</f>
        <v>44924</v>
      </c>
      <c r="C353">
        <v>683516416</v>
      </c>
      <c r="D353">
        <v>1580224.625</v>
      </c>
      <c r="E353">
        <v>23749.662109375</v>
      </c>
      <c r="F353">
        <v>452.48391723632813</v>
      </c>
      <c r="G353">
        <v>1731049</v>
      </c>
      <c r="H353">
        <v>3825.65869140625</v>
      </c>
      <c r="I353">
        <v>1</v>
      </c>
      <c r="J353">
        <v>4.1776776313781738</v>
      </c>
      <c r="K353">
        <v>166.79171752929688</v>
      </c>
      <c r="L353">
        <v>52720.72265625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706254784</v>
      </c>
      <c r="D354">
        <v>1629927.5</v>
      </c>
      <c r="E354">
        <v>25829.2109375</v>
      </c>
      <c r="F354">
        <v>463.634033203125</v>
      </c>
      <c r="G354">
        <v>1774444</v>
      </c>
      <c r="H354">
        <v>3827.251220703125</v>
      </c>
      <c r="I354">
        <v>1</v>
      </c>
      <c r="J354">
        <v>3.9899897575378418</v>
      </c>
      <c r="K354">
        <v>159.05313110351563</v>
      </c>
      <c r="L354">
        <v>47550.8203125</v>
      </c>
    </row>
    <row r="355" spans="1:12" x14ac:dyDescent="0.25">
      <c r="A355">
        <v>1592</v>
      </c>
      <c r="B355" s="1">
        <f>DATE(2023,1,11) + TIME(0,0,0)</f>
        <v>44937</v>
      </c>
      <c r="C355">
        <v>706275904</v>
      </c>
      <c r="D355">
        <v>1629972.875</v>
      </c>
      <c r="E355">
        <v>25831.041015625</v>
      </c>
      <c r="F355">
        <v>464.40866088867188</v>
      </c>
      <c r="G355">
        <v>2109169.5</v>
      </c>
      <c r="H355">
        <v>4541.6240234375</v>
      </c>
      <c r="I355">
        <v>1</v>
      </c>
      <c r="J355">
        <v>3.8738527297973633</v>
      </c>
      <c r="K355">
        <v>183.02598571777344</v>
      </c>
      <c r="L355">
        <v>46484.640625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712658112</v>
      </c>
      <c r="D356">
        <v>1643534.75</v>
      </c>
      <c r="E356">
        <v>26384.873046875</v>
      </c>
      <c r="F356">
        <v>469.60366821289063</v>
      </c>
      <c r="G356">
        <v>2130701.25</v>
      </c>
      <c r="H356">
        <v>4537.23291015625</v>
      </c>
      <c r="I356">
        <v>1</v>
      </c>
      <c r="J356">
        <v>3.9278159141540527</v>
      </c>
      <c r="K356">
        <v>185.50025939941406</v>
      </c>
      <c r="L356">
        <v>45529.734375</v>
      </c>
    </row>
    <row r="357" spans="1:12" x14ac:dyDescent="0.25">
      <c r="A357">
        <v>1595</v>
      </c>
      <c r="B357" s="1">
        <f>DATE(2023,1,14) + TIME(0,0,0)</f>
        <v>44940</v>
      </c>
      <c r="C357">
        <v>712675776</v>
      </c>
      <c r="D357">
        <v>1643572.5</v>
      </c>
      <c r="E357">
        <v>26386.470703125</v>
      </c>
      <c r="F357">
        <v>468.57174682617188</v>
      </c>
      <c r="G357">
        <v>1769499.375</v>
      </c>
      <c r="H357">
        <v>3776.367919921875</v>
      </c>
      <c r="I357">
        <v>1</v>
      </c>
      <c r="J357">
        <v>4.0594468116760254</v>
      </c>
      <c r="K357">
        <v>159.78608703613281</v>
      </c>
      <c r="L357">
        <v>46666.77734375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722476352</v>
      </c>
      <c r="D358">
        <v>1664676</v>
      </c>
      <c r="E358">
        <v>27266.3125</v>
      </c>
      <c r="F358">
        <v>466.38095092773438</v>
      </c>
      <c r="G358">
        <v>1763714.75</v>
      </c>
      <c r="H358">
        <v>3781.7041015625</v>
      </c>
      <c r="I358">
        <v>1</v>
      </c>
      <c r="J358">
        <v>4.0006651878356934</v>
      </c>
      <c r="K358">
        <v>157.59829711914063</v>
      </c>
      <c r="L358">
        <v>47331.55078125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723200128</v>
      </c>
      <c r="D359">
        <v>1666226.5</v>
      </c>
      <c r="E359">
        <v>27330.91796875</v>
      </c>
      <c r="F359">
        <v>466.77963256835938</v>
      </c>
      <c r="G359">
        <v>1765190.25</v>
      </c>
      <c r="H359">
        <v>3781.63525390625</v>
      </c>
      <c r="I359">
        <v>1</v>
      </c>
      <c r="J359">
        <v>4.0001139640808105</v>
      </c>
      <c r="K359">
        <v>157.57281494140625</v>
      </c>
      <c r="L359">
        <v>47329.9140625</v>
      </c>
    </row>
    <row r="360" spans="1:12" x14ac:dyDescent="0.25">
      <c r="A360">
        <v>1601</v>
      </c>
      <c r="B360" s="1">
        <f>DATE(2023,1,20) + TIME(0,0,0)</f>
        <v>44946</v>
      </c>
      <c r="C360">
        <v>723217664</v>
      </c>
      <c r="D360">
        <v>1666264.125</v>
      </c>
      <c r="E360">
        <v>27332.48828125</v>
      </c>
      <c r="F360">
        <v>466.77529907226563</v>
      </c>
      <c r="G360">
        <v>1757245.875</v>
      </c>
      <c r="H360">
        <v>3764.650634765625</v>
      </c>
      <c r="I360">
        <v>1</v>
      </c>
      <c r="J360">
        <v>4.0033740997314453</v>
      </c>
      <c r="K360">
        <v>156.99827575683594</v>
      </c>
      <c r="L360">
        <v>47355.3828125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726725760</v>
      </c>
      <c r="D361">
        <v>1673755.375</v>
      </c>
      <c r="E361">
        <v>27644.11328125</v>
      </c>
      <c r="F361">
        <v>469.38775634765625</v>
      </c>
      <c r="G361">
        <v>1766845.75</v>
      </c>
      <c r="H361">
        <v>3764.14990234375</v>
      </c>
      <c r="I361">
        <v>1</v>
      </c>
      <c r="J361">
        <v>3.987687349319458</v>
      </c>
      <c r="K361">
        <v>156.33674621582031</v>
      </c>
      <c r="L361">
        <v>47293.9296875</v>
      </c>
    </row>
    <row r="362" spans="1:12" x14ac:dyDescent="0.25">
      <c r="A362">
        <v>1603</v>
      </c>
      <c r="B362" s="1">
        <f>DATE(2023,1,22) + TIME(0,0,0)</f>
        <v>44948</v>
      </c>
      <c r="C362">
        <v>726746560</v>
      </c>
      <c r="D362">
        <v>1673799.625</v>
      </c>
      <c r="E362">
        <v>27645.900390625</v>
      </c>
      <c r="F362">
        <v>470.05636596679688</v>
      </c>
      <c r="G362">
        <v>2078112</v>
      </c>
      <c r="H362">
        <v>4420.984375</v>
      </c>
      <c r="I362">
        <v>1</v>
      </c>
      <c r="J362">
        <v>3.8852698802947998</v>
      </c>
      <c r="K362">
        <v>178.7105712890625</v>
      </c>
      <c r="L362">
        <v>46307.60546875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733038656</v>
      </c>
      <c r="D363">
        <v>1686995.75</v>
      </c>
      <c r="E363">
        <v>28184.208984375</v>
      </c>
      <c r="F363">
        <v>476.07681274414063</v>
      </c>
      <c r="G363">
        <v>2101392.25</v>
      </c>
      <c r="H363">
        <v>4413.97705078125</v>
      </c>
      <c r="I363">
        <v>1</v>
      </c>
      <c r="J363">
        <v>3.9217772483825684</v>
      </c>
      <c r="K363">
        <v>180.17230224609375</v>
      </c>
      <c r="L363">
        <v>45351.27734375</v>
      </c>
    </row>
    <row r="364" spans="1:12" x14ac:dyDescent="0.25">
      <c r="A364">
        <v>1606</v>
      </c>
      <c r="B364" s="1">
        <f>DATE(2023,1,25) + TIME(0,0,0)</f>
        <v>44951</v>
      </c>
      <c r="C364">
        <v>733056320</v>
      </c>
      <c r="D364">
        <v>1687033</v>
      </c>
      <c r="E364">
        <v>28185.7734375</v>
      </c>
      <c r="F364">
        <v>474.88717651367188</v>
      </c>
      <c r="G364">
        <v>1769518.125</v>
      </c>
      <c r="H364">
        <v>3726.1865234375</v>
      </c>
      <c r="I364">
        <v>1</v>
      </c>
      <c r="J364">
        <v>4.0289878845214844</v>
      </c>
      <c r="K364">
        <v>156.43016052246094</v>
      </c>
      <c r="L364">
        <v>46384.765625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747119936</v>
      </c>
      <c r="D365">
        <v>1716825.625</v>
      </c>
      <c r="E365">
        <v>29427.818359375</v>
      </c>
      <c r="F365">
        <v>473.82907104492188</v>
      </c>
      <c r="G365">
        <v>1765829.125</v>
      </c>
      <c r="H365">
        <v>3726.7216796875</v>
      </c>
      <c r="I365">
        <v>1</v>
      </c>
      <c r="J365">
        <v>4.0160965919494629</v>
      </c>
      <c r="K365">
        <v>155.93109130859375</v>
      </c>
      <c r="L365">
        <v>46647.8359375</v>
      </c>
    </row>
    <row r="366" spans="1:12" x14ac:dyDescent="0.25">
      <c r="A366">
        <v>1614</v>
      </c>
      <c r="B366" s="1">
        <f>DATE(2023,2,2) + TIME(0,0,0)</f>
        <v>44959</v>
      </c>
      <c r="C366">
        <v>747137408</v>
      </c>
      <c r="D366">
        <v>1716862.5</v>
      </c>
      <c r="E366">
        <v>29429.365234375</v>
      </c>
      <c r="F366">
        <v>473.7744140625</v>
      </c>
      <c r="G366">
        <v>1749671.625</v>
      </c>
      <c r="H366">
        <v>3693.0478515625</v>
      </c>
      <c r="I366">
        <v>1</v>
      </c>
      <c r="J366">
        <v>4.0215058326721191</v>
      </c>
      <c r="K366">
        <v>154.73896789550781</v>
      </c>
      <c r="L366">
        <v>46696.89453125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771832064</v>
      </c>
      <c r="D367">
        <v>1768530</v>
      </c>
      <c r="E367">
        <v>31590.501953125</v>
      </c>
      <c r="F367">
        <v>482.70364379882813</v>
      </c>
      <c r="G367">
        <v>1781083</v>
      </c>
      <c r="H367">
        <v>3689.806396484375</v>
      </c>
      <c r="I367">
        <v>1</v>
      </c>
      <c r="J367">
        <v>4.1016087532043457</v>
      </c>
      <c r="K367">
        <v>157.81434631347656</v>
      </c>
      <c r="L367">
        <v>46277.96875</v>
      </c>
    </row>
    <row r="368" spans="1:12" x14ac:dyDescent="0.25">
      <c r="A368">
        <v>1628</v>
      </c>
      <c r="B368" s="1">
        <f>DATE(2023,2,16) + TIME(0,0,0)</f>
        <v>44973</v>
      </c>
      <c r="C368">
        <v>771849984</v>
      </c>
      <c r="D368">
        <v>1768567</v>
      </c>
      <c r="E368">
        <v>31592.087890625</v>
      </c>
      <c r="F368">
        <v>482.76022338867188</v>
      </c>
      <c r="G368">
        <v>1790774</v>
      </c>
      <c r="H368">
        <v>3709.447998046875</v>
      </c>
      <c r="I368">
        <v>1</v>
      </c>
      <c r="J368">
        <v>4.1007585525512695</v>
      </c>
      <c r="K368">
        <v>158.62013244628906</v>
      </c>
      <c r="L368">
        <v>46250.6875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782650176</v>
      </c>
      <c r="D369">
        <v>1790761.375</v>
      </c>
      <c r="E369">
        <v>32560.15234375</v>
      </c>
      <c r="F369">
        <v>488.57937622070313</v>
      </c>
      <c r="G369">
        <v>1809183.875</v>
      </c>
      <c r="H369">
        <v>3702.94775390625</v>
      </c>
      <c r="I369">
        <v>1</v>
      </c>
      <c r="J369">
        <v>4.2179746627807617</v>
      </c>
      <c r="K369">
        <v>163.06755065917969</v>
      </c>
      <c r="L369">
        <v>45981.18359375</v>
      </c>
    </row>
    <row r="370" spans="1:12" x14ac:dyDescent="0.25">
      <c r="A370">
        <v>1634</v>
      </c>
      <c r="B370" s="1">
        <f>DATE(2023,2,22) + TIME(0,0,0)</f>
        <v>44979</v>
      </c>
      <c r="C370">
        <v>782668352</v>
      </c>
      <c r="D370">
        <v>1790798.625</v>
      </c>
      <c r="E370">
        <v>32561.79296875</v>
      </c>
      <c r="F370">
        <v>488.65969848632813</v>
      </c>
      <c r="G370">
        <v>1820134.75</v>
      </c>
      <c r="H370">
        <v>3724.749267578125</v>
      </c>
      <c r="I370">
        <v>1</v>
      </c>
      <c r="J370">
        <v>4.216972827911377</v>
      </c>
      <c r="K370">
        <v>163.9869384765625</v>
      </c>
      <c r="L370">
        <v>45949.84375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805382144</v>
      </c>
      <c r="D371">
        <v>1835317.5</v>
      </c>
      <c r="E371">
        <v>34644.47265625</v>
      </c>
      <c r="F371">
        <v>501.192626953125</v>
      </c>
      <c r="G371">
        <v>1856528.5</v>
      </c>
      <c r="H371">
        <v>3704.2216796875</v>
      </c>
      <c r="I371">
        <v>1</v>
      </c>
      <c r="J371">
        <v>4.7623634338378906</v>
      </c>
      <c r="K371">
        <v>185.22982788085938</v>
      </c>
      <c r="L371">
        <v>45223.02734375</v>
      </c>
    </row>
    <row r="372" spans="1:12" x14ac:dyDescent="0.25">
      <c r="A372">
        <v>1646</v>
      </c>
      <c r="B372" s="1">
        <f>DATE(2023,3,6) + TIME(0,0,0)</f>
        <v>44991</v>
      </c>
      <c r="C372">
        <v>805400320</v>
      </c>
      <c r="D372">
        <v>1835353.875</v>
      </c>
      <c r="E372">
        <v>34646.27734375</v>
      </c>
      <c r="F372">
        <v>500.77639770507813</v>
      </c>
      <c r="G372">
        <v>1821314.375</v>
      </c>
      <c r="H372">
        <v>3636.981201171875</v>
      </c>
      <c r="I372">
        <v>1</v>
      </c>
      <c r="J372">
        <v>4.7313365936279297</v>
      </c>
      <c r="K372">
        <v>180.62374877929688</v>
      </c>
      <c r="L372">
        <v>45381.23046875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810812160</v>
      </c>
      <c r="D373">
        <v>1846221.75</v>
      </c>
      <c r="E373">
        <v>35190.53515625</v>
      </c>
      <c r="F373">
        <v>500.0379638671875</v>
      </c>
      <c r="G373">
        <v>1817323.25</v>
      </c>
      <c r="H373">
        <v>3634.370361328125</v>
      </c>
      <c r="I373">
        <v>1</v>
      </c>
      <c r="J373">
        <v>4.7678394317626953</v>
      </c>
      <c r="K373">
        <v>181.95632934570313</v>
      </c>
      <c r="L373">
        <v>45377.4765625</v>
      </c>
    </row>
    <row r="374" spans="1:12" x14ac:dyDescent="0.25">
      <c r="A374">
        <v>1649</v>
      </c>
      <c r="B374" s="1">
        <f>DATE(2023,3,9) + TIME(0,0,0)</f>
        <v>44994</v>
      </c>
      <c r="C374">
        <v>810833536</v>
      </c>
      <c r="D374">
        <v>1846264.375</v>
      </c>
      <c r="E374">
        <v>35192.62890625</v>
      </c>
      <c r="F374">
        <v>502.35540771484375</v>
      </c>
      <c r="G374">
        <v>2140763.25</v>
      </c>
      <c r="H374">
        <v>4261.45166015625</v>
      </c>
      <c r="I374">
        <v>1</v>
      </c>
      <c r="J374">
        <v>4.689486026763916</v>
      </c>
      <c r="K374">
        <v>209.67276000976563</v>
      </c>
      <c r="L374">
        <v>44404.0078125</v>
      </c>
    </row>
    <row r="375" spans="1:12" x14ac:dyDescent="0.25">
      <c r="A375">
        <v>1649.39</v>
      </c>
      <c r="B375" s="1">
        <f>DATE(2023,3,9) + TIME(9,21,36)</f>
        <v>44994.39</v>
      </c>
      <c r="C375">
        <v>811690176</v>
      </c>
      <c r="D375">
        <v>1847921.875</v>
      </c>
      <c r="E375">
        <v>35274.8203125</v>
      </c>
      <c r="F375">
        <v>520.66522216796875</v>
      </c>
      <c r="G375">
        <v>2211911.25</v>
      </c>
      <c r="H375">
        <v>4248.2412109375</v>
      </c>
      <c r="I375">
        <v>1</v>
      </c>
      <c r="J375">
        <v>4.7255663871765137</v>
      </c>
      <c r="K375">
        <v>210.71072387695313</v>
      </c>
      <c r="L375">
        <v>44043.33984375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811708416</v>
      </c>
      <c r="D376">
        <v>1847957.125</v>
      </c>
      <c r="E376">
        <v>35276.609375</v>
      </c>
      <c r="F376">
        <v>516.5906982421875</v>
      </c>
      <c r="G376">
        <v>1822547</v>
      </c>
      <c r="H376">
        <v>3528.029052734375</v>
      </c>
      <c r="I376">
        <v>1</v>
      </c>
      <c r="J376">
        <v>4.8224563598632813</v>
      </c>
      <c r="K376">
        <v>178.75819396972656</v>
      </c>
      <c r="L376">
        <v>45159.765625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812759168</v>
      </c>
      <c r="D377">
        <v>1850045.375</v>
      </c>
      <c r="E377">
        <v>35381.1484375</v>
      </c>
      <c r="F377">
        <v>500.3145751953125</v>
      </c>
      <c r="G377">
        <v>1771866.375</v>
      </c>
      <c r="H377">
        <v>3541.504638671875</v>
      </c>
      <c r="I377">
        <v>1</v>
      </c>
      <c r="J377">
        <v>4.76263427734375</v>
      </c>
      <c r="K377">
        <v>177.10371398925781</v>
      </c>
      <c r="L377">
        <v>45443.046875</v>
      </c>
    </row>
    <row r="378" spans="1:12" x14ac:dyDescent="0.25">
      <c r="A378">
        <v>1650</v>
      </c>
      <c r="B378" s="1">
        <f>DATE(2023,3,10) + TIME(0,0,0)</f>
        <v>44995</v>
      </c>
      <c r="C378">
        <v>812781248</v>
      </c>
      <c r="D378">
        <v>1850089.375</v>
      </c>
      <c r="E378">
        <v>35383.30078125</v>
      </c>
      <c r="F378">
        <v>502.05563354492188</v>
      </c>
      <c r="G378">
        <v>2208427.5</v>
      </c>
      <c r="H378">
        <v>4398.77099609375</v>
      </c>
      <c r="I378">
        <v>1</v>
      </c>
      <c r="J378">
        <v>4.6592807769775391</v>
      </c>
      <c r="K378">
        <v>214.96697998046875</v>
      </c>
      <c r="L378">
        <v>44114.5234375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815049792</v>
      </c>
      <c r="D379">
        <v>1854427.25</v>
      </c>
      <c r="E379">
        <v>35597.04296875</v>
      </c>
      <c r="F379">
        <v>525.19354248046875</v>
      </c>
      <c r="G379">
        <v>2301146.75</v>
      </c>
      <c r="H379">
        <v>4381.521484375</v>
      </c>
      <c r="I379">
        <v>1</v>
      </c>
      <c r="J379">
        <v>4.6864933967590332</v>
      </c>
      <c r="K379">
        <v>215.43612670898438</v>
      </c>
      <c r="L379">
        <v>43471.0703125</v>
      </c>
    </row>
    <row r="380" spans="1:12" x14ac:dyDescent="0.25">
      <c r="A380">
        <v>1651</v>
      </c>
      <c r="B380" s="1">
        <f>DATE(2023,3,11) + TIME(0,0,0)</f>
        <v>44996</v>
      </c>
      <c r="C380">
        <v>815071936</v>
      </c>
      <c r="D380">
        <v>1854469.5</v>
      </c>
      <c r="E380">
        <v>35599.12890625</v>
      </c>
      <c r="F380">
        <v>524.314697265625</v>
      </c>
      <c r="G380">
        <v>2214317.75</v>
      </c>
      <c r="H380">
        <v>4223.2607421875</v>
      </c>
      <c r="I380">
        <v>1</v>
      </c>
      <c r="J380">
        <v>4.702265739440918</v>
      </c>
      <c r="K380">
        <v>208.38792419433594</v>
      </c>
      <c r="L380">
        <v>43715.4921875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817248128</v>
      </c>
      <c r="D381">
        <v>1858654.75</v>
      </c>
      <c r="E381">
        <v>35805.53125</v>
      </c>
      <c r="F381">
        <v>518.91302490234375</v>
      </c>
      <c r="G381">
        <v>2194006.5</v>
      </c>
      <c r="H381">
        <v>4228.08154296875</v>
      </c>
      <c r="I381">
        <v>1</v>
      </c>
      <c r="J381">
        <v>4.7081751823425293</v>
      </c>
      <c r="K381">
        <v>208.90090942382813</v>
      </c>
      <c r="L381">
        <v>43641.6015625</v>
      </c>
    </row>
    <row r="382" spans="1:12" x14ac:dyDescent="0.25">
      <c r="A382">
        <v>1652</v>
      </c>
      <c r="B382" s="1">
        <f>DATE(2023,3,12) + TIME(0,0,0)</f>
        <v>44997</v>
      </c>
      <c r="C382">
        <v>817270656</v>
      </c>
      <c r="D382">
        <v>1858698.125</v>
      </c>
      <c r="E382">
        <v>35807.6640625</v>
      </c>
      <c r="F382">
        <v>519.350341796875</v>
      </c>
      <c r="G382">
        <v>2248407.5</v>
      </c>
      <c r="H382">
        <v>4329.26953125</v>
      </c>
      <c r="I382">
        <v>1</v>
      </c>
      <c r="J382">
        <v>4.6984319686889648</v>
      </c>
      <c r="K382">
        <v>213.4359130859375</v>
      </c>
      <c r="L382">
        <v>43482.31640625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821751232</v>
      </c>
      <c r="D383">
        <v>1867308.25</v>
      </c>
      <c r="E383">
        <v>36234.62109375</v>
      </c>
      <c r="F383">
        <v>519.6358642578125</v>
      </c>
      <c r="G383">
        <v>2248003.25</v>
      </c>
      <c r="H383">
        <v>4326.11279296875</v>
      </c>
      <c r="I383">
        <v>1</v>
      </c>
      <c r="J383">
        <v>4.7398157119750977</v>
      </c>
      <c r="K383">
        <v>215.2523193359375</v>
      </c>
      <c r="L383">
        <v>43212.98828125</v>
      </c>
    </row>
    <row r="384" spans="1:12" x14ac:dyDescent="0.25">
      <c r="A384">
        <v>1654</v>
      </c>
      <c r="B384" s="1">
        <f>DATE(2023,3,14) + TIME(0,0,0)</f>
        <v>44999</v>
      </c>
      <c r="C384">
        <v>821769856</v>
      </c>
      <c r="D384">
        <v>1867344.25</v>
      </c>
      <c r="E384">
        <v>36236.44921875</v>
      </c>
      <c r="F384">
        <v>516.26446533203125</v>
      </c>
      <c r="G384">
        <v>1862000.25</v>
      </c>
      <c r="H384">
        <v>3606.679443359375</v>
      </c>
      <c r="I384">
        <v>1</v>
      </c>
      <c r="J384">
        <v>4.825019359588623</v>
      </c>
      <c r="K384">
        <v>182.84530639648438</v>
      </c>
      <c r="L384">
        <v>44335.47265625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829050816</v>
      </c>
      <c r="D385">
        <v>1881747.625</v>
      </c>
      <c r="E385">
        <v>36966.7890625</v>
      </c>
      <c r="F385">
        <v>510.52987670898438</v>
      </c>
      <c r="G385">
        <v>1840881.5</v>
      </c>
      <c r="H385">
        <v>3605.8251953125</v>
      </c>
      <c r="I385">
        <v>1</v>
      </c>
      <c r="J385">
        <v>4.8385477066040039</v>
      </c>
      <c r="K385">
        <v>183.34059143066406</v>
      </c>
      <c r="L385">
        <v>44980.55859375</v>
      </c>
    </row>
    <row r="386" spans="1:12" x14ac:dyDescent="0.25">
      <c r="A386">
        <v>1658</v>
      </c>
      <c r="B386" s="1">
        <f>DATE(2023,3,18) + TIME(0,0,0)</f>
        <v>45003</v>
      </c>
      <c r="C386">
        <v>829069120</v>
      </c>
      <c r="D386">
        <v>1881783.5</v>
      </c>
      <c r="E386">
        <v>36968.61328125</v>
      </c>
      <c r="F386">
        <v>510.45217895507813</v>
      </c>
      <c r="G386">
        <v>1830257.625</v>
      </c>
      <c r="H386">
        <v>3585.561279296875</v>
      </c>
      <c r="I386">
        <v>1</v>
      </c>
      <c r="J386">
        <v>4.8418011665344238</v>
      </c>
      <c r="K386">
        <v>182.4390869140625</v>
      </c>
      <c r="L386">
        <v>45013.76953125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859247680</v>
      </c>
      <c r="D387">
        <v>1938845.125</v>
      </c>
      <c r="E387">
        <v>39968.765625</v>
      </c>
      <c r="F387">
        <v>546.02911376953125</v>
      </c>
      <c r="G387">
        <v>1943351.5</v>
      </c>
      <c r="H387">
        <v>3559.062255859375</v>
      </c>
      <c r="I387">
        <v>1</v>
      </c>
      <c r="J387">
        <v>5.1487178802490234</v>
      </c>
      <c r="K387">
        <v>193.19302368164063</v>
      </c>
      <c r="L387">
        <v>44646.8984375</v>
      </c>
    </row>
    <row r="388" spans="1:12" x14ac:dyDescent="0.25">
      <c r="A388">
        <v>1674</v>
      </c>
      <c r="B388" s="1">
        <f>DATE(2023,4,3) + TIME(0,0,0)</f>
        <v>45019</v>
      </c>
      <c r="C388">
        <v>859267584</v>
      </c>
      <c r="D388">
        <v>1938881.375</v>
      </c>
      <c r="E388">
        <v>39970.734375</v>
      </c>
      <c r="F388">
        <v>546.52691650390625</v>
      </c>
      <c r="G388">
        <v>1985815.875</v>
      </c>
      <c r="H388">
        <v>3633.51904296875</v>
      </c>
      <c r="I388">
        <v>1</v>
      </c>
      <c r="J388">
        <v>5.1393828392028809</v>
      </c>
      <c r="K388">
        <v>196.85772705078125</v>
      </c>
      <c r="L388">
        <v>44528.6171875</v>
      </c>
    </row>
    <row r="389" spans="1:12" x14ac:dyDescent="0.25">
      <c r="A389">
        <v>1674.05</v>
      </c>
      <c r="B389" s="1">
        <f>DATE(2023,4,3) + TIME(1,12,0)</f>
        <v>45019.05</v>
      </c>
      <c r="C389">
        <v>859366976</v>
      </c>
      <c r="D389">
        <v>1939063.125</v>
      </c>
      <c r="E389">
        <v>39980.58203125</v>
      </c>
      <c r="F389">
        <v>547.34637451171875</v>
      </c>
      <c r="G389">
        <v>1988492.75</v>
      </c>
      <c r="H389">
        <v>3632.969482421875</v>
      </c>
      <c r="I389">
        <v>1</v>
      </c>
      <c r="J389">
        <v>5.1429424285888672</v>
      </c>
      <c r="K389">
        <v>196.9716796875</v>
      </c>
      <c r="L389">
        <v>44516.7421875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861238464</v>
      </c>
      <c r="D390">
        <v>1942477.375</v>
      </c>
      <c r="E390">
        <v>40166.3671875</v>
      </c>
      <c r="F390">
        <v>547.45233154296875</v>
      </c>
      <c r="G390">
        <v>1988952.75</v>
      </c>
      <c r="H390">
        <v>3633.1064453125</v>
      </c>
      <c r="I390">
        <v>1</v>
      </c>
      <c r="J390">
        <v>5.177027702331543</v>
      </c>
      <c r="K390">
        <v>198.35586547851563</v>
      </c>
      <c r="L390">
        <v>44447.9296875</v>
      </c>
    </row>
    <row r="391" spans="1:12" x14ac:dyDescent="0.25">
      <c r="A391">
        <v>1675</v>
      </c>
      <c r="B391" s="1">
        <f>DATE(2023,4,4) + TIME(0,0,0)</f>
        <v>45020</v>
      </c>
      <c r="C391">
        <v>861257408</v>
      </c>
      <c r="D391">
        <v>1942512</v>
      </c>
      <c r="E391">
        <v>40168.26953125</v>
      </c>
      <c r="F391">
        <v>546.30682373046875</v>
      </c>
      <c r="G391">
        <v>1894645.75</v>
      </c>
      <c r="H391">
        <v>3468.09814453125</v>
      </c>
      <c r="I391">
        <v>1</v>
      </c>
      <c r="J391">
        <v>5.2000222206115723</v>
      </c>
      <c r="K391">
        <v>190.23408508300781</v>
      </c>
      <c r="L391">
        <v>44709.203125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863115136</v>
      </c>
      <c r="D392">
        <v>1945951.75</v>
      </c>
      <c r="E392">
        <v>40358.0390625</v>
      </c>
      <c r="F392">
        <v>538.799072265625</v>
      </c>
      <c r="G392">
        <v>1873071</v>
      </c>
      <c r="H392">
        <v>3476.381103515625</v>
      </c>
      <c r="I392">
        <v>1</v>
      </c>
      <c r="J392">
        <v>5.2435612678527832</v>
      </c>
      <c r="K392">
        <v>192.37338256835938</v>
      </c>
      <c r="L392">
        <v>44850.3125</v>
      </c>
    </row>
    <row r="393" spans="1:12" x14ac:dyDescent="0.25">
      <c r="A393">
        <v>1676</v>
      </c>
      <c r="B393" s="1">
        <f>DATE(2023,4,5) + TIME(0,0,0)</f>
        <v>45021</v>
      </c>
      <c r="C393">
        <v>863138176</v>
      </c>
      <c r="D393">
        <v>1945994.125</v>
      </c>
      <c r="E393">
        <v>40360.34375</v>
      </c>
      <c r="F393">
        <v>542.13671875</v>
      </c>
      <c r="G393">
        <v>2300677</v>
      </c>
      <c r="H393">
        <v>4243.720703125</v>
      </c>
      <c r="I393">
        <v>1</v>
      </c>
      <c r="J393">
        <v>5.1499438285827637</v>
      </c>
      <c r="K393">
        <v>230.41549682617188</v>
      </c>
      <c r="L393">
        <v>43627.5234375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865491520</v>
      </c>
      <c r="D394">
        <v>1950186.125</v>
      </c>
      <c r="E394">
        <v>40590.84375</v>
      </c>
      <c r="F394">
        <v>561.10162353515625</v>
      </c>
      <c r="G394">
        <v>2377186.75</v>
      </c>
      <c r="H394">
        <v>4236.64208984375</v>
      </c>
      <c r="I394">
        <v>1</v>
      </c>
      <c r="J394">
        <v>5.2148094177246094</v>
      </c>
      <c r="K394">
        <v>233.08790588378906</v>
      </c>
      <c r="L394">
        <v>43062.85546875</v>
      </c>
    </row>
    <row r="395" spans="1:12" x14ac:dyDescent="0.25">
      <c r="A395">
        <v>1677</v>
      </c>
      <c r="B395" s="1">
        <f>DATE(2023,4,6) + TIME(0,0,0)</f>
        <v>45022</v>
      </c>
      <c r="C395">
        <v>865514944</v>
      </c>
      <c r="D395">
        <v>1950227.875</v>
      </c>
      <c r="E395">
        <v>40593.1484375</v>
      </c>
      <c r="F395">
        <v>560.75469970703125</v>
      </c>
      <c r="G395">
        <v>2347125</v>
      </c>
      <c r="H395">
        <v>4185.65380859375</v>
      </c>
      <c r="I395">
        <v>1</v>
      </c>
      <c r="J395">
        <v>5.2205891609191895</v>
      </c>
      <c r="K395">
        <v>230.55195617675781</v>
      </c>
      <c r="L395">
        <v>43141.84765625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874768896</v>
      </c>
      <c r="D396">
        <v>1966996.25</v>
      </c>
      <c r="E396">
        <v>41531.76171875</v>
      </c>
      <c r="F396">
        <v>548.35919189453125</v>
      </c>
      <c r="G396">
        <v>2308308</v>
      </c>
      <c r="H396">
        <v>4209.4814453125</v>
      </c>
      <c r="I396">
        <v>1</v>
      </c>
      <c r="J396">
        <v>5.3488593101501465</v>
      </c>
      <c r="K396">
        <v>237.88328552246094</v>
      </c>
      <c r="L396">
        <v>42998.71875</v>
      </c>
    </row>
    <row r="397" spans="1:12" x14ac:dyDescent="0.25">
      <c r="A397">
        <v>1681</v>
      </c>
      <c r="B397" s="1">
        <f>DATE(2023,4,10) + TIME(0,0,0)</f>
        <v>45026</v>
      </c>
      <c r="C397">
        <v>874788672</v>
      </c>
      <c r="D397">
        <v>1967032.375</v>
      </c>
      <c r="E397">
        <v>41533.8359375</v>
      </c>
      <c r="F397">
        <v>546.85784912109375</v>
      </c>
      <c r="G397">
        <v>1975670.375</v>
      </c>
      <c r="H397">
        <v>3612.767822265625</v>
      </c>
      <c r="I397">
        <v>1</v>
      </c>
      <c r="J397">
        <v>5.4336528778076172</v>
      </c>
      <c r="K397">
        <v>207.58468627929688</v>
      </c>
      <c r="L397">
        <v>43953.89453125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876686912</v>
      </c>
      <c r="D398">
        <v>1970620.125</v>
      </c>
      <c r="E398">
        <v>41739.234375</v>
      </c>
      <c r="F398">
        <v>525.433349609375</v>
      </c>
      <c r="G398">
        <v>1904395.875</v>
      </c>
      <c r="H398">
        <v>3624.428955078125</v>
      </c>
      <c r="I398">
        <v>1</v>
      </c>
      <c r="J398">
        <v>5.4292693138122559</v>
      </c>
      <c r="K398">
        <v>208.07708740234375</v>
      </c>
      <c r="L398">
        <v>44459.17578125</v>
      </c>
    </row>
    <row r="399" spans="1:12" x14ac:dyDescent="0.25">
      <c r="A399">
        <v>1682</v>
      </c>
      <c r="B399" s="1">
        <f>DATE(2023,4,11) + TIME(0,0,0)</f>
        <v>45027</v>
      </c>
      <c r="C399">
        <v>876709824</v>
      </c>
      <c r="D399">
        <v>1970663.75</v>
      </c>
      <c r="E399">
        <v>41741.69140625</v>
      </c>
      <c r="F399">
        <v>525.4244384765625</v>
      </c>
      <c r="G399">
        <v>2292054</v>
      </c>
      <c r="H399">
        <v>4362.29052734375</v>
      </c>
      <c r="I399">
        <v>1</v>
      </c>
      <c r="J399">
        <v>5.328211784362793</v>
      </c>
      <c r="K399">
        <v>245.51356506347656</v>
      </c>
      <c r="L399">
        <v>43282.7421875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877873920</v>
      </c>
      <c r="D400">
        <v>1972791.125</v>
      </c>
      <c r="E400">
        <v>41862.85546875</v>
      </c>
      <c r="F400">
        <v>552.29669189453125</v>
      </c>
      <c r="G400">
        <v>2396271</v>
      </c>
      <c r="H400">
        <v>4338.73876953125</v>
      </c>
      <c r="I400">
        <v>1</v>
      </c>
      <c r="J400">
        <v>5.3981456756591797</v>
      </c>
      <c r="K400">
        <v>247.57597351074219</v>
      </c>
      <c r="L400">
        <v>42928.69140625</v>
      </c>
    </row>
    <row r="401" spans="1:12" x14ac:dyDescent="0.25">
      <c r="A401">
        <v>1682.5</v>
      </c>
      <c r="B401" s="1">
        <f>DATE(2023,4,11) + TIME(12,0,0)</f>
        <v>45027.5</v>
      </c>
      <c r="C401">
        <v>877893568</v>
      </c>
      <c r="D401">
        <v>1972827</v>
      </c>
      <c r="E401">
        <v>41864.9453125</v>
      </c>
      <c r="F401">
        <v>549.64581298828125</v>
      </c>
      <c r="G401">
        <v>1967808.875</v>
      </c>
      <c r="H401">
        <v>3580.14013671875</v>
      </c>
      <c r="I401">
        <v>1</v>
      </c>
      <c r="J401">
        <v>5.512690544128418</v>
      </c>
      <c r="K401">
        <v>208.87677001953125</v>
      </c>
      <c r="L401">
        <v>44143.3515625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917162432</v>
      </c>
      <c r="D402">
        <v>2046546.25</v>
      </c>
      <c r="E402">
        <v>46252.359375</v>
      </c>
      <c r="F402">
        <v>537.81427001953125</v>
      </c>
      <c r="G402">
        <v>1933631.75</v>
      </c>
      <c r="H402">
        <v>3595.3525390625</v>
      </c>
      <c r="I402">
        <v>1</v>
      </c>
      <c r="J402">
        <v>5.7218542098999023</v>
      </c>
      <c r="K402">
        <v>218.20626831054688</v>
      </c>
      <c r="L402">
        <v>45570.71875</v>
      </c>
    </row>
    <row r="403" spans="1:12" x14ac:dyDescent="0.25">
      <c r="A403">
        <v>1703</v>
      </c>
      <c r="B403" s="1">
        <f>DATE(2023,5,2) + TIME(0,0,0)</f>
        <v>45048</v>
      </c>
      <c r="C403">
        <v>917186048</v>
      </c>
      <c r="D403">
        <v>2046590</v>
      </c>
      <c r="E403">
        <v>46254.9609375</v>
      </c>
      <c r="F403">
        <v>539.21173095703125</v>
      </c>
      <c r="G403">
        <v>2362926.25</v>
      </c>
      <c r="H403">
        <v>4382.1865234375</v>
      </c>
      <c r="I403">
        <v>1</v>
      </c>
      <c r="J403">
        <v>5.6035456657409668</v>
      </c>
      <c r="K403">
        <v>260.13455200195313</v>
      </c>
      <c r="L403">
        <v>44297.85546875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927027136</v>
      </c>
      <c r="D404">
        <v>2064031.125</v>
      </c>
      <c r="E404">
        <v>47305.62890625</v>
      </c>
      <c r="F404">
        <v>564.36083984375</v>
      </c>
      <c r="G404">
        <v>2471403.25</v>
      </c>
      <c r="H404">
        <v>4379.11865234375</v>
      </c>
      <c r="I404">
        <v>1</v>
      </c>
      <c r="J404">
        <v>5.7040324211120605</v>
      </c>
      <c r="K404">
        <v>264.8961181640625</v>
      </c>
      <c r="L404">
        <v>43329.02734375</v>
      </c>
    </row>
    <row r="405" spans="1:12" x14ac:dyDescent="0.25">
      <c r="A405">
        <v>1707</v>
      </c>
      <c r="B405" s="1">
        <f>DATE(2023,5,6) + TIME(0,0,0)</f>
        <v>45052</v>
      </c>
      <c r="C405">
        <v>927047552</v>
      </c>
      <c r="D405">
        <v>2064067.375</v>
      </c>
      <c r="E405">
        <v>47307.8671875</v>
      </c>
      <c r="F405">
        <v>562.80450439453125</v>
      </c>
      <c r="G405">
        <v>2042690.625</v>
      </c>
      <c r="H405">
        <v>3629.485107421875</v>
      </c>
      <c r="I405">
        <v>1</v>
      </c>
      <c r="J405">
        <v>5.815483570098877</v>
      </c>
      <c r="K405">
        <v>224.10488891601563</v>
      </c>
      <c r="L405">
        <v>44546.4765625</v>
      </c>
    </row>
    <row r="406" spans="1:12" x14ac:dyDescent="0.25">
      <c r="A406">
        <v>1709</v>
      </c>
      <c r="B406" s="1">
        <f>DATE(2023,5,8) + TIME(0,0,0)</f>
        <v>45054</v>
      </c>
      <c r="C406">
        <v>930946176</v>
      </c>
      <c r="D406">
        <v>2071273.75</v>
      </c>
      <c r="E406">
        <v>47753.69921875</v>
      </c>
      <c r="F406">
        <v>542.76226806640625</v>
      </c>
      <c r="G406">
        <v>1954528.625</v>
      </c>
      <c r="H406">
        <v>3601.07666015625</v>
      </c>
      <c r="I406">
        <v>1</v>
      </c>
      <c r="J406">
        <v>5.8706998825073242</v>
      </c>
      <c r="K406">
        <v>224.5936279296875</v>
      </c>
      <c r="L406">
        <v>45325.25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932904192</v>
      </c>
      <c r="D407">
        <v>2074866.25</v>
      </c>
      <c r="E407">
        <v>47979.79296875</v>
      </c>
      <c r="F407">
        <v>545.1883544921875</v>
      </c>
      <c r="G407">
        <v>1977584</v>
      </c>
      <c r="H407">
        <v>3627.3408203125</v>
      </c>
      <c r="I407">
        <v>1</v>
      </c>
      <c r="J407">
        <v>5.9310512542724609</v>
      </c>
      <c r="K407">
        <v>228.70399475097656</v>
      </c>
      <c r="L407">
        <v>45349.140625</v>
      </c>
    </row>
    <row r="408" spans="1:12" x14ac:dyDescent="0.25">
      <c r="A408">
        <v>1710</v>
      </c>
      <c r="B408" s="1">
        <f>DATE(2023,5,9) + TIME(0,0,0)</f>
        <v>45055</v>
      </c>
      <c r="C408">
        <v>932924224</v>
      </c>
      <c r="D408">
        <v>2074903</v>
      </c>
      <c r="E408">
        <v>47982.109375</v>
      </c>
      <c r="F408">
        <v>545.26959228515625</v>
      </c>
      <c r="G408">
        <v>2005317.125</v>
      </c>
      <c r="H408">
        <v>3677.661865234375</v>
      </c>
      <c r="I408">
        <v>1</v>
      </c>
      <c r="J408">
        <v>5.9223189353942871</v>
      </c>
      <c r="K408">
        <v>231.51385498046875</v>
      </c>
      <c r="L408">
        <v>45268.2109375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938967168</v>
      </c>
      <c r="D409">
        <v>2085880.75</v>
      </c>
      <c r="E409">
        <v>48681.13671875</v>
      </c>
      <c r="F409">
        <v>552.7021484375</v>
      </c>
      <c r="G409">
        <v>2028334.125</v>
      </c>
      <c r="H409">
        <v>3669.850341796875</v>
      </c>
      <c r="I409">
        <v>1</v>
      </c>
      <c r="J409">
        <v>6.0225887298583984</v>
      </c>
      <c r="K409">
        <v>235.18417358398438</v>
      </c>
      <c r="L409">
        <v>45340.0546875</v>
      </c>
    </row>
    <row r="410" spans="1:12" x14ac:dyDescent="0.25">
      <c r="A410">
        <v>1713</v>
      </c>
      <c r="B410" s="1">
        <f>DATE(2023,5,12) + TIME(0,0,0)</f>
        <v>45058</v>
      </c>
      <c r="C410">
        <v>938990528</v>
      </c>
      <c r="D410">
        <v>2085923</v>
      </c>
      <c r="E410">
        <v>48683.79296875</v>
      </c>
      <c r="F410">
        <v>554.217041015625</v>
      </c>
      <c r="G410">
        <v>2336059.75</v>
      </c>
      <c r="H410">
        <v>4215.06298828125</v>
      </c>
      <c r="I410">
        <v>1</v>
      </c>
      <c r="J410">
        <v>5.9304943084716797</v>
      </c>
      <c r="K410">
        <v>265.73336791992188</v>
      </c>
      <c r="L410">
        <v>44452.5078125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939298624</v>
      </c>
      <c r="D411">
        <v>2086469</v>
      </c>
      <c r="E411">
        <v>48718.4296875</v>
      </c>
      <c r="F411">
        <v>567.09197998046875</v>
      </c>
      <c r="G411">
        <v>2379944.25</v>
      </c>
      <c r="H411">
        <v>4196.75146484375</v>
      </c>
      <c r="I411">
        <v>1</v>
      </c>
      <c r="J411">
        <v>5.9735345840454102</v>
      </c>
      <c r="K411">
        <v>266.62109375</v>
      </c>
      <c r="L411">
        <v>44313.86328125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941375488</v>
      </c>
      <c r="D412">
        <v>2090078.75</v>
      </c>
      <c r="E412">
        <v>48947.48046875</v>
      </c>
      <c r="F412">
        <v>576.35693359375</v>
      </c>
      <c r="G412">
        <v>2420543.75</v>
      </c>
      <c r="H412">
        <v>4199.73046875</v>
      </c>
      <c r="I412">
        <v>1</v>
      </c>
      <c r="J412">
        <v>5.963803768157959</v>
      </c>
      <c r="K412">
        <v>266.34817504882813</v>
      </c>
      <c r="L412">
        <v>44010.84375</v>
      </c>
    </row>
    <row r="413" spans="1:12" x14ac:dyDescent="0.25">
      <c r="A413">
        <v>1714</v>
      </c>
      <c r="B413" s="1">
        <f>DATE(2023,5,13) + TIME(0,0,0)</f>
        <v>45059</v>
      </c>
      <c r="C413">
        <v>941399488</v>
      </c>
      <c r="D413">
        <v>2090120.375</v>
      </c>
      <c r="E413">
        <v>48950.125</v>
      </c>
      <c r="F413">
        <v>576.293212890625</v>
      </c>
      <c r="G413">
        <v>2399994.5</v>
      </c>
      <c r="H413">
        <v>4164.53759765625</v>
      </c>
      <c r="I413">
        <v>1</v>
      </c>
      <c r="J413">
        <v>5.9694252014160156</v>
      </c>
      <c r="K413">
        <v>264.3809814453125</v>
      </c>
      <c r="L413">
        <v>44066.25390625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953185856</v>
      </c>
      <c r="D414">
        <v>2110874.5</v>
      </c>
      <c r="E414">
        <v>50305.10546875</v>
      </c>
      <c r="F414">
        <v>566.4530029296875</v>
      </c>
      <c r="G414">
        <v>2351556.25</v>
      </c>
      <c r="H414">
        <v>4151.37060546875</v>
      </c>
      <c r="I414">
        <v>1</v>
      </c>
      <c r="J414">
        <v>6.2246456146240234</v>
      </c>
      <c r="K414">
        <v>275.560791015625</v>
      </c>
      <c r="L414">
        <v>43895.03125</v>
      </c>
    </row>
    <row r="415" spans="1:12" x14ac:dyDescent="0.25">
      <c r="A415">
        <v>1719</v>
      </c>
      <c r="B415" s="1">
        <f>DATE(2023,5,18) + TIME(0,0,0)</f>
        <v>45064</v>
      </c>
      <c r="C415">
        <v>953206272</v>
      </c>
      <c r="D415">
        <v>2110910.75</v>
      </c>
      <c r="E415">
        <v>50307.5546875</v>
      </c>
      <c r="F415">
        <v>564.7601318359375</v>
      </c>
      <c r="G415">
        <v>2046831.5</v>
      </c>
      <c r="H415">
        <v>3624.24951171875</v>
      </c>
      <c r="I415">
        <v>1</v>
      </c>
      <c r="J415">
        <v>6.3289275169372559</v>
      </c>
      <c r="K415">
        <v>244.8740234375</v>
      </c>
      <c r="L415">
        <v>44757.0859375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969253888</v>
      </c>
      <c r="D416">
        <v>2139859</v>
      </c>
      <c r="E416">
        <v>52308.13671875</v>
      </c>
      <c r="F416">
        <v>559.36151123046875</v>
      </c>
      <c r="G416">
        <v>2021895.75</v>
      </c>
      <c r="H416">
        <v>3614.6494140625</v>
      </c>
      <c r="I416">
        <v>1</v>
      </c>
      <c r="J416">
        <v>6.5833926200866699</v>
      </c>
      <c r="K416">
        <v>254.73689270019531</v>
      </c>
      <c r="L416">
        <v>45523.29296875</v>
      </c>
    </row>
    <row r="417" spans="1:12" x14ac:dyDescent="0.25">
      <c r="A417">
        <v>1727</v>
      </c>
      <c r="B417" s="1">
        <f>DATE(2023,5,26) + TIME(0,0,0)</f>
        <v>45072</v>
      </c>
      <c r="C417">
        <v>969277888</v>
      </c>
      <c r="D417">
        <v>2139901.75</v>
      </c>
      <c r="E417">
        <v>52311.0859375</v>
      </c>
      <c r="F417">
        <v>560.6502685546875</v>
      </c>
      <c r="G417">
        <v>2398698.75</v>
      </c>
      <c r="H417">
        <v>4278.42236328125</v>
      </c>
      <c r="I417">
        <v>1</v>
      </c>
      <c r="J417">
        <v>6.4491615295410156</v>
      </c>
      <c r="K417">
        <v>294.94375610351563</v>
      </c>
      <c r="L417">
        <v>44431.8828125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970490944</v>
      </c>
      <c r="D418">
        <v>2141988.25</v>
      </c>
      <c r="E418">
        <v>52455.83984375</v>
      </c>
      <c r="F418">
        <v>587.89068603515625</v>
      </c>
      <c r="G418">
        <v>2501383</v>
      </c>
      <c r="H418">
        <v>4254.84375</v>
      </c>
      <c r="I418">
        <v>1</v>
      </c>
      <c r="J418">
        <v>6.4833660125732422</v>
      </c>
      <c r="K418">
        <v>294.98184204101563</v>
      </c>
      <c r="L418">
        <v>44037.0703125</v>
      </c>
    </row>
    <row r="419" spans="1:12" x14ac:dyDescent="0.25">
      <c r="A419">
        <v>1727.5</v>
      </c>
      <c r="B419" s="1">
        <f>DATE(2023,5,26) + TIME(12,0,0)</f>
        <v>45072.5</v>
      </c>
      <c r="C419">
        <v>970512256</v>
      </c>
      <c r="D419">
        <v>2142024.75</v>
      </c>
      <c r="E419">
        <v>52458.4140625</v>
      </c>
      <c r="F419">
        <v>585.9088134765625</v>
      </c>
      <c r="G419">
        <v>2133348.5</v>
      </c>
      <c r="H419">
        <v>3641.093017578125</v>
      </c>
      <c r="I419">
        <v>1</v>
      </c>
      <c r="J419">
        <v>6.6066141128540039</v>
      </c>
      <c r="K419">
        <v>257.569580078125</v>
      </c>
      <c r="L419">
        <v>45046.0625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995851328</v>
      </c>
      <c r="D420">
        <v>2187447</v>
      </c>
      <c r="E420">
        <v>55894.7890625</v>
      </c>
      <c r="F420">
        <v>556.33575439453125</v>
      </c>
      <c r="G420">
        <v>2015042.75</v>
      </c>
      <c r="H420">
        <v>3621.990234375</v>
      </c>
      <c r="I420">
        <v>1</v>
      </c>
      <c r="J420">
        <v>7.3258991241455078</v>
      </c>
      <c r="K420">
        <v>286.31878662109375</v>
      </c>
      <c r="L420">
        <v>45550.921875</v>
      </c>
    </row>
    <row r="421" spans="1:12" x14ac:dyDescent="0.25">
      <c r="A421">
        <v>1740</v>
      </c>
      <c r="B421" s="1">
        <f>DATE(2023,6,8) + TIME(0,0,0)</f>
        <v>45085</v>
      </c>
      <c r="C421">
        <v>995874752</v>
      </c>
      <c r="D421">
        <v>2187489</v>
      </c>
      <c r="E421">
        <v>55898.03125</v>
      </c>
      <c r="F421">
        <v>557.88372802734375</v>
      </c>
      <c r="G421">
        <v>2338979.75</v>
      </c>
      <c r="H421">
        <v>4192.59375</v>
      </c>
      <c r="I421">
        <v>1</v>
      </c>
      <c r="J421">
        <v>7.1848311424255371</v>
      </c>
      <c r="K421">
        <v>324.549072265625</v>
      </c>
      <c r="L421">
        <v>44601.7734375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997782272</v>
      </c>
      <c r="D422">
        <v>2190789.25</v>
      </c>
      <c r="E422">
        <v>56154.73046875</v>
      </c>
      <c r="F422">
        <v>582.0804443359375</v>
      </c>
      <c r="G422">
        <v>2431848.75</v>
      </c>
      <c r="H422">
        <v>4177.85693359375</v>
      </c>
      <c r="I422">
        <v>1</v>
      </c>
      <c r="J422">
        <v>7.2102727890014648</v>
      </c>
      <c r="K422">
        <v>324.64251708984375</v>
      </c>
      <c r="L422">
        <v>44158</v>
      </c>
    </row>
    <row r="423" spans="1:12" x14ac:dyDescent="0.25">
      <c r="A423">
        <v>1740.8</v>
      </c>
      <c r="B423" s="1">
        <f>DATE(2023,6,8) + TIME(19,12,0)</f>
        <v>45085.8</v>
      </c>
      <c r="C423">
        <v>997802368</v>
      </c>
      <c r="D423">
        <v>2190824</v>
      </c>
      <c r="E423">
        <v>56157.49609375</v>
      </c>
      <c r="F423">
        <v>579.444580078125</v>
      </c>
      <c r="G423">
        <v>2011262.375</v>
      </c>
      <c r="H423">
        <v>3471.017578125</v>
      </c>
      <c r="I423">
        <v>1</v>
      </c>
      <c r="J423">
        <v>7.3847198486328125</v>
      </c>
      <c r="K423">
        <v>276.76312255859375</v>
      </c>
      <c r="L423">
        <v>45331.62890625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998177600</v>
      </c>
      <c r="D424">
        <v>2191486.25</v>
      </c>
      <c r="E424">
        <v>56210.05078125</v>
      </c>
      <c r="F424">
        <v>561.8297119140625</v>
      </c>
      <c r="G424">
        <v>1961342.25</v>
      </c>
      <c r="H424">
        <v>3490.990478515625</v>
      </c>
      <c r="I424">
        <v>1</v>
      </c>
      <c r="J424">
        <v>7.3475255966186523</v>
      </c>
      <c r="K424">
        <v>276.84249877929688</v>
      </c>
      <c r="L424">
        <v>45523.45703125</v>
      </c>
    </row>
    <row r="425" spans="1:12" x14ac:dyDescent="0.25">
      <c r="A425">
        <v>1741</v>
      </c>
      <c r="B425" s="1">
        <f>DATE(2023,6,9) + TIME(0,0,0)</f>
        <v>45086</v>
      </c>
      <c r="C425">
        <v>998177600</v>
      </c>
      <c r="D425">
        <v>2191486.25</v>
      </c>
      <c r="E425">
        <v>56210.05078125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51298.8515625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998177600</v>
      </c>
      <c r="D426">
        <v>2191486.25</v>
      </c>
      <c r="E426">
        <v>56210.05078125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53040.1171875</v>
      </c>
    </row>
    <row r="427" spans="1:12" x14ac:dyDescent="0.25">
      <c r="A427">
        <v>1743</v>
      </c>
      <c r="B427" s="1">
        <f>DATE(2023,6,11) + TIME(0,0,0)</f>
        <v>45088</v>
      </c>
      <c r="C427">
        <v>998177600</v>
      </c>
      <c r="D427">
        <v>2191486.25</v>
      </c>
      <c r="E427">
        <v>56210.05078125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53047.015625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998177600</v>
      </c>
      <c r="D428">
        <v>2191486.25</v>
      </c>
      <c r="E428">
        <v>56210.05078125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54705.70703125</v>
      </c>
    </row>
    <row r="429" spans="1:12" x14ac:dyDescent="0.25">
      <c r="A429">
        <v>1747</v>
      </c>
      <c r="B429" s="1">
        <f>DATE(2023,6,15) + TIME(0,0,0)</f>
        <v>45092</v>
      </c>
      <c r="C429">
        <v>998195200</v>
      </c>
      <c r="D429">
        <v>2191523.5</v>
      </c>
      <c r="E429">
        <v>56213.109375</v>
      </c>
      <c r="F429">
        <v>474.83782958984375</v>
      </c>
      <c r="G429">
        <v>1762399.75</v>
      </c>
      <c r="H429">
        <v>3711.582275390625</v>
      </c>
      <c r="I429">
        <v>1</v>
      </c>
      <c r="J429">
        <v>7.6125845909118652</v>
      </c>
      <c r="K429">
        <v>305.82882690429688</v>
      </c>
      <c r="L429">
        <v>50911.3671875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999929216</v>
      </c>
      <c r="D430">
        <v>2195201.5</v>
      </c>
      <c r="E430">
        <v>56513.0234375</v>
      </c>
      <c r="F430">
        <v>472.58621215820313</v>
      </c>
      <c r="G430">
        <v>1757172.375</v>
      </c>
      <c r="H430">
        <v>3718.204833984375</v>
      </c>
      <c r="I430">
        <v>1</v>
      </c>
      <c r="J430">
        <v>7.467656135559082</v>
      </c>
      <c r="K430">
        <v>300.07101440429688</v>
      </c>
      <c r="L430">
        <v>48184.16796875</v>
      </c>
    </row>
    <row r="431" spans="1:12" x14ac:dyDescent="0.25">
      <c r="A431">
        <v>1748</v>
      </c>
      <c r="B431" s="1">
        <f>DATE(2023,6,16) + TIME(0,0,0)</f>
        <v>45093</v>
      </c>
      <c r="C431">
        <v>999950336</v>
      </c>
      <c r="D431">
        <v>2195246.25</v>
      </c>
      <c r="E431">
        <v>56516.53125</v>
      </c>
      <c r="F431">
        <v>472.38836669921875</v>
      </c>
      <c r="G431">
        <v>2116440.75</v>
      </c>
      <c r="H431">
        <v>4480.29833984375</v>
      </c>
      <c r="I431">
        <v>1</v>
      </c>
      <c r="J431">
        <v>7.2612996101379395</v>
      </c>
      <c r="K431">
        <v>350.80056762695313</v>
      </c>
      <c r="L431">
        <v>46939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1004585472</v>
      </c>
      <c r="D432">
        <v>2204120.75</v>
      </c>
      <c r="E432">
        <v>57234.5</v>
      </c>
      <c r="F432">
        <v>534.61846923828125</v>
      </c>
      <c r="G432">
        <v>2381424.25</v>
      </c>
      <c r="H432">
        <v>4454.43701171875</v>
      </c>
      <c r="I432">
        <v>1</v>
      </c>
      <c r="J432">
        <v>7.5595107078552246</v>
      </c>
      <c r="K432">
        <v>364.27072143554688</v>
      </c>
      <c r="L432">
        <v>44822.00390625</v>
      </c>
    </row>
    <row r="433" spans="1:12" x14ac:dyDescent="0.25">
      <c r="A433">
        <v>1750</v>
      </c>
      <c r="B433" s="1">
        <f>DATE(2023,6,18) + TIME(0,0,0)</f>
        <v>45095</v>
      </c>
      <c r="C433">
        <v>1004604992</v>
      </c>
      <c r="D433">
        <v>2204157.25</v>
      </c>
      <c r="E433">
        <v>57237.5859375</v>
      </c>
      <c r="F433">
        <v>531.8031005859375</v>
      </c>
      <c r="G433">
        <v>1946908.625</v>
      </c>
      <c r="H433">
        <v>3660.95751953125</v>
      </c>
      <c r="I433">
        <v>1</v>
      </c>
      <c r="J433">
        <v>7.7768959999084473</v>
      </c>
      <c r="K433">
        <v>308.71749877929688</v>
      </c>
      <c r="L433">
        <v>46145.5234375</v>
      </c>
    </row>
    <row r="434" spans="1:12" x14ac:dyDescent="0.25">
      <c r="A434">
        <v>1752</v>
      </c>
      <c r="B434" s="1">
        <f>DATE(2023,6,20) + TIME(0,0,0)</f>
        <v>45097</v>
      </c>
      <c r="C434">
        <v>1008381504</v>
      </c>
      <c r="D434">
        <v>2211503.75</v>
      </c>
      <c r="E434">
        <v>57860.44140625</v>
      </c>
      <c r="F434">
        <v>519.364990234375</v>
      </c>
      <c r="G434">
        <v>1906494.5</v>
      </c>
      <c r="H434">
        <v>3670.818115234375</v>
      </c>
      <c r="I434">
        <v>1</v>
      </c>
      <c r="J434">
        <v>7.8767008781433105</v>
      </c>
      <c r="K434">
        <v>313.86126708984375</v>
      </c>
      <c r="L434">
        <v>46472.98828125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1010311040</v>
      </c>
      <c r="D435">
        <v>2215146.75</v>
      </c>
      <c r="E435">
        <v>58172.5703125</v>
      </c>
      <c r="F435">
        <v>529.669189453125</v>
      </c>
      <c r="G435">
        <v>1949003.625</v>
      </c>
      <c r="H435">
        <v>3679.661865234375</v>
      </c>
      <c r="I435">
        <v>1</v>
      </c>
      <c r="J435">
        <v>7.8920097351074219</v>
      </c>
      <c r="K435">
        <v>315.28131103515625</v>
      </c>
      <c r="L435">
        <v>46398.02734375</v>
      </c>
    </row>
    <row r="436" spans="1:12" x14ac:dyDescent="0.25">
      <c r="A436">
        <v>1753</v>
      </c>
      <c r="B436" s="1">
        <f>DATE(2023,6,21) + TIME(0,0,0)</f>
        <v>45098</v>
      </c>
      <c r="C436">
        <v>1010333312</v>
      </c>
      <c r="D436">
        <v>2215188.75</v>
      </c>
      <c r="E436">
        <v>58176.109375</v>
      </c>
      <c r="F436">
        <v>529.4876708984375</v>
      </c>
      <c r="G436">
        <v>2227817.5</v>
      </c>
      <c r="H436">
        <v>4207.49658203125</v>
      </c>
      <c r="I436">
        <v>1</v>
      </c>
      <c r="J436">
        <v>7.7618470191955566</v>
      </c>
      <c r="K436">
        <v>354.06112670898438</v>
      </c>
      <c r="L436">
        <v>45511.296875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1011693632</v>
      </c>
      <c r="D437">
        <v>2217663</v>
      </c>
      <c r="E437">
        <v>58385.35546875</v>
      </c>
      <c r="F437">
        <v>555.3216552734375</v>
      </c>
      <c r="G437">
        <v>2328692.75</v>
      </c>
      <c r="H437">
        <v>4193.41259765625</v>
      </c>
      <c r="I437">
        <v>1</v>
      </c>
      <c r="J437">
        <v>7.7909717559814453</v>
      </c>
      <c r="K437">
        <v>354.31195068359375</v>
      </c>
      <c r="L437">
        <v>45088.31640625</v>
      </c>
    </row>
    <row r="438" spans="1:12" x14ac:dyDescent="0.25">
      <c r="A438">
        <v>1753.6</v>
      </c>
      <c r="B438" s="1">
        <f>DATE(2023,6,21) + TIME(14,24,0)</f>
        <v>45098.6</v>
      </c>
      <c r="C438">
        <v>1011713600</v>
      </c>
      <c r="D438">
        <v>2217699.25</v>
      </c>
      <c r="E438">
        <v>58388.4609375</v>
      </c>
      <c r="F438">
        <v>553.9144287109375</v>
      </c>
      <c r="G438">
        <v>1997075.25</v>
      </c>
      <c r="H438">
        <v>3605.385986328125</v>
      </c>
      <c r="I438">
        <v>1</v>
      </c>
      <c r="J438">
        <v>7.9348917007446289</v>
      </c>
      <c r="K438">
        <v>310.74038696289063</v>
      </c>
      <c r="L438">
        <v>46072.91015625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1025691904</v>
      </c>
      <c r="D439">
        <v>2244175</v>
      </c>
      <c r="E439">
        <v>60894.98828125</v>
      </c>
      <c r="F439">
        <v>532.04229736328125</v>
      </c>
      <c r="G439">
        <v>1899024.75</v>
      </c>
      <c r="H439">
        <v>3569.311767578125</v>
      </c>
      <c r="I439">
        <v>1</v>
      </c>
      <c r="J439">
        <v>9.02801513671875</v>
      </c>
      <c r="K439">
        <v>354.21673583984375</v>
      </c>
      <c r="L439">
        <v>46298.171875</v>
      </c>
    </row>
    <row r="440" spans="1:12" x14ac:dyDescent="0.25">
      <c r="A440">
        <v>1761</v>
      </c>
      <c r="B440" s="1">
        <f>DATE(2023,6,29) + TIME(0,0,0)</f>
        <v>45106</v>
      </c>
      <c r="C440">
        <v>1025711488</v>
      </c>
      <c r="D440">
        <v>2244211.75</v>
      </c>
      <c r="E440">
        <v>60898.6171875</v>
      </c>
      <c r="F440">
        <v>532.217529296875</v>
      </c>
      <c r="G440">
        <v>1953782.75</v>
      </c>
      <c r="H440">
        <v>3671.02294921875</v>
      </c>
      <c r="I440">
        <v>1</v>
      </c>
      <c r="J440">
        <v>8.99066162109375</v>
      </c>
      <c r="K440">
        <v>362.654296875</v>
      </c>
      <c r="L440">
        <v>46125.7109375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1029596544</v>
      </c>
      <c r="D441">
        <v>2251493</v>
      </c>
      <c r="E441">
        <v>61638.49609375</v>
      </c>
      <c r="F441">
        <v>531.60626220703125</v>
      </c>
      <c r="G441">
        <v>1941610.625</v>
      </c>
      <c r="H441">
        <v>3652.346923828125</v>
      </c>
      <c r="I441">
        <v>1</v>
      </c>
      <c r="J441">
        <v>9.3678646087646484</v>
      </c>
      <c r="K441">
        <v>377.51168823242188</v>
      </c>
      <c r="L441">
        <v>45998.765625</v>
      </c>
    </row>
    <row r="442" spans="1:12" x14ac:dyDescent="0.25">
      <c r="A442">
        <v>1763</v>
      </c>
      <c r="B442" s="1">
        <f>DATE(2023,7,1) + TIME(0,0,0)</f>
        <v>45108</v>
      </c>
      <c r="C442">
        <v>1029615168</v>
      </c>
      <c r="D442">
        <v>2251528</v>
      </c>
      <c r="E442">
        <v>61642.14453125</v>
      </c>
      <c r="F442">
        <v>531.2279052734375</v>
      </c>
      <c r="G442">
        <v>1860109.75</v>
      </c>
      <c r="H442">
        <v>3501.52880859375</v>
      </c>
      <c r="I442">
        <v>1</v>
      </c>
      <c r="J442">
        <v>9.4337949752807617</v>
      </c>
      <c r="K442">
        <v>364.73544311523438</v>
      </c>
      <c r="L442">
        <v>46253.43359375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1033367104</v>
      </c>
      <c r="D443">
        <v>2258507</v>
      </c>
      <c r="E443">
        <v>62372.8125</v>
      </c>
      <c r="F443">
        <v>552.17828369140625</v>
      </c>
      <c r="G443">
        <v>1955770.875</v>
      </c>
      <c r="H443">
        <v>3541.919189453125</v>
      </c>
      <c r="I443">
        <v>1</v>
      </c>
      <c r="J443">
        <v>8.4725522994995117</v>
      </c>
      <c r="K443">
        <v>327.86990356445313</v>
      </c>
      <c r="L443">
        <v>46417.484375</v>
      </c>
    </row>
    <row r="444" spans="1:12" x14ac:dyDescent="0.25">
      <c r="A444">
        <v>1765</v>
      </c>
      <c r="B444" s="1">
        <f>DATE(2023,7,3) + TIME(0,0,0)</f>
        <v>45110</v>
      </c>
      <c r="C444">
        <v>1033387200</v>
      </c>
      <c r="D444">
        <v>2258543.5</v>
      </c>
      <c r="E444">
        <v>62376.1796875</v>
      </c>
      <c r="F444">
        <v>552.31890869140625</v>
      </c>
      <c r="G444">
        <v>2013784.75</v>
      </c>
      <c r="H444">
        <v>3646.05419921875</v>
      </c>
      <c r="I444">
        <v>1</v>
      </c>
      <c r="J444">
        <v>8.4528408050537109</v>
      </c>
      <c r="K444">
        <v>336.65179443359375</v>
      </c>
      <c r="L444">
        <v>46241.9765625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1035374592</v>
      </c>
      <c r="D445">
        <v>2262137.5</v>
      </c>
      <c r="E445">
        <v>62718.2890625</v>
      </c>
      <c r="F445">
        <v>551.8089599609375</v>
      </c>
      <c r="G445">
        <v>1999196.375</v>
      </c>
      <c r="H445">
        <v>3622.986328125</v>
      </c>
      <c r="I445">
        <v>1</v>
      </c>
      <c r="J445">
        <v>8.8805332183837891</v>
      </c>
      <c r="K445">
        <v>353.09744262695313</v>
      </c>
      <c r="L445">
        <v>46115.578125</v>
      </c>
    </row>
    <row r="446" spans="1:12" x14ac:dyDescent="0.25">
      <c r="A446">
        <v>1766</v>
      </c>
      <c r="B446" s="1">
        <f>DATE(2023,7,4) + TIME(0,0,0)</f>
        <v>45111</v>
      </c>
      <c r="C446">
        <v>1035374592</v>
      </c>
      <c r="D446">
        <v>2262137.5</v>
      </c>
      <c r="E446">
        <v>62718.2890625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51876.20703125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1035374592</v>
      </c>
      <c r="D447">
        <v>2262137.5</v>
      </c>
      <c r="E447">
        <v>62718.2890625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52784.578125</v>
      </c>
    </row>
    <row r="448" spans="1:12" x14ac:dyDescent="0.25">
      <c r="A448">
        <v>1767</v>
      </c>
      <c r="B448" s="1">
        <f>DATE(2023,7,5) + TIME(0,0,0)</f>
        <v>45112</v>
      </c>
      <c r="C448">
        <v>1035374592</v>
      </c>
      <c r="D448">
        <v>2262137.5</v>
      </c>
      <c r="E448">
        <v>62718.2890625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52792.62890625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1035374592</v>
      </c>
      <c r="D449">
        <v>2262137.5</v>
      </c>
      <c r="E449">
        <v>62718.2890625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53982.78515625</v>
      </c>
    </row>
    <row r="450" spans="1:12" x14ac:dyDescent="0.25">
      <c r="A450">
        <v>1769</v>
      </c>
      <c r="B450" s="1">
        <f>DATE(2023,7,7) + TIME(0,0,0)</f>
        <v>45114</v>
      </c>
      <c r="C450">
        <v>1035374592</v>
      </c>
      <c r="D450">
        <v>2262137.5</v>
      </c>
      <c r="E450">
        <v>62718.2890625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53987.94921875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1035374592</v>
      </c>
      <c r="D451">
        <v>2262137.5</v>
      </c>
      <c r="E451">
        <v>62718.2890625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54400.44921875</v>
      </c>
    </row>
    <row r="452" spans="1:12" x14ac:dyDescent="0.25">
      <c r="A452">
        <v>1770</v>
      </c>
      <c r="B452" s="1">
        <f>DATE(2023,7,8) + TIME(0,0,0)</f>
        <v>45115</v>
      </c>
      <c r="C452">
        <v>1035374592</v>
      </c>
      <c r="D452">
        <v>2262137.5</v>
      </c>
      <c r="E452">
        <v>62718.2890625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54404.2578125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1035374592</v>
      </c>
      <c r="D453">
        <v>2262137.5</v>
      </c>
      <c r="E453">
        <v>62718.2890625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54732.984375</v>
      </c>
    </row>
    <row r="454" spans="1:12" x14ac:dyDescent="0.25">
      <c r="A454">
        <v>1771</v>
      </c>
      <c r="B454" s="1">
        <f>DATE(2023,7,9) + TIME(0,0,0)</f>
        <v>45116</v>
      </c>
      <c r="C454">
        <v>1035391424</v>
      </c>
      <c r="D454">
        <v>2262173</v>
      </c>
      <c r="E454">
        <v>62722.3203125</v>
      </c>
      <c r="F454">
        <v>474.663330078125</v>
      </c>
      <c r="G454">
        <v>1681757.5</v>
      </c>
      <c r="H454">
        <v>3543.053466796875</v>
      </c>
      <c r="I454">
        <v>1</v>
      </c>
      <c r="J454">
        <v>10.218197822570801</v>
      </c>
      <c r="K454">
        <v>403.24008178710938</v>
      </c>
      <c r="L454">
        <v>51080.84375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1038795712</v>
      </c>
      <c r="D455">
        <v>2269237.25</v>
      </c>
      <c r="E455">
        <v>63505.76171875</v>
      </c>
      <c r="F455">
        <v>509.37493896484375</v>
      </c>
      <c r="G455">
        <v>1808710.125</v>
      </c>
      <c r="H455">
        <v>3550.84228515625</v>
      </c>
      <c r="I455">
        <v>1</v>
      </c>
      <c r="J455">
        <v>9.9453506469726563</v>
      </c>
      <c r="K455">
        <v>392.143798828125</v>
      </c>
      <c r="L455">
        <v>47627.76953125</v>
      </c>
    </row>
    <row r="456" spans="1:12" x14ac:dyDescent="0.25">
      <c r="A456">
        <v>1773</v>
      </c>
      <c r="B456" s="1">
        <f>DATE(2023,7,11) + TIME(0,0,0)</f>
        <v>45118</v>
      </c>
      <c r="C456">
        <v>1038814208</v>
      </c>
      <c r="D456">
        <v>2269273.5</v>
      </c>
      <c r="E456">
        <v>63509.7578125</v>
      </c>
      <c r="F456">
        <v>509.37216186523438</v>
      </c>
      <c r="G456">
        <v>1849669.625</v>
      </c>
      <c r="H456">
        <v>3631.2734375</v>
      </c>
      <c r="I456">
        <v>1</v>
      </c>
      <c r="J456">
        <v>9.9129171371459961</v>
      </c>
      <c r="K456">
        <v>399.57464599609375</v>
      </c>
      <c r="L456">
        <v>47489.88671875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1040736128</v>
      </c>
      <c r="D457">
        <v>2272877.75</v>
      </c>
      <c r="E457">
        <v>63896.84375</v>
      </c>
      <c r="F457">
        <v>541.8353271484375</v>
      </c>
      <c r="G457">
        <v>1974523.5</v>
      </c>
      <c r="H457">
        <v>3644.1396484375</v>
      </c>
      <c r="I457">
        <v>1</v>
      </c>
      <c r="J457">
        <v>9.5918369293212891</v>
      </c>
      <c r="K457">
        <v>386.62432861328125</v>
      </c>
      <c r="L457">
        <v>46939.67578125</v>
      </c>
    </row>
    <row r="458" spans="1:12" x14ac:dyDescent="0.25">
      <c r="A458">
        <v>1774</v>
      </c>
      <c r="B458" s="1">
        <f>DATE(2023,7,12) + TIME(0,0,0)</f>
        <v>45119</v>
      </c>
      <c r="C458">
        <v>1040755776</v>
      </c>
      <c r="D458">
        <v>2272913.75</v>
      </c>
      <c r="E458">
        <v>63900.6875</v>
      </c>
      <c r="F458">
        <v>541.8023681640625</v>
      </c>
      <c r="G458">
        <v>1961987.875</v>
      </c>
      <c r="H458">
        <v>3621.224365234375</v>
      </c>
      <c r="I458">
        <v>1</v>
      </c>
      <c r="J458">
        <v>9.5978317260742188</v>
      </c>
      <c r="K458">
        <v>384.45867919921875</v>
      </c>
      <c r="L458">
        <v>46975.58984375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1041916864</v>
      </c>
      <c r="D459">
        <v>2275049</v>
      </c>
      <c r="E459">
        <v>64128.27734375</v>
      </c>
      <c r="F459">
        <v>544.51318359375</v>
      </c>
      <c r="G459">
        <v>1969377.75</v>
      </c>
      <c r="H459">
        <v>3616.767578125</v>
      </c>
      <c r="I459">
        <v>1</v>
      </c>
      <c r="J459">
        <v>9.6682100296020508</v>
      </c>
      <c r="K459">
        <v>387.10256958007813</v>
      </c>
      <c r="L459">
        <v>46796.95703125</v>
      </c>
    </row>
    <row r="460" spans="1:12" x14ac:dyDescent="0.25">
      <c r="A460">
        <v>1774.6</v>
      </c>
      <c r="B460" s="1">
        <f>DATE(2023,7,12) + TIME(14,24,0)</f>
        <v>45119.6</v>
      </c>
      <c r="C460">
        <v>1041936576</v>
      </c>
      <c r="D460">
        <v>2275085</v>
      </c>
      <c r="E460">
        <v>64132.1484375</v>
      </c>
      <c r="F460">
        <v>544.5321044921875</v>
      </c>
      <c r="G460">
        <v>1968857.25</v>
      </c>
      <c r="H460">
        <v>3615.686279296875</v>
      </c>
      <c r="I460">
        <v>1</v>
      </c>
      <c r="J460">
        <v>9.6709861755371094</v>
      </c>
      <c r="K460">
        <v>387.10989379882813</v>
      </c>
      <c r="L460">
        <v>46795.890625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1052307584</v>
      </c>
      <c r="D461">
        <v>2294367.5</v>
      </c>
      <c r="E461">
        <v>66379.859375</v>
      </c>
      <c r="F461">
        <v>536.29669189453125</v>
      </c>
      <c r="G461">
        <v>1912655.25</v>
      </c>
      <c r="H461">
        <v>3566.41259765625</v>
      </c>
      <c r="I461">
        <v>1</v>
      </c>
      <c r="J461">
        <v>10.594084739685059</v>
      </c>
      <c r="K461">
        <v>422.59927368164063</v>
      </c>
      <c r="L461">
        <v>46041.28125</v>
      </c>
    </row>
    <row r="462" spans="1:12" x14ac:dyDescent="0.25">
      <c r="A462">
        <v>1780</v>
      </c>
      <c r="B462" s="1">
        <f>DATE(2023,7,18) + TIME(0,0,0)</f>
        <v>45125</v>
      </c>
      <c r="C462">
        <v>1052307584</v>
      </c>
      <c r="D462">
        <v>2294367.5</v>
      </c>
      <c r="E462">
        <v>66379.859375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52093.09765625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1052307584</v>
      </c>
      <c r="D463">
        <v>2294367.5</v>
      </c>
      <c r="E463">
        <v>66379.859375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53668.29296875</v>
      </c>
    </row>
    <row r="464" spans="1:12" x14ac:dyDescent="0.25">
      <c r="A464">
        <v>1782</v>
      </c>
      <c r="B464" s="1">
        <f>DATE(2023,7,20) + TIME(0,0,0)</f>
        <v>45127</v>
      </c>
      <c r="C464">
        <v>1052324992</v>
      </c>
      <c r="D464">
        <v>2294404.5</v>
      </c>
      <c r="E464">
        <v>66384.265625</v>
      </c>
      <c r="F464">
        <v>471.40139770507813</v>
      </c>
      <c r="G464">
        <v>1743480.75</v>
      </c>
      <c r="H464">
        <v>3698.505859375</v>
      </c>
      <c r="I464">
        <v>1</v>
      </c>
      <c r="J464">
        <v>10.650996208190918</v>
      </c>
      <c r="K464">
        <v>440.88650512695313</v>
      </c>
      <c r="L464">
        <v>49521.97265625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1052515968</v>
      </c>
      <c r="D465">
        <v>2294811</v>
      </c>
      <c r="E465">
        <v>66433.0703125</v>
      </c>
      <c r="F465">
        <v>469.89773559570313</v>
      </c>
      <c r="G465">
        <v>1736584.875</v>
      </c>
      <c r="H465">
        <v>3695.66552734375</v>
      </c>
      <c r="I465">
        <v>1</v>
      </c>
      <c r="J465">
        <v>10.71978759765625</v>
      </c>
      <c r="K465">
        <v>443.73495483398438</v>
      </c>
      <c r="L465">
        <v>48709.55078125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1054107840</v>
      </c>
      <c r="D466">
        <v>2298065.75</v>
      </c>
      <c r="E466">
        <v>66817.28125</v>
      </c>
      <c r="F466">
        <v>504.12615966796875</v>
      </c>
      <c r="G466">
        <v>1862574.5</v>
      </c>
      <c r="H466">
        <v>3694.659423828125</v>
      </c>
      <c r="I466">
        <v>1</v>
      </c>
      <c r="J466">
        <v>10.527170181274414</v>
      </c>
      <c r="K466">
        <v>434.70526123046875</v>
      </c>
      <c r="L466">
        <v>47050.9921875</v>
      </c>
    </row>
    <row r="467" spans="1:12" x14ac:dyDescent="0.25">
      <c r="A467">
        <v>1783</v>
      </c>
      <c r="B467" s="1">
        <f>DATE(2023,7,21) + TIME(0,0,0)</f>
        <v>45128</v>
      </c>
      <c r="C467">
        <v>1054125824</v>
      </c>
      <c r="D467">
        <v>2298101.5</v>
      </c>
      <c r="E467">
        <v>66821.5</v>
      </c>
      <c r="F467">
        <v>504.71942138671875</v>
      </c>
      <c r="G467">
        <v>1802098.5</v>
      </c>
      <c r="H467">
        <v>3570.495849609375</v>
      </c>
      <c r="I467">
        <v>1</v>
      </c>
      <c r="J467">
        <v>10.569973945617676</v>
      </c>
      <c r="K467">
        <v>422.00643920898438</v>
      </c>
      <c r="L467">
        <v>47252.796875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1061783232</v>
      </c>
      <c r="D468">
        <v>2312331.25</v>
      </c>
      <c r="E468">
        <v>68487.84375</v>
      </c>
      <c r="F468">
        <v>544.81085205078125</v>
      </c>
      <c r="G468">
        <v>1939920.625</v>
      </c>
      <c r="H468">
        <v>3560.723388671875</v>
      </c>
      <c r="I468">
        <v>1</v>
      </c>
      <c r="J468">
        <v>10.539041519165039</v>
      </c>
      <c r="K468">
        <v>419.4747314453125</v>
      </c>
      <c r="L468">
        <v>45994.31640625</v>
      </c>
    </row>
    <row r="469" spans="1:12" x14ac:dyDescent="0.25">
      <c r="A469">
        <v>1787</v>
      </c>
      <c r="B469" s="1">
        <f>DATE(2023,7,25) + TIME(0,0,0)</f>
        <v>45132</v>
      </c>
      <c r="C469">
        <v>1061806400</v>
      </c>
      <c r="D469">
        <v>2312373.5</v>
      </c>
      <c r="E469">
        <v>68492.7421875</v>
      </c>
      <c r="F469">
        <v>548.56640625</v>
      </c>
      <c r="G469">
        <v>2313584.5</v>
      </c>
      <c r="H469">
        <v>4217.51025390625</v>
      </c>
      <c r="I469">
        <v>1</v>
      </c>
      <c r="J469">
        <v>10.405267715454102</v>
      </c>
      <c r="K469">
        <v>489.8092041015625</v>
      </c>
      <c r="L469">
        <v>44853.1796875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1066574144</v>
      </c>
      <c r="D470">
        <v>2320807.75</v>
      </c>
      <c r="E470">
        <v>69483.8125</v>
      </c>
      <c r="F470">
        <v>561.1956787109375</v>
      </c>
      <c r="G470">
        <v>2375713.5</v>
      </c>
      <c r="H470">
        <v>4233.30712890625</v>
      </c>
      <c r="I470">
        <v>1</v>
      </c>
      <c r="J470">
        <v>10.72594165802002</v>
      </c>
      <c r="K470">
        <v>508.61593627929688</v>
      </c>
      <c r="L470">
        <v>43760.1796875</v>
      </c>
    </row>
    <row r="471" spans="1:12" x14ac:dyDescent="0.25">
      <c r="A471">
        <v>1789</v>
      </c>
      <c r="B471" s="1">
        <f>DATE(2023,7,27) + TIME(0,0,0)</f>
        <v>45134</v>
      </c>
      <c r="C471">
        <v>1066592768</v>
      </c>
      <c r="D471">
        <v>2320841.5</v>
      </c>
      <c r="E471">
        <v>69487.921875</v>
      </c>
      <c r="F471">
        <v>553.4871826171875</v>
      </c>
      <c r="G471">
        <v>1861110</v>
      </c>
      <c r="H471">
        <v>3362.51708984375</v>
      </c>
      <c r="I471">
        <v>1</v>
      </c>
      <c r="J471">
        <v>10.887246131896973</v>
      </c>
      <c r="K471">
        <v>410.81158447265625</v>
      </c>
      <c r="L471">
        <v>45282.7578125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1077186432</v>
      </c>
      <c r="D472">
        <v>2341061.25</v>
      </c>
      <c r="E472">
        <v>72035.28125</v>
      </c>
      <c r="F472">
        <v>526.0491943359375</v>
      </c>
      <c r="G472">
        <v>1779413.5</v>
      </c>
      <c r="H472">
        <v>3382.598876953125</v>
      </c>
      <c r="I472">
        <v>1</v>
      </c>
      <c r="J472">
        <v>11.1697998046875</v>
      </c>
      <c r="K472">
        <v>425.33905029296875</v>
      </c>
      <c r="L472">
        <v>45801.328125</v>
      </c>
    </row>
    <row r="473" spans="1:12" x14ac:dyDescent="0.25">
      <c r="A473">
        <v>1795</v>
      </c>
      <c r="B473" s="1">
        <f>DATE(2023,8,2) + TIME(0,0,0)</f>
        <v>45140</v>
      </c>
      <c r="C473">
        <v>1077204864</v>
      </c>
      <c r="D473">
        <v>2341096</v>
      </c>
      <c r="E473">
        <v>72039.6640625</v>
      </c>
      <c r="F473">
        <v>526.9527587890625</v>
      </c>
      <c r="G473">
        <v>1842326.5</v>
      </c>
      <c r="H473">
        <v>3496.18896484375</v>
      </c>
      <c r="I473">
        <v>1</v>
      </c>
      <c r="J473">
        <v>11.137365341186523</v>
      </c>
      <c r="K473">
        <v>438.1856689453125</v>
      </c>
      <c r="L473">
        <v>45605.5390625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1086537856</v>
      </c>
      <c r="D474">
        <v>2358514.75</v>
      </c>
      <c r="E474">
        <v>74253.625</v>
      </c>
      <c r="F474">
        <v>536.3260498046875</v>
      </c>
      <c r="G474">
        <v>1869054.25</v>
      </c>
      <c r="H474">
        <v>3484.921875</v>
      </c>
      <c r="I474">
        <v>1</v>
      </c>
      <c r="J474">
        <v>11.423742294311523</v>
      </c>
      <c r="K474">
        <v>449.45281982421875</v>
      </c>
      <c r="L474">
        <v>45185.55859375</v>
      </c>
    </row>
    <row r="475" spans="1:12" x14ac:dyDescent="0.25">
      <c r="A475">
        <v>1800</v>
      </c>
      <c r="B475" s="1">
        <f>DATE(2023,8,7) + TIME(0,0,0)</f>
        <v>45145</v>
      </c>
      <c r="C475">
        <v>1086557056</v>
      </c>
      <c r="D475">
        <v>2358550.5</v>
      </c>
      <c r="E475">
        <v>74258.234375</v>
      </c>
      <c r="F475">
        <v>537.19378662109375</v>
      </c>
      <c r="G475">
        <v>1923227.125</v>
      </c>
      <c r="H475">
        <v>3580.13623046875</v>
      </c>
      <c r="I475">
        <v>1</v>
      </c>
      <c r="J475">
        <v>11.408052444458008</v>
      </c>
      <c r="K475">
        <v>461.01687622070313</v>
      </c>
      <c r="L475">
        <v>45015.15625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1087505536</v>
      </c>
      <c r="D476">
        <v>2360304</v>
      </c>
      <c r="E476">
        <v>74484.921875</v>
      </c>
      <c r="F476">
        <v>542.018798828125</v>
      </c>
      <c r="G476">
        <v>1939195.75</v>
      </c>
      <c r="H476">
        <v>3577.727783203125</v>
      </c>
      <c r="I476">
        <v>1</v>
      </c>
      <c r="J476">
        <v>11.467653274536133</v>
      </c>
      <c r="K476">
        <v>463.4254150390625</v>
      </c>
      <c r="L476">
        <v>44916.46875</v>
      </c>
    </row>
    <row r="477" spans="1:12" x14ac:dyDescent="0.25">
      <c r="A477">
        <v>1800.5</v>
      </c>
      <c r="B477" s="1">
        <f>DATE(2023,8,7) + TIME(12,0,0)</f>
        <v>45145.5</v>
      </c>
      <c r="C477">
        <v>1087523968</v>
      </c>
      <c r="D477">
        <v>2360338.25</v>
      </c>
      <c r="E477">
        <v>74489.375</v>
      </c>
      <c r="F477">
        <v>540.50860595703125</v>
      </c>
      <c r="G477">
        <v>1852589.25</v>
      </c>
      <c r="H477">
        <v>3427.49267578125</v>
      </c>
      <c r="I477">
        <v>1</v>
      </c>
      <c r="J477">
        <v>11.495236396789551</v>
      </c>
      <c r="K477">
        <v>445.17193603515625</v>
      </c>
      <c r="L477">
        <v>45182.57421875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1102839040</v>
      </c>
      <c r="D478">
        <v>2389104.75</v>
      </c>
      <c r="E478">
        <v>78361.390625</v>
      </c>
      <c r="F478">
        <v>533.6865234375</v>
      </c>
      <c r="G478">
        <v>1803169.25</v>
      </c>
      <c r="H478">
        <v>3378.70458984375</v>
      </c>
      <c r="I478">
        <v>1</v>
      </c>
      <c r="J478">
        <v>11.975381851196289</v>
      </c>
      <c r="K478">
        <v>459.65866088867188</v>
      </c>
      <c r="L478">
        <v>45064.86328125</v>
      </c>
    </row>
    <row r="479" spans="1:12" x14ac:dyDescent="0.25">
      <c r="A479">
        <v>1809</v>
      </c>
      <c r="B479" s="1">
        <f>DATE(2023,8,16) + TIME(0,0,0)</f>
        <v>45154</v>
      </c>
      <c r="C479">
        <v>1102857344</v>
      </c>
      <c r="D479">
        <v>2389139.25</v>
      </c>
      <c r="E479">
        <v>78366.0546875</v>
      </c>
      <c r="F479">
        <v>534.20672607421875</v>
      </c>
      <c r="G479">
        <v>1833515.375</v>
      </c>
      <c r="H479">
        <v>3432.220703125</v>
      </c>
      <c r="I479">
        <v>1</v>
      </c>
      <c r="J479">
        <v>11.972476959228516</v>
      </c>
      <c r="K479">
        <v>466.81060791015625</v>
      </c>
      <c r="L479">
        <v>44968.8828125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1113964928</v>
      </c>
      <c r="D480">
        <v>2409654.5</v>
      </c>
      <c r="E480">
        <v>81214.4453125</v>
      </c>
      <c r="F480">
        <v>547.72235107421875</v>
      </c>
      <c r="G480">
        <v>1873806.75</v>
      </c>
      <c r="H480">
        <v>3421.088623046875</v>
      </c>
      <c r="I480">
        <v>1</v>
      </c>
      <c r="J480">
        <v>12.305805206298828</v>
      </c>
      <c r="K480">
        <v>480.06884765625</v>
      </c>
      <c r="L480">
        <v>44695.671875</v>
      </c>
    </row>
    <row r="481" spans="1:12" x14ac:dyDescent="0.25">
      <c r="A481">
        <v>1815</v>
      </c>
      <c r="B481" s="1">
        <f>DATE(2023,8,22) + TIME(0,0,0)</f>
        <v>45160</v>
      </c>
      <c r="C481">
        <v>1113983488</v>
      </c>
      <c r="D481">
        <v>2409688.5</v>
      </c>
      <c r="E481">
        <v>81219.203125</v>
      </c>
      <c r="F481">
        <v>547.215087890625</v>
      </c>
      <c r="G481">
        <v>1855178.125</v>
      </c>
      <c r="H481">
        <v>3390.21728515625</v>
      </c>
      <c r="I481">
        <v>1</v>
      </c>
      <c r="J481">
        <v>12.306718826293945</v>
      </c>
      <c r="K481">
        <v>475.77706909179688</v>
      </c>
      <c r="L481">
        <v>44753.41796875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1126946560</v>
      </c>
      <c r="D482">
        <v>2433326</v>
      </c>
      <c r="E482">
        <v>84611.8125</v>
      </c>
      <c r="F482">
        <v>561.1195068359375</v>
      </c>
      <c r="G482">
        <v>1905720.625</v>
      </c>
      <c r="H482">
        <v>3396.28271484375</v>
      </c>
      <c r="I482">
        <v>1</v>
      </c>
      <c r="J482">
        <v>12.223688125610352</v>
      </c>
      <c r="K482">
        <v>472.96475219726563</v>
      </c>
      <c r="L482">
        <v>44568.03125</v>
      </c>
    </row>
    <row r="483" spans="1:12" x14ac:dyDescent="0.25">
      <c r="A483">
        <v>1822</v>
      </c>
      <c r="B483" s="1">
        <f>DATE(2023,8,29) + TIME(0,0,0)</f>
        <v>45167</v>
      </c>
      <c r="C483">
        <v>1126969856</v>
      </c>
      <c r="D483">
        <v>2433367</v>
      </c>
      <c r="E483">
        <v>84617.5859375</v>
      </c>
      <c r="F483">
        <v>569.16632080078125</v>
      </c>
      <c r="G483">
        <v>2334978.25</v>
      </c>
      <c r="H483">
        <v>4102.453125</v>
      </c>
      <c r="I483">
        <v>1</v>
      </c>
      <c r="J483">
        <v>12.340786933898926</v>
      </c>
      <c r="K483">
        <v>577.54913330078125</v>
      </c>
      <c r="L483">
        <v>43265.72265625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1139073920</v>
      </c>
      <c r="D484">
        <v>2453758.75</v>
      </c>
      <c r="E484">
        <v>87797.7890625</v>
      </c>
      <c r="F484">
        <v>576.38372802734375</v>
      </c>
      <c r="G484">
        <v>2344923.5</v>
      </c>
      <c r="H484">
        <v>4068.337646484375</v>
      </c>
      <c r="I484">
        <v>1</v>
      </c>
      <c r="J484">
        <v>13.877936363220215</v>
      </c>
      <c r="K484">
        <v>655.5826416015625</v>
      </c>
      <c r="L484">
        <v>41813.8125</v>
      </c>
    </row>
    <row r="485" spans="1:12" x14ac:dyDescent="0.25">
      <c r="A485">
        <v>1827</v>
      </c>
      <c r="B485" s="1">
        <f>DATE(2023,9,3) + TIME(0,0,0)</f>
        <v>45172</v>
      </c>
      <c r="C485">
        <v>1139092864</v>
      </c>
      <c r="D485">
        <v>2453792.25</v>
      </c>
      <c r="E485">
        <v>87803.1796875</v>
      </c>
      <c r="F485">
        <v>565.30413818359375</v>
      </c>
      <c r="G485">
        <v>1894249.25</v>
      </c>
      <c r="H485">
        <v>3350.849609375</v>
      </c>
      <c r="I485">
        <v>1</v>
      </c>
      <c r="J485">
        <v>13.856974601745605</v>
      </c>
      <c r="K485">
        <v>539.01800537109375</v>
      </c>
      <c r="L485">
        <v>43171.56640625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1163954944</v>
      </c>
      <c r="D486">
        <v>2500710</v>
      </c>
      <c r="E486">
        <v>95443.015625</v>
      </c>
      <c r="F486">
        <v>537.31439208984375</v>
      </c>
      <c r="G486">
        <v>1793163.75</v>
      </c>
      <c r="H486">
        <v>3337.27099609375</v>
      </c>
      <c r="I486">
        <v>1</v>
      </c>
      <c r="J486">
        <v>14.412609100341797</v>
      </c>
      <c r="K486">
        <v>561.98443603515625</v>
      </c>
      <c r="L486">
        <v>43892.046875</v>
      </c>
    </row>
    <row r="487" spans="1:12" x14ac:dyDescent="0.25">
      <c r="A487">
        <v>1841</v>
      </c>
      <c r="B487" s="1">
        <f>DATE(2023,9,17) + TIME(0,0,0)</f>
        <v>45186</v>
      </c>
      <c r="C487">
        <v>1163972224</v>
      </c>
      <c r="D487">
        <v>2500742.25</v>
      </c>
      <c r="E487">
        <v>95448.46875</v>
      </c>
      <c r="F487">
        <v>535.90478515625</v>
      </c>
      <c r="G487">
        <v>1736586</v>
      </c>
      <c r="H487">
        <v>3240.474853515625</v>
      </c>
      <c r="I487">
        <v>1</v>
      </c>
      <c r="J487">
        <v>14.392644882202148</v>
      </c>
      <c r="K487">
        <v>544.8013916015625</v>
      </c>
      <c r="L487">
        <v>44075.58203125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1169204608</v>
      </c>
      <c r="D488">
        <v>2510456</v>
      </c>
      <c r="E488">
        <v>97058.9609375</v>
      </c>
      <c r="F488">
        <v>548.63043212890625</v>
      </c>
      <c r="G488">
        <v>1790547.5</v>
      </c>
      <c r="H488">
        <v>3263.66796875</v>
      </c>
      <c r="I488">
        <v>1</v>
      </c>
      <c r="J488">
        <v>13.773740768432617</v>
      </c>
      <c r="K488">
        <v>521.3367919921875</v>
      </c>
      <c r="L488">
        <v>44119.60546875</v>
      </c>
    </row>
    <row r="489" spans="1:12" x14ac:dyDescent="0.25">
      <c r="A489">
        <v>1844</v>
      </c>
      <c r="B489" s="1">
        <f>DATE(2023,9,20) + TIME(0,0,0)</f>
        <v>45189</v>
      </c>
      <c r="C489">
        <v>1169223168</v>
      </c>
      <c r="D489">
        <v>2510489.75</v>
      </c>
      <c r="E489">
        <v>97064.390625</v>
      </c>
      <c r="F489">
        <v>550.0579833984375</v>
      </c>
      <c r="G489">
        <v>1858895.375</v>
      </c>
      <c r="H489">
        <v>3379.45361328125</v>
      </c>
      <c r="I489">
        <v>1</v>
      </c>
      <c r="J489">
        <v>13.826728820800781</v>
      </c>
      <c r="K489">
        <v>542.24224853515625</v>
      </c>
      <c r="L489">
        <v>43898.875</v>
      </c>
    </row>
    <row r="490" spans="1:12" x14ac:dyDescent="0.25">
      <c r="A490">
        <v>1859</v>
      </c>
      <c r="B490" s="1">
        <f>DATE(2023,10,5) + TIME(0,0,0)</f>
        <v>45204</v>
      </c>
      <c r="C490">
        <v>1195960448</v>
      </c>
      <c r="D490">
        <v>2560133</v>
      </c>
      <c r="E490">
        <v>106256.9453125</v>
      </c>
      <c r="F490">
        <v>548.32470703125</v>
      </c>
      <c r="G490">
        <v>1814530.75</v>
      </c>
      <c r="H490">
        <v>3309.2265625</v>
      </c>
      <c r="I490">
        <v>1</v>
      </c>
      <c r="J490">
        <v>15.691458702087402</v>
      </c>
      <c r="K490">
        <v>615.911376953125</v>
      </c>
      <c r="L490">
        <v>43366.6328125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1197690240</v>
      </c>
      <c r="D491">
        <v>2563372.25</v>
      </c>
      <c r="E491">
        <v>106901.5859375</v>
      </c>
      <c r="F491">
        <v>534.01373291015625</v>
      </c>
      <c r="G491">
        <v>1747261.875</v>
      </c>
      <c r="H491">
        <v>3271.94189453125</v>
      </c>
      <c r="I491">
        <v>1</v>
      </c>
      <c r="J491">
        <v>16.597917556762695</v>
      </c>
      <c r="K491">
        <v>651.15191650390625</v>
      </c>
      <c r="L491">
        <v>43429.51953125</v>
      </c>
    </row>
    <row r="492" spans="1:12" x14ac:dyDescent="0.25">
      <c r="A492">
        <v>1860</v>
      </c>
      <c r="B492" s="1">
        <f>DATE(2023,10,6) + TIME(0,0,0)</f>
        <v>45205</v>
      </c>
      <c r="C492">
        <v>1197707648</v>
      </c>
      <c r="D492">
        <v>2563404.75</v>
      </c>
      <c r="E492">
        <v>106908.0703125</v>
      </c>
      <c r="F492">
        <v>532.68206787109375</v>
      </c>
      <c r="G492">
        <v>1733422.125</v>
      </c>
      <c r="H492">
        <v>3254.139892578125</v>
      </c>
      <c r="I492">
        <v>1</v>
      </c>
      <c r="J492">
        <v>16.611709594726563</v>
      </c>
      <c r="K492">
        <v>648.25445556640625</v>
      </c>
      <c r="L492">
        <v>43454.0234375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1214752128</v>
      </c>
      <c r="D493">
        <v>2598086</v>
      </c>
      <c r="E493">
        <v>115281.0234375</v>
      </c>
      <c r="F493">
        <v>481.5557861328125</v>
      </c>
      <c r="G493">
        <v>1488280</v>
      </c>
      <c r="H493">
        <v>3090.56591796875</v>
      </c>
      <c r="I493">
        <v>1</v>
      </c>
      <c r="J493">
        <v>21.186771392822266</v>
      </c>
      <c r="K493">
        <v>830.81378173828125</v>
      </c>
      <c r="L493">
        <v>44320.4296875</v>
      </c>
    </row>
    <row r="494" spans="1:12" x14ac:dyDescent="0.25">
      <c r="A494">
        <v>1871</v>
      </c>
      <c r="B494" s="1">
        <f>DATE(2023,10,17) + TIME(0,0,0)</f>
        <v>45216</v>
      </c>
      <c r="C494">
        <v>1214769664</v>
      </c>
      <c r="D494">
        <v>2598122</v>
      </c>
      <c r="E494">
        <v>115290.484375</v>
      </c>
      <c r="F494">
        <v>484.76296997070313</v>
      </c>
      <c r="G494">
        <v>1753977.625</v>
      </c>
      <c r="H494">
        <v>3618.217041015625</v>
      </c>
      <c r="I494">
        <v>1</v>
      </c>
      <c r="J494">
        <v>20.734102249145508</v>
      </c>
      <c r="K494">
        <v>946.4407958984375</v>
      </c>
      <c r="L494">
        <v>43270.87109375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1220332160</v>
      </c>
      <c r="D495">
        <v>2608779</v>
      </c>
      <c r="E495">
        <v>118208.609375</v>
      </c>
      <c r="F495">
        <v>506.63284301757813</v>
      </c>
      <c r="G495">
        <v>1792907.75</v>
      </c>
      <c r="H495">
        <v>3538.869873046875</v>
      </c>
      <c r="I495">
        <v>1</v>
      </c>
      <c r="J495">
        <v>22.066192626953125</v>
      </c>
      <c r="K495">
        <v>1001.9962158203125</v>
      </c>
      <c r="L495">
        <v>42611.86328125</v>
      </c>
    </row>
    <row r="496" spans="1:12" x14ac:dyDescent="0.25">
      <c r="A496">
        <v>1874</v>
      </c>
      <c r="B496" s="1">
        <f>DATE(2023,10,20) + TIME(0,0,0)</f>
        <v>45219</v>
      </c>
      <c r="C496">
        <v>1220353024</v>
      </c>
      <c r="D496">
        <v>2608819.75</v>
      </c>
      <c r="E496">
        <v>118219.890625</v>
      </c>
      <c r="F496">
        <v>509.74002075195313</v>
      </c>
      <c r="G496">
        <v>2082489.375</v>
      </c>
      <c r="H496">
        <v>4085.39501953125</v>
      </c>
      <c r="I496">
        <v>1</v>
      </c>
      <c r="J496">
        <v>21.641416549682617</v>
      </c>
      <c r="K496">
        <v>1128.322265625</v>
      </c>
      <c r="L496">
        <v>41486.015625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1222744192</v>
      </c>
      <c r="D497">
        <v>2612897.25</v>
      </c>
      <c r="E497">
        <v>119320.0234375</v>
      </c>
      <c r="F497">
        <v>603.03057861328125</v>
      </c>
      <c r="G497">
        <v>2489582.5</v>
      </c>
      <c r="H497">
        <v>4128.45166015625</v>
      </c>
      <c r="I497">
        <v>1</v>
      </c>
      <c r="J497">
        <v>21.400993347167969</v>
      </c>
      <c r="K497">
        <v>1124.0977783203125</v>
      </c>
      <c r="L497">
        <v>40551.69921875</v>
      </c>
    </row>
    <row r="498" spans="1:12" x14ac:dyDescent="0.25">
      <c r="A498">
        <v>1875</v>
      </c>
      <c r="B498" s="1">
        <f>DATE(2023,10,21) + TIME(0,0,0)</f>
        <v>45220</v>
      </c>
      <c r="C498">
        <v>1222765952</v>
      </c>
      <c r="D498">
        <v>2612933.75</v>
      </c>
      <c r="E498">
        <v>119330.1015625</v>
      </c>
      <c r="F498">
        <v>598.052978515625</v>
      </c>
      <c r="G498">
        <v>2181503.5</v>
      </c>
      <c r="H498">
        <v>3647.676025390625</v>
      </c>
      <c r="I498">
        <v>1</v>
      </c>
      <c r="J498">
        <v>21.6505126953125</v>
      </c>
      <c r="K498">
        <v>1007.9715576171875</v>
      </c>
      <c r="L498">
        <v>41555.671875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1228125824</v>
      </c>
      <c r="D499">
        <v>2623608.25</v>
      </c>
      <c r="E499">
        <v>122513.34375</v>
      </c>
      <c r="F499">
        <v>496.69345092773438</v>
      </c>
      <c r="G499">
        <v>1773346.25</v>
      </c>
      <c r="H499">
        <v>3570.303466796875</v>
      </c>
      <c r="I499">
        <v>1</v>
      </c>
      <c r="J499">
        <v>23.074855804443359</v>
      </c>
      <c r="K499">
        <v>1070.96630859375</v>
      </c>
      <c r="L499">
        <v>42344.234375</v>
      </c>
    </row>
    <row r="500" spans="1:12" x14ac:dyDescent="0.25">
      <c r="A500">
        <v>1878</v>
      </c>
      <c r="B500" s="1">
        <f>DATE(2023,10,24) + TIME(0,0,0)</f>
        <v>45223</v>
      </c>
      <c r="C500">
        <v>1228143616</v>
      </c>
      <c r="D500">
        <v>2623644</v>
      </c>
      <c r="E500">
        <v>122524.0859375</v>
      </c>
      <c r="F500">
        <v>495.78741455078125</v>
      </c>
      <c r="G500">
        <v>1775875.25</v>
      </c>
      <c r="H500">
        <v>3581.928955078125</v>
      </c>
      <c r="I500">
        <v>1</v>
      </c>
      <c r="J500">
        <v>23.072198867797852</v>
      </c>
      <c r="K500">
        <v>1074.2926025390625</v>
      </c>
      <c r="L500">
        <v>42321.328125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1229828864</v>
      </c>
      <c r="D501">
        <v>2627174.75</v>
      </c>
      <c r="E501">
        <v>123599.09375</v>
      </c>
      <c r="F501">
        <v>474.33847045898438</v>
      </c>
      <c r="G501">
        <v>1691736</v>
      </c>
      <c r="H501">
        <v>3566.5166015625</v>
      </c>
      <c r="I501">
        <v>1</v>
      </c>
      <c r="J501">
        <v>23.345991134643555</v>
      </c>
      <c r="K501">
        <v>1086.2298583984375</v>
      </c>
      <c r="L501">
        <v>42439.26171875</v>
      </c>
    </row>
    <row r="502" spans="1:12" x14ac:dyDescent="0.25">
      <c r="A502">
        <v>1879</v>
      </c>
      <c r="B502" s="1">
        <f>DATE(2023,10,25) + TIME(0,0,0)</f>
        <v>45224</v>
      </c>
      <c r="C502">
        <v>1229843072</v>
      </c>
      <c r="D502">
        <v>2627204.75</v>
      </c>
      <c r="E502">
        <v>123608.59375</v>
      </c>
      <c r="F502">
        <v>472.23590087890625</v>
      </c>
      <c r="G502">
        <v>1420020</v>
      </c>
      <c r="H502">
        <v>3007.01416015625</v>
      </c>
      <c r="I502">
        <v>1</v>
      </c>
      <c r="J502">
        <v>24.009370803833008</v>
      </c>
      <c r="K502">
        <v>950.07135009765625</v>
      </c>
      <c r="L502">
        <v>43588.90625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1232402048</v>
      </c>
      <c r="D503">
        <v>2632771.25</v>
      </c>
      <c r="E503">
        <v>125349.7265625</v>
      </c>
      <c r="F503">
        <v>460.70880126953125</v>
      </c>
      <c r="G503">
        <v>1395199.625</v>
      </c>
      <c r="H503">
        <v>3028.376220703125</v>
      </c>
      <c r="I503">
        <v>1</v>
      </c>
      <c r="J503">
        <v>23.774192810058594</v>
      </c>
      <c r="K503">
        <v>944.52520751953125</v>
      </c>
      <c r="L503">
        <v>44337.890625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1232612096</v>
      </c>
      <c r="D504">
        <v>2633225.5</v>
      </c>
      <c r="E504">
        <v>125491.3671875</v>
      </c>
      <c r="F504">
        <v>462.49832153320313</v>
      </c>
      <c r="G504">
        <v>1400708.75</v>
      </c>
      <c r="H504">
        <v>3028.5703125</v>
      </c>
      <c r="I504">
        <v>1</v>
      </c>
      <c r="J504">
        <v>23.768009185791016</v>
      </c>
      <c r="K504">
        <v>944.26348876953125</v>
      </c>
      <c r="L504">
        <v>44358.6953125</v>
      </c>
    </row>
    <row r="505" spans="1:12" x14ac:dyDescent="0.25">
      <c r="A505">
        <v>1881</v>
      </c>
      <c r="B505" s="1">
        <f>DATE(2023,10,27) + TIME(0,0,0)</f>
        <v>45226</v>
      </c>
      <c r="C505">
        <v>1232625664</v>
      </c>
      <c r="D505">
        <v>2633254.75</v>
      </c>
      <c r="E505">
        <v>125500.5390625</v>
      </c>
      <c r="F505">
        <v>462.44351196289063</v>
      </c>
      <c r="G505">
        <v>1349428.875</v>
      </c>
      <c r="H505">
        <v>2918.04052734375</v>
      </c>
      <c r="I505">
        <v>1</v>
      </c>
      <c r="J505">
        <v>23.925281524658203</v>
      </c>
      <c r="K505">
        <v>917.7154541015625</v>
      </c>
      <c r="L505">
        <v>44582.41015625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1233969280</v>
      </c>
      <c r="D506">
        <v>2636145.5</v>
      </c>
      <c r="E506">
        <v>126408.7890625</v>
      </c>
      <c r="F506">
        <v>467.7569580078125</v>
      </c>
      <c r="G506">
        <v>1366473.25</v>
      </c>
      <c r="H506">
        <v>2921.331787109375</v>
      </c>
      <c r="I506">
        <v>1</v>
      </c>
      <c r="J506">
        <v>23.891706466674805</v>
      </c>
      <c r="K506">
        <v>917.05645751953125</v>
      </c>
      <c r="L506">
        <v>44791.52734375</v>
      </c>
    </row>
    <row r="507" spans="1:12" x14ac:dyDescent="0.25">
      <c r="A507">
        <v>1882</v>
      </c>
      <c r="B507" s="1">
        <f>DATE(2023,10,28) + TIME(0,0,0)</f>
        <v>45227</v>
      </c>
      <c r="C507">
        <v>1233983232</v>
      </c>
      <c r="D507">
        <v>2636175.25</v>
      </c>
      <c r="E507">
        <v>126418.140625</v>
      </c>
      <c r="F507">
        <v>468.11453247070313</v>
      </c>
      <c r="G507">
        <v>1402851.25</v>
      </c>
      <c r="H507">
        <v>2996.81201171875</v>
      </c>
      <c r="I507">
        <v>1</v>
      </c>
      <c r="J507">
        <v>23.782424926757813</v>
      </c>
      <c r="K507">
        <v>935.105224609375</v>
      </c>
      <c r="L507">
        <v>44643.234375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1276777472</v>
      </c>
      <c r="D508">
        <v>2724802</v>
      </c>
      <c r="E508">
        <v>155694.8125</v>
      </c>
      <c r="F508">
        <v>489.55859375</v>
      </c>
      <c r="G508">
        <v>1440240.25</v>
      </c>
      <c r="H508">
        <v>2941.916015625</v>
      </c>
      <c r="I508">
        <v>1</v>
      </c>
      <c r="J508">
        <v>25.214517593383789</v>
      </c>
      <c r="K508">
        <v>991.89031982421875</v>
      </c>
      <c r="L508">
        <v>45718.4921875</v>
      </c>
    </row>
    <row r="509" spans="1:12" x14ac:dyDescent="0.25">
      <c r="A509">
        <v>1912</v>
      </c>
      <c r="B509" s="1">
        <f>DATE(2023,11,27) + TIME(0,0,0)</f>
        <v>45257</v>
      </c>
      <c r="C509">
        <v>1276791808</v>
      </c>
      <c r="D509">
        <v>2724831.5</v>
      </c>
      <c r="E509">
        <v>155704.71875</v>
      </c>
      <c r="F509">
        <v>489.537841796875</v>
      </c>
      <c r="G509">
        <v>1437539.125</v>
      </c>
      <c r="H509">
        <v>2936.52294921875</v>
      </c>
      <c r="I509">
        <v>1</v>
      </c>
      <c r="J509">
        <v>25.221914291381836</v>
      </c>
      <c r="K509">
        <v>990.4603271484375</v>
      </c>
      <c r="L509">
        <v>45729.67578125</v>
      </c>
    </row>
    <row r="510" spans="1:12" x14ac:dyDescent="0.25">
      <c r="A510">
        <v>1919</v>
      </c>
      <c r="B510" s="1">
        <f>DATE(2023,12,4) + TIME(0,0,0)</f>
        <v>45264</v>
      </c>
      <c r="C510">
        <v>1286905728</v>
      </c>
      <c r="D510">
        <v>2745407.75</v>
      </c>
      <c r="E510">
        <v>162626.09375</v>
      </c>
      <c r="F510">
        <v>492.50216674804688</v>
      </c>
      <c r="G510">
        <v>1448821.625</v>
      </c>
      <c r="H510">
        <v>2941.7568359375</v>
      </c>
      <c r="I510">
        <v>1</v>
      </c>
      <c r="J510">
        <v>25.118383407592773</v>
      </c>
      <c r="K510">
        <v>986.78662109375</v>
      </c>
      <c r="L510">
        <v>45881.06640625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1288346496</v>
      </c>
      <c r="D511">
        <v>2748323</v>
      </c>
      <c r="E511">
        <v>163601.625</v>
      </c>
      <c r="F511">
        <v>494.22885131835938</v>
      </c>
      <c r="G511">
        <v>1455252.125</v>
      </c>
      <c r="H511">
        <v>2944.490478515625</v>
      </c>
      <c r="I511">
        <v>1</v>
      </c>
      <c r="J511">
        <v>25.074247360229492</v>
      </c>
      <c r="K511">
        <v>985.38726806640625</v>
      </c>
      <c r="L511">
        <v>45895.01953125</v>
      </c>
    </row>
    <row r="512" spans="1:12" x14ac:dyDescent="0.25">
      <c r="A512">
        <v>1920</v>
      </c>
      <c r="B512" s="1">
        <f>DATE(2023,12,5) + TIME(0,0,0)</f>
        <v>45265</v>
      </c>
      <c r="C512">
        <v>1288361088</v>
      </c>
      <c r="D512">
        <v>2748352.5</v>
      </c>
      <c r="E512">
        <v>163611.53125</v>
      </c>
      <c r="F512">
        <v>494.37646484375</v>
      </c>
      <c r="G512">
        <v>1467413.625</v>
      </c>
      <c r="H512">
        <v>2968.2109375</v>
      </c>
      <c r="I512">
        <v>1</v>
      </c>
      <c r="J512">
        <v>25.042398452758789</v>
      </c>
      <c r="K512">
        <v>991.6422119140625</v>
      </c>
      <c r="L512">
        <v>45847.14453125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1304563840</v>
      </c>
      <c r="D513">
        <v>2780986.75</v>
      </c>
      <c r="E513">
        <v>174435.703125</v>
      </c>
      <c r="F513">
        <v>510.8668212890625</v>
      </c>
      <c r="G513">
        <v>1527267.5</v>
      </c>
      <c r="H513">
        <v>2989.56103515625</v>
      </c>
      <c r="I513">
        <v>1</v>
      </c>
      <c r="J513">
        <v>24.671710968017578</v>
      </c>
      <c r="K513">
        <v>979.14862060546875</v>
      </c>
      <c r="L513">
        <v>45964.703125</v>
      </c>
    </row>
    <row r="514" spans="1:12" x14ac:dyDescent="0.25">
      <c r="A514">
        <v>1931</v>
      </c>
      <c r="B514" s="1">
        <f>DATE(2023,12,16) + TIME(0,0,0)</f>
        <v>45276</v>
      </c>
      <c r="C514">
        <v>1304583168</v>
      </c>
      <c r="D514">
        <v>2781024.25</v>
      </c>
      <c r="E514">
        <v>174447.453125</v>
      </c>
      <c r="F514">
        <v>513.84002685546875</v>
      </c>
      <c r="G514">
        <v>1926227.75</v>
      </c>
      <c r="H514">
        <v>3748.69140625</v>
      </c>
      <c r="I514">
        <v>1</v>
      </c>
      <c r="J514">
        <v>23.878332138061523</v>
      </c>
      <c r="K514">
        <v>1175.9134521484375</v>
      </c>
      <c r="L514">
        <v>44390.42578125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1306666624</v>
      </c>
      <c r="D515">
        <v>2784713.5</v>
      </c>
      <c r="E515">
        <v>175587.75</v>
      </c>
      <c r="F515">
        <v>555.64215087890625</v>
      </c>
      <c r="G515">
        <v>2063284.125</v>
      </c>
      <c r="H515">
        <v>3713.33251953125</v>
      </c>
      <c r="I515">
        <v>1</v>
      </c>
      <c r="J515">
        <v>23.97245979309082</v>
      </c>
      <c r="K515">
        <v>1170.8614501953125</v>
      </c>
      <c r="L515">
        <v>43480.94140625</v>
      </c>
    </row>
    <row r="516" spans="1:12" x14ac:dyDescent="0.25">
      <c r="A516">
        <v>1932</v>
      </c>
      <c r="B516" s="1">
        <f>DATE(2023,12,17) + TIME(0,0,0)</f>
        <v>45277</v>
      </c>
      <c r="C516">
        <v>1306686464</v>
      </c>
      <c r="D516">
        <v>2784749.25</v>
      </c>
      <c r="E516">
        <v>175599.09375</v>
      </c>
      <c r="F516">
        <v>553.20928955078125</v>
      </c>
      <c r="G516">
        <v>1973942</v>
      </c>
      <c r="H516">
        <v>3568.1650390625</v>
      </c>
      <c r="I516">
        <v>1</v>
      </c>
      <c r="J516">
        <v>24.108694076538086</v>
      </c>
      <c r="K516">
        <v>1133.51318359375</v>
      </c>
      <c r="L516">
        <v>43785.59375</v>
      </c>
    </row>
    <row r="517" spans="1:12" x14ac:dyDescent="0.25">
      <c r="A517">
        <v>1934</v>
      </c>
      <c r="B517" s="1">
        <f>DATE(2023,12,19) + TIME(0,0,0)</f>
        <v>45279</v>
      </c>
      <c r="C517">
        <v>1310511744</v>
      </c>
      <c r="D517">
        <v>2791902.25</v>
      </c>
      <c r="E517">
        <v>177858.828125</v>
      </c>
      <c r="F517">
        <v>520.7252197265625</v>
      </c>
      <c r="G517">
        <v>1874538.875</v>
      </c>
      <c r="H517">
        <v>3599.862060546875</v>
      </c>
      <c r="I517">
        <v>1</v>
      </c>
      <c r="J517">
        <v>23.656265258789063</v>
      </c>
      <c r="K517">
        <v>1115.471923828125</v>
      </c>
      <c r="L517">
        <v>43573.16015625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1312328960</v>
      </c>
      <c r="D518">
        <v>2795457</v>
      </c>
      <c r="E518">
        <v>178971.96875</v>
      </c>
      <c r="F518">
        <v>508.4296875</v>
      </c>
      <c r="G518">
        <v>1829627.5</v>
      </c>
      <c r="H518">
        <v>3598.585205078125</v>
      </c>
      <c r="I518">
        <v>1</v>
      </c>
      <c r="J518">
        <v>23.820707321166992</v>
      </c>
      <c r="K518">
        <v>1125.251220703125</v>
      </c>
      <c r="L518">
        <v>43680.203125</v>
      </c>
    </row>
    <row r="519" spans="1:12" x14ac:dyDescent="0.25">
      <c r="A519">
        <v>1935</v>
      </c>
      <c r="B519" s="1">
        <f>DATE(2023,12,20) + TIME(0,0,0)</f>
        <v>45280</v>
      </c>
      <c r="C519">
        <v>1312347008</v>
      </c>
      <c r="D519">
        <v>2795492.75</v>
      </c>
      <c r="E519">
        <v>178983.140625</v>
      </c>
      <c r="F519">
        <v>508.53680419921875</v>
      </c>
      <c r="G519">
        <v>1813679.875</v>
      </c>
      <c r="H519">
        <v>3566.46728515625</v>
      </c>
      <c r="I519">
        <v>1</v>
      </c>
      <c r="J519">
        <v>23.843950271606445</v>
      </c>
      <c r="K519">
        <v>1116.6370849609375</v>
      </c>
      <c r="L519">
        <v>43748.34375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1314195200</v>
      </c>
      <c r="D520">
        <v>2799040.25</v>
      </c>
      <c r="E520">
        <v>180091.390625</v>
      </c>
      <c r="F520">
        <v>516.83843994140625</v>
      </c>
      <c r="G520">
        <v>1846103.625</v>
      </c>
      <c r="H520">
        <v>3571.916259765625</v>
      </c>
      <c r="I520">
        <v>1</v>
      </c>
      <c r="J520">
        <v>23.978597640991211</v>
      </c>
      <c r="K520">
        <v>1126.650390625</v>
      </c>
      <c r="L520">
        <v>43723.5546875</v>
      </c>
    </row>
    <row r="521" spans="1:12" x14ac:dyDescent="0.25">
      <c r="A521">
        <v>1936</v>
      </c>
      <c r="B521" s="1">
        <f>DATE(2023,12,21) + TIME(0,0,0)</f>
        <v>45281</v>
      </c>
      <c r="C521">
        <v>1314210688</v>
      </c>
      <c r="D521">
        <v>2799070.25</v>
      </c>
      <c r="E521">
        <v>180101.15625</v>
      </c>
      <c r="F521">
        <v>516.3419189453125</v>
      </c>
      <c r="G521">
        <v>1543878.375</v>
      </c>
      <c r="H521">
        <v>2990.031005859375</v>
      </c>
      <c r="I521">
        <v>1</v>
      </c>
      <c r="J521">
        <v>24.609638214111328</v>
      </c>
      <c r="K521">
        <v>976.0343017578125</v>
      </c>
      <c r="L521">
        <v>44956.15234375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1327897728</v>
      </c>
      <c r="D522">
        <v>2826356.75</v>
      </c>
      <c r="E522">
        <v>188478.546875</v>
      </c>
      <c r="F522">
        <v>506.67388916015625</v>
      </c>
      <c r="G522">
        <v>1548306</v>
      </c>
      <c r="H522">
        <v>3055.823486328125</v>
      </c>
      <c r="I522">
        <v>1</v>
      </c>
      <c r="J522">
        <v>23.002889633178711</v>
      </c>
      <c r="K522">
        <v>912.9273681640625</v>
      </c>
      <c r="L522">
        <v>45922.39453125</v>
      </c>
    </row>
    <row r="523" spans="1:12" x14ac:dyDescent="0.25">
      <c r="A523">
        <v>1945</v>
      </c>
      <c r="B523" s="1">
        <f>DATE(2023,12,30) + TIME(0,0,0)</f>
        <v>45290</v>
      </c>
      <c r="C523">
        <v>1327913472</v>
      </c>
      <c r="D523">
        <v>2826387.75</v>
      </c>
      <c r="E523">
        <v>188487.8125</v>
      </c>
      <c r="F523">
        <v>506.84390258789063</v>
      </c>
      <c r="G523">
        <v>1578535</v>
      </c>
      <c r="H523">
        <v>3114.440185546875</v>
      </c>
      <c r="I523">
        <v>1</v>
      </c>
      <c r="J523">
        <v>22.936735153198242</v>
      </c>
      <c r="K523">
        <v>926.96685791015625</v>
      </c>
      <c r="L523">
        <v>45800.8203125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1335699328</v>
      </c>
      <c r="D524">
        <v>2841250.25</v>
      </c>
      <c r="E524">
        <v>192795.953125</v>
      </c>
      <c r="F524">
        <v>538.172119140625</v>
      </c>
      <c r="G524">
        <v>1703109.625</v>
      </c>
      <c r="H524">
        <v>3164.61865234375</v>
      </c>
      <c r="I524">
        <v>1</v>
      </c>
      <c r="J524">
        <v>22.079065322875977</v>
      </c>
      <c r="K524">
        <v>896.7015380859375</v>
      </c>
      <c r="L524">
        <v>45784.1015625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1336130176</v>
      </c>
      <c r="D525">
        <v>2842041</v>
      </c>
      <c r="E525">
        <v>193020.859375</v>
      </c>
      <c r="F525">
        <v>544.865966796875</v>
      </c>
      <c r="G525">
        <v>1723582.625</v>
      </c>
      <c r="H525">
        <v>3163.31494140625</v>
      </c>
      <c r="I525">
        <v>1</v>
      </c>
      <c r="J525">
        <v>22.141273498535156</v>
      </c>
      <c r="K525">
        <v>899.57574462890625</v>
      </c>
      <c r="L525">
        <v>45747.015625</v>
      </c>
    </row>
    <row r="526" spans="1:12" x14ac:dyDescent="0.25">
      <c r="A526">
        <v>1950</v>
      </c>
      <c r="B526" s="1">
        <f>DATE(2024,1,4) + TIME(0,0,0)</f>
        <v>45295</v>
      </c>
      <c r="C526">
        <v>1336147712</v>
      </c>
      <c r="D526">
        <v>2842073.25</v>
      </c>
      <c r="E526">
        <v>193029.96875</v>
      </c>
      <c r="F526">
        <v>544.46429443359375</v>
      </c>
      <c r="G526">
        <v>1748965</v>
      </c>
      <c r="H526">
        <v>3212.267578125</v>
      </c>
      <c r="I526">
        <v>1</v>
      </c>
      <c r="J526">
        <v>22.114459991455078</v>
      </c>
      <c r="K526">
        <v>912.07647705078125</v>
      </c>
      <c r="L526">
        <v>45646.2265625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1337876096</v>
      </c>
      <c r="D527">
        <v>2845220.25</v>
      </c>
      <c r="E527">
        <v>193935.46875</v>
      </c>
      <c r="F527">
        <v>540.9930419921875</v>
      </c>
      <c r="G527">
        <v>1710209.625</v>
      </c>
      <c r="H527">
        <v>3161.241455078125</v>
      </c>
      <c r="I527">
        <v>1</v>
      </c>
      <c r="J527">
        <v>22.59044075012207</v>
      </c>
      <c r="K527">
        <v>922.5455322265625</v>
      </c>
      <c r="L527">
        <v>45615.68359375</v>
      </c>
    </row>
    <row r="528" spans="1:12" x14ac:dyDescent="0.25">
      <c r="A528">
        <v>1951</v>
      </c>
      <c r="B528" s="1">
        <f>DATE(2024,1,5) + TIME(0,0,0)</f>
        <v>45296</v>
      </c>
      <c r="C528">
        <v>1337895936</v>
      </c>
      <c r="D528">
        <v>2845257</v>
      </c>
      <c r="E528">
        <v>193946</v>
      </c>
      <c r="F528">
        <v>538.197021484375</v>
      </c>
      <c r="G528">
        <v>1980115.125</v>
      </c>
      <c r="H528">
        <v>3679.1640625</v>
      </c>
      <c r="I528">
        <v>1</v>
      </c>
      <c r="J528">
        <v>22.264732360839844</v>
      </c>
      <c r="K528">
        <v>1053.776611328125</v>
      </c>
      <c r="L528">
        <v>44513.5625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1344350592</v>
      </c>
      <c r="D529">
        <v>2856347</v>
      </c>
      <c r="E529">
        <v>197095.75</v>
      </c>
      <c r="F529">
        <v>563.73272705078125</v>
      </c>
      <c r="G529">
        <v>2070883.625</v>
      </c>
      <c r="H529">
        <v>3673.5205078125</v>
      </c>
      <c r="I529">
        <v>1</v>
      </c>
      <c r="J529">
        <v>23.058425903320313</v>
      </c>
      <c r="K529">
        <v>1100.9080810546875</v>
      </c>
      <c r="L529">
        <v>43647.3828125</v>
      </c>
    </row>
    <row r="530" spans="1:12" x14ac:dyDescent="0.25">
      <c r="A530">
        <v>1954</v>
      </c>
      <c r="B530" s="1">
        <f>DATE(2024,1,8) + TIME(0,0,0)</f>
        <v>45299</v>
      </c>
      <c r="C530">
        <v>1344367872</v>
      </c>
      <c r="D530">
        <v>2856377.75</v>
      </c>
      <c r="E530">
        <v>197105.171875</v>
      </c>
      <c r="F530">
        <v>561.28460693359375</v>
      </c>
      <c r="G530">
        <v>1724258.125</v>
      </c>
      <c r="H530">
        <v>3071.985595703125</v>
      </c>
      <c r="I530">
        <v>1</v>
      </c>
      <c r="J530">
        <v>23.466850280761719</v>
      </c>
      <c r="K530">
        <v>941.94256591796875</v>
      </c>
      <c r="L530">
        <v>44938.69921875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1366650880</v>
      </c>
      <c r="D531">
        <v>2898225.75</v>
      </c>
      <c r="E531">
        <v>209397.84375</v>
      </c>
      <c r="F531">
        <v>563.83795166015625</v>
      </c>
      <c r="G531">
        <v>1765700</v>
      </c>
      <c r="H531">
        <v>3131.573486328125</v>
      </c>
      <c r="I531">
        <v>1</v>
      </c>
      <c r="J531">
        <v>21.843072891235352</v>
      </c>
      <c r="K531">
        <v>875.20318603515625</v>
      </c>
      <c r="L531">
        <v>45841.4296875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1367438336</v>
      </c>
      <c r="D532">
        <v>2899581.5</v>
      </c>
      <c r="E532">
        <v>209752.3125</v>
      </c>
      <c r="F532">
        <v>580.779541015625</v>
      </c>
      <c r="G532">
        <v>1831365.375</v>
      </c>
      <c r="H532">
        <v>3153.28857421875</v>
      </c>
      <c r="I532">
        <v>1</v>
      </c>
      <c r="J532">
        <v>20.724344253540039</v>
      </c>
      <c r="K532">
        <v>824.33673095703125</v>
      </c>
      <c r="L532">
        <v>45821.28515625</v>
      </c>
    </row>
    <row r="533" spans="1:12" x14ac:dyDescent="0.25">
      <c r="A533">
        <v>1968</v>
      </c>
      <c r="B533" s="1">
        <f>DATE(2024,1,22) + TIME(0,0,0)</f>
        <v>45313</v>
      </c>
      <c r="C533">
        <v>1367456256</v>
      </c>
      <c r="D533">
        <v>2899612.25</v>
      </c>
      <c r="E533">
        <v>209760.375</v>
      </c>
      <c r="F533">
        <v>580.81268310546875</v>
      </c>
      <c r="G533">
        <v>1780589.125</v>
      </c>
      <c r="H533">
        <v>3065.685546875</v>
      </c>
      <c r="I533">
        <v>1</v>
      </c>
      <c r="J533">
        <v>20.826757431030273</v>
      </c>
      <c r="K533">
        <v>806.437744140625</v>
      </c>
      <c r="L533">
        <v>46018.51171875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1370861824</v>
      </c>
      <c r="D534">
        <v>2905652.5</v>
      </c>
      <c r="E534">
        <v>211446.15625</v>
      </c>
      <c r="F534">
        <v>554.17254638671875</v>
      </c>
      <c r="G534">
        <v>1664101</v>
      </c>
      <c r="H534">
        <v>3002.857421875</v>
      </c>
      <c r="I534">
        <v>1</v>
      </c>
      <c r="J534">
        <v>22.376346588134766</v>
      </c>
      <c r="K534">
        <v>865.625</v>
      </c>
      <c r="L534">
        <v>46194.4765625</v>
      </c>
    </row>
    <row r="535" spans="1:12" x14ac:dyDescent="0.25">
      <c r="A535">
        <v>1970</v>
      </c>
      <c r="B535" s="1">
        <f>DATE(2024,1,24) + TIME(0,0,0)</f>
        <v>45315</v>
      </c>
      <c r="C535">
        <v>1370878464</v>
      </c>
      <c r="D535">
        <v>2905682.5</v>
      </c>
      <c r="E535">
        <v>211454.828125</v>
      </c>
      <c r="F535">
        <v>553.656982421875</v>
      </c>
      <c r="G535">
        <v>1665773.75</v>
      </c>
      <c r="H535">
        <v>3008.674560546875</v>
      </c>
      <c r="I535">
        <v>1</v>
      </c>
      <c r="J535">
        <v>22.379480361938477</v>
      </c>
      <c r="K535">
        <v>867.45843505859375</v>
      </c>
      <c r="L535">
        <v>46179.421875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1371693056</v>
      </c>
      <c r="D536">
        <v>2907163.75</v>
      </c>
      <c r="E536">
        <v>211888.6875</v>
      </c>
      <c r="F536">
        <v>549.4437255859375</v>
      </c>
      <c r="G536">
        <v>1660847.25</v>
      </c>
      <c r="H536">
        <v>3022.779541015625</v>
      </c>
      <c r="I536">
        <v>1</v>
      </c>
      <c r="J536">
        <v>22.70637321472168</v>
      </c>
      <c r="K536">
        <v>887.99505615234375</v>
      </c>
      <c r="L536">
        <v>46157.80078125</v>
      </c>
    </row>
    <row r="537" spans="1:12" x14ac:dyDescent="0.25">
      <c r="A537">
        <v>1970.5</v>
      </c>
      <c r="B537" s="1">
        <f>DATE(2024,1,24) + TIME(12,0,0)</f>
        <v>45315.5</v>
      </c>
      <c r="C537">
        <v>1371709824</v>
      </c>
      <c r="D537">
        <v>2907194.25</v>
      </c>
      <c r="E537">
        <v>211897.65625</v>
      </c>
      <c r="F537">
        <v>549.42413330078125</v>
      </c>
      <c r="G537">
        <v>1682105.875</v>
      </c>
      <c r="H537">
        <v>3061.580078125</v>
      </c>
      <c r="I537">
        <v>1</v>
      </c>
      <c r="J537">
        <v>22.6640625</v>
      </c>
      <c r="K537">
        <v>897.22637939453125</v>
      </c>
      <c r="L537">
        <v>46074.51171875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1386564736</v>
      </c>
      <c r="D538">
        <v>2933354.5</v>
      </c>
      <c r="E538">
        <v>219177.484375</v>
      </c>
      <c r="F538">
        <v>583.65997314453125</v>
      </c>
      <c r="G538">
        <v>1816582.5</v>
      </c>
      <c r="H538">
        <v>3112.398681640625</v>
      </c>
      <c r="I538">
        <v>1</v>
      </c>
      <c r="J538">
        <v>20.704296112060547</v>
      </c>
      <c r="K538">
        <v>812.6546630859375</v>
      </c>
      <c r="L538">
        <v>45859.1171875</v>
      </c>
    </row>
    <row r="539" spans="1:12" x14ac:dyDescent="0.25">
      <c r="A539">
        <v>1979</v>
      </c>
      <c r="B539" s="1">
        <f>DATE(2024,2,2) + TIME(0,0,0)</f>
        <v>45324</v>
      </c>
      <c r="C539">
        <v>1386583040</v>
      </c>
      <c r="D539">
        <v>2933386</v>
      </c>
      <c r="E539">
        <v>219185.65625</v>
      </c>
      <c r="F539">
        <v>583.8917236328125</v>
      </c>
      <c r="G539">
        <v>1829682.125</v>
      </c>
      <c r="H539">
        <v>3133.598388671875</v>
      </c>
      <c r="I539">
        <v>1</v>
      </c>
      <c r="J539">
        <v>20.707862854003906</v>
      </c>
      <c r="K539">
        <v>818.36767578125</v>
      </c>
      <c r="L539">
        <v>45820.6953125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1413934976</v>
      </c>
      <c r="D540">
        <v>2980116.25</v>
      </c>
      <c r="E540">
        <v>232174.703125</v>
      </c>
      <c r="F540">
        <v>594.203857421875</v>
      </c>
      <c r="G540">
        <v>1856119.375</v>
      </c>
      <c r="H540">
        <v>3123.708251953125</v>
      </c>
      <c r="I540">
        <v>1</v>
      </c>
      <c r="J540">
        <v>21.611875534057617</v>
      </c>
      <c r="K540">
        <v>861.21710205078125</v>
      </c>
      <c r="L540">
        <v>45577.2265625</v>
      </c>
    </row>
    <row r="541" spans="1:12" x14ac:dyDescent="0.25">
      <c r="A541">
        <v>1994</v>
      </c>
      <c r="B541" s="1">
        <f>DATE(2024,2,17) + TIME(0,0,0)</f>
        <v>45339</v>
      </c>
      <c r="C541">
        <v>1413957248</v>
      </c>
      <c r="D541">
        <v>2980153.75</v>
      </c>
      <c r="E541">
        <v>232184.828125</v>
      </c>
      <c r="F541">
        <v>595.45172119140625</v>
      </c>
      <c r="G541">
        <v>2227304.75</v>
      </c>
      <c r="H541">
        <v>3740.52978515625</v>
      </c>
      <c r="I541">
        <v>1</v>
      </c>
      <c r="J541">
        <v>21.305068969726563</v>
      </c>
      <c r="K541">
        <v>1012.6731567382813</v>
      </c>
      <c r="L541">
        <v>44198.609375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1426222976</v>
      </c>
      <c r="D542">
        <v>2998643</v>
      </c>
      <c r="E542">
        <v>237236.390625</v>
      </c>
      <c r="F542">
        <v>628.2025146484375</v>
      </c>
      <c r="G542">
        <v>2320088.75</v>
      </c>
      <c r="H542">
        <v>3693.218017578125</v>
      </c>
      <c r="I542">
        <v>1</v>
      </c>
      <c r="J542">
        <v>22.054908752441406</v>
      </c>
      <c r="K542">
        <v>1045.0123291015625</v>
      </c>
      <c r="L542">
        <v>42991.94921875</v>
      </c>
    </row>
    <row r="543" spans="1:12" x14ac:dyDescent="0.25">
      <c r="A543">
        <v>1999</v>
      </c>
      <c r="B543" s="1">
        <f>DATE(2024,2,22) + TIME(0,0,0)</f>
        <v>45344</v>
      </c>
      <c r="C543">
        <v>1426242688</v>
      </c>
      <c r="D543">
        <v>2998674.5</v>
      </c>
      <c r="E543">
        <v>237245.453125</v>
      </c>
      <c r="F543">
        <v>627.234619140625</v>
      </c>
      <c r="G543">
        <v>1978608.375</v>
      </c>
      <c r="H543">
        <v>3154.494873046875</v>
      </c>
      <c r="I543">
        <v>1</v>
      </c>
      <c r="J543">
        <v>22.32402229309082</v>
      </c>
      <c r="K543">
        <v>906.59967041015625</v>
      </c>
      <c r="L543">
        <v>44221.89453125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1433909376</v>
      </c>
      <c r="D544">
        <v>3011325.25</v>
      </c>
      <c r="E544">
        <v>240775.96875</v>
      </c>
      <c r="F544">
        <v>621.47271728515625</v>
      </c>
      <c r="G544">
        <v>1976082.5</v>
      </c>
      <c r="H544">
        <v>3179.67724609375</v>
      </c>
      <c r="I544">
        <v>1</v>
      </c>
      <c r="J544">
        <v>21.491573333740234</v>
      </c>
      <c r="K544">
        <v>870.43218994140625</v>
      </c>
      <c r="L544">
        <v>44943.51171875</v>
      </c>
    </row>
    <row r="545" spans="1:12" x14ac:dyDescent="0.25">
      <c r="A545">
        <v>2003</v>
      </c>
      <c r="B545" s="1">
        <f>DATE(2024,2,26) + TIME(0,0,0)</f>
        <v>45348</v>
      </c>
      <c r="C545">
        <v>1433928832</v>
      </c>
      <c r="D545">
        <v>3011356.5</v>
      </c>
      <c r="E545">
        <v>240784.53125</v>
      </c>
      <c r="F545">
        <v>621.37432861328125</v>
      </c>
      <c r="G545">
        <v>1942476</v>
      </c>
      <c r="H545">
        <v>3126.09619140625</v>
      </c>
      <c r="I545">
        <v>1</v>
      </c>
      <c r="J545">
        <v>21.517093658447266</v>
      </c>
      <c r="K545">
        <v>857.05926513671875</v>
      </c>
      <c r="L545">
        <v>45066.6015625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1441799168</v>
      </c>
      <c r="D546">
        <v>3023805.75</v>
      </c>
      <c r="E546">
        <v>244209.34375</v>
      </c>
      <c r="F546">
        <v>631.585205078125</v>
      </c>
      <c r="G546">
        <v>1958805.25</v>
      </c>
      <c r="H546">
        <v>3101.4111328125</v>
      </c>
      <c r="I546">
        <v>1</v>
      </c>
      <c r="J546">
        <v>21.850728988647461</v>
      </c>
      <c r="K546">
        <v>867.16217041015625</v>
      </c>
      <c r="L546">
        <v>45136.31640625</v>
      </c>
    </row>
    <row r="547" spans="1:12" x14ac:dyDescent="0.25">
      <c r="A547">
        <v>2007</v>
      </c>
      <c r="B547" s="1">
        <f>DATE(2024,3,1) + TIME(0,0,0)</f>
        <v>45352</v>
      </c>
      <c r="C547">
        <v>1441818624</v>
      </c>
      <c r="D547">
        <v>3023836.5</v>
      </c>
      <c r="E547">
        <v>244217.96875</v>
      </c>
      <c r="F547">
        <v>631.02752685546875</v>
      </c>
      <c r="G547">
        <v>1942936.25</v>
      </c>
      <c r="H547">
        <v>3079.00390625</v>
      </c>
      <c r="I547">
        <v>1</v>
      </c>
      <c r="J547">
        <v>21.865829467773438</v>
      </c>
      <c r="K547">
        <v>861.6585693359375</v>
      </c>
      <c r="L547">
        <v>45184.86328125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1447651072</v>
      </c>
      <c r="D548">
        <v>3033042.5</v>
      </c>
      <c r="E548">
        <v>246765.515625</v>
      </c>
      <c r="F548">
        <v>636.77227783203125</v>
      </c>
      <c r="G548">
        <v>1949388.625</v>
      </c>
      <c r="H548">
        <v>3061.359130859375</v>
      </c>
      <c r="I548">
        <v>1</v>
      </c>
      <c r="J548">
        <v>21.993509292602539</v>
      </c>
      <c r="K548">
        <v>863.1336669921875</v>
      </c>
      <c r="L548">
        <v>45150.70703125</v>
      </c>
    </row>
    <row r="549" spans="1:12" x14ac:dyDescent="0.25">
      <c r="A549">
        <v>2010</v>
      </c>
      <c r="B549" s="1">
        <f>DATE(2024,3,4) + TIME(0,0,0)</f>
        <v>45355</v>
      </c>
      <c r="C549">
        <v>1447670912</v>
      </c>
      <c r="D549">
        <v>3033073.75</v>
      </c>
      <c r="E549">
        <v>246774.34375</v>
      </c>
      <c r="F549">
        <v>636.10980224609375</v>
      </c>
      <c r="G549">
        <v>1984436.75</v>
      </c>
      <c r="H549">
        <v>3119.64501953125</v>
      </c>
      <c r="I549">
        <v>1</v>
      </c>
      <c r="J549">
        <v>22.066474914550781</v>
      </c>
      <c r="K549">
        <v>883.31134033203125</v>
      </c>
      <c r="L549">
        <v>45009.33984375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1451535616</v>
      </c>
      <c r="D550">
        <v>3039174</v>
      </c>
      <c r="E550">
        <v>248633.265625</v>
      </c>
      <c r="F550">
        <v>635.27911376953125</v>
      </c>
      <c r="G550">
        <v>1943964.625</v>
      </c>
      <c r="H550">
        <v>3060.016357421875</v>
      </c>
      <c r="I550">
        <v>1</v>
      </c>
      <c r="J550">
        <v>23.454433441162109</v>
      </c>
      <c r="K550">
        <v>937.6239013671875</v>
      </c>
      <c r="L550">
        <v>45019.58984375</v>
      </c>
    </row>
    <row r="551" spans="1:12" x14ac:dyDescent="0.25">
      <c r="A551">
        <v>2012</v>
      </c>
      <c r="B551" s="1">
        <f>DATE(2024,3,6) + TIME(0,0,0)</f>
        <v>45357</v>
      </c>
      <c r="C551">
        <v>1451554560</v>
      </c>
      <c r="D551">
        <v>3039204</v>
      </c>
      <c r="E551">
        <v>248642.46875</v>
      </c>
      <c r="F551">
        <v>634.8284912109375</v>
      </c>
      <c r="G551">
        <v>1902119.875</v>
      </c>
      <c r="H551">
        <v>2996.273681640625</v>
      </c>
      <c r="I551">
        <v>1</v>
      </c>
      <c r="J551">
        <v>23.486631393432617</v>
      </c>
      <c r="K551">
        <v>919.7396240234375</v>
      </c>
      <c r="L551">
        <v>45166.94140625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1457235200</v>
      </c>
      <c r="D552">
        <v>3048175.5</v>
      </c>
      <c r="E552">
        <v>251366.21875</v>
      </c>
      <c r="F552">
        <v>636.763916015625</v>
      </c>
      <c r="G552">
        <v>1911592.75</v>
      </c>
      <c r="H552">
        <v>3002.043212890625</v>
      </c>
      <c r="I552">
        <v>1</v>
      </c>
      <c r="J552">
        <v>23.162591934204102</v>
      </c>
      <c r="K552">
        <v>904.96417236328125</v>
      </c>
      <c r="L552">
        <v>45142.875</v>
      </c>
    </row>
    <row r="553" spans="1:12" x14ac:dyDescent="0.25">
      <c r="A553">
        <v>2015</v>
      </c>
      <c r="B553" s="1">
        <f>DATE(2024,3,9) + TIME(0,0,0)</f>
        <v>45360</v>
      </c>
      <c r="C553">
        <v>1457253632</v>
      </c>
      <c r="D553">
        <v>3048204.5</v>
      </c>
      <c r="E553">
        <v>251374.984375</v>
      </c>
      <c r="F553">
        <v>635.90234375</v>
      </c>
      <c r="G553">
        <v>1842785.25</v>
      </c>
      <c r="H553">
        <v>2897.90625</v>
      </c>
      <c r="I553">
        <v>1</v>
      </c>
      <c r="J553">
        <v>23.207509994506836</v>
      </c>
      <c r="K553">
        <v>875.7781982421875</v>
      </c>
      <c r="L553">
        <v>45384.3125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1459055488</v>
      </c>
      <c r="D554">
        <v>3051074.75</v>
      </c>
      <c r="E554">
        <v>252241.984375</v>
      </c>
      <c r="F554">
        <v>627.1820068359375</v>
      </c>
      <c r="G554">
        <v>1819221.5</v>
      </c>
      <c r="H554">
        <v>2900.627685546875</v>
      </c>
      <c r="I554">
        <v>1</v>
      </c>
      <c r="J554">
        <v>23.124244689941406</v>
      </c>
      <c r="K554">
        <v>872.50946044921875</v>
      </c>
      <c r="L554">
        <v>45456.0859375</v>
      </c>
    </row>
    <row r="555" spans="1:12" x14ac:dyDescent="0.25">
      <c r="A555">
        <v>2016</v>
      </c>
      <c r="B555" s="1">
        <f>DATE(2024,3,10) + TIME(0,0,0)</f>
        <v>45361</v>
      </c>
      <c r="C555">
        <v>1459078016</v>
      </c>
      <c r="D555">
        <v>3051110.25</v>
      </c>
      <c r="E555">
        <v>252252.53125</v>
      </c>
      <c r="F555">
        <v>632.57684326171875</v>
      </c>
      <c r="G555">
        <v>2246297.25</v>
      </c>
      <c r="H555">
        <v>3551.02685546875</v>
      </c>
      <c r="I555">
        <v>1</v>
      </c>
      <c r="J555">
        <v>22.901968002319336</v>
      </c>
      <c r="K555">
        <v>1054.8323974609375</v>
      </c>
      <c r="L555">
        <v>43947.375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1464367744</v>
      </c>
      <c r="D556">
        <v>3058325.25</v>
      </c>
      <c r="E556">
        <v>254291.546875</v>
      </c>
      <c r="F556">
        <v>757.765380859375</v>
      </c>
      <c r="G556">
        <v>2753229</v>
      </c>
      <c r="H556">
        <v>3633.35302734375</v>
      </c>
      <c r="I556">
        <v>1</v>
      </c>
      <c r="J556">
        <v>21.868568420410156</v>
      </c>
      <c r="K556">
        <v>1016.9559936523438</v>
      </c>
      <c r="L556">
        <v>42633.64453125</v>
      </c>
    </row>
    <row r="557" spans="1:12" x14ac:dyDescent="0.25">
      <c r="A557">
        <v>2018</v>
      </c>
      <c r="B557" s="1">
        <f>DATE(2024,3,12) + TIME(0,0,0)</f>
        <v>45363</v>
      </c>
      <c r="C557">
        <v>1464395136</v>
      </c>
      <c r="D557">
        <v>3058361.5</v>
      </c>
      <c r="E557">
        <v>254301.671875</v>
      </c>
      <c r="F557">
        <v>757.6722412109375</v>
      </c>
      <c r="G557">
        <v>2743652.75</v>
      </c>
      <c r="H557">
        <v>3621.160400390625</v>
      </c>
      <c r="I557">
        <v>1</v>
      </c>
      <c r="J557">
        <v>21.867025375366211</v>
      </c>
      <c r="K557">
        <v>1013.4518432617188</v>
      </c>
      <c r="L557">
        <v>42659.55859375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1465742720</v>
      </c>
      <c r="D558">
        <v>3060137</v>
      </c>
      <c r="E558">
        <v>254797.171875</v>
      </c>
      <c r="F558">
        <v>759.07867431640625</v>
      </c>
      <c r="G558">
        <v>2751181.25</v>
      </c>
      <c r="H558">
        <v>3624.369140625</v>
      </c>
      <c r="I558">
        <v>1</v>
      </c>
      <c r="J558">
        <v>21.79779052734375</v>
      </c>
      <c r="K558">
        <v>1010.2430419921875</v>
      </c>
      <c r="L558">
        <v>42555.0078125</v>
      </c>
    </row>
    <row r="559" spans="1:12" x14ac:dyDescent="0.25">
      <c r="A559">
        <v>2018.5</v>
      </c>
      <c r="B559" s="1">
        <f>DATE(2024,3,12) + TIME(12,0,0)</f>
        <v>45363.5</v>
      </c>
      <c r="C559">
        <v>1465767296</v>
      </c>
      <c r="D559">
        <v>3060169.5</v>
      </c>
      <c r="E559">
        <v>254806.203125</v>
      </c>
      <c r="F559">
        <v>752.92718505859375</v>
      </c>
      <c r="G559">
        <v>2447658.75</v>
      </c>
      <c r="H559">
        <v>3250.857421875</v>
      </c>
      <c r="I559">
        <v>1</v>
      </c>
      <c r="J559">
        <v>21.748748779296875</v>
      </c>
      <c r="K559">
        <v>903.5264892578125</v>
      </c>
      <c r="L559">
        <v>43416.9296875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1467777152</v>
      </c>
      <c r="D560">
        <v>3063002.75</v>
      </c>
      <c r="E560">
        <v>255628.828125</v>
      </c>
      <c r="F560">
        <v>689.856689453125</v>
      </c>
      <c r="G560">
        <v>2212905.5</v>
      </c>
      <c r="H560">
        <v>3207.77587890625</v>
      </c>
      <c r="I560">
        <v>1</v>
      </c>
      <c r="J560">
        <v>22.785764694213867</v>
      </c>
      <c r="K560">
        <v>946.60809326171875</v>
      </c>
      <c r="L560">
        <v>43733.8515625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1469063552</v>
      </c>
      <c r="D561">
        <v>3064953</v>
      </c>
      <c r="E561">
        <v>256212.71875</v>
      </c>
      <c r="F561">
        <v>656.13720703125</v>
      </c>
      <c r="G561">
        <v>2097078.5</v>
      </c>
      <c r="H561">
        <v>3196.09765625</v>
      </c>
      <c r="I561">
        <v>1</v>
      </c>
      <c r="J561">
        <v>23.066867828369141</v>
      </c>
      <c r="K561">
        <v>958.2862548828125</v>
      </c>
      <c r="L561">
        <v>43844.9921875</v>
      </c>
    </row>
    <row r="562" spans="1:12" x14ac:dyDescent="0.25">
      <c r="A562">
        <v>2020</v>
      </c>
      <c r="B562" s="1">
        <f>DATE(2024,3,14) + TIME(0,0,0)</f>
        <v>45365</v>
      </c>
      <c r="C562">
        <v>1469083392</v>
      </c>
      <c r="D562">
        <v>3064983.5</v>
      </c>
      <c r="E562">
        <v>256221.875</v>
      </c>
      <c r="F562">
        <v>653.9635009765625</v>
      </c>
      <c r="G562">
        <v>1993340</v>
      </c>
      <c r="H562">
        <v>3048.0908203125</v>
      </c>
      <c r="I562">
        <v>1</v>
      </c>
      <c r="J562">
        <v>23.080669403076172</v>
      </c>
      <c r="K562">
        <v>914.62017822265625</v>
      </c>
      <c r="L562">
        <v>44191.81640625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1481052288</v>
      </c>
      <c r="D563">
        <v>3083322</v>
      </c>
      <c r="E563">
        <v>261619.921875</v>
      </c>
      <c r="F563">
        <v>671.98443603515625</v>
      </c>
      <c r="G563">
        <v>2061649.125</v>
      </c>
      <c r="H563">
        <v>3068.00146484375</v>
      </c>
      <c r="I563">
        <v>1</v>
      </c>
      <c r="J563">
        <v>22.578220367431641</v>
      </c>
      <c r="K563">
        <v>894.7095947265625</v>
      </c>
      <c r="L563">
        <v>44163.78125</v>
      </c>
    </row>
    <row r="564" spans="1:12" x14ac:dyDescent="0.25">
      <c r="A564">
        <v>2026</v>
      </c>
      <c r="B564" s="1">
        <f>DATE(2024,3,20) + TIME(0,0,0)</f>
        <v>45371</v>
      </c>
      <c r="C564">
        <v>1481076736</v>
      </c>
      <c r="D564">
        <v>3083358</v>
      </c>
      <c r="E564">
        <v>261630.40625</v>
      </c>
      <c r="F564">
        <v>679.84246826171875</v>
      </c>
      <c r="G564">
        <v>2440066.25</v>
      </c>
      <c r="H564">
        <v>3589.1640625</v>
      </c>
      <c r="I564">
        <v>1</v>
      </c>
      <c r="J564">
        <v>22.609031677246094</v>
      </c>
      <c r="K564">
        <v>1048.5399169921875</v>
      </c>
      <c r="L564">
        <v>42938.49609375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1483741184</v>
      </c>
      <c r="D565">
        <v>3086941.25</v>
      </c>
      <c r="E565">
        <v>262638.375</v>
      </c>
      <c r="F565">
        <v>762.7264404296875</v>
      </c>
      <c r="G565">
        <v>2763924.75</v>
      </c>
      <c r="H565">
        <v>3623.743408203125</v>
      </c>
      <c r="I565">
        <v>1</v>
      </c>
      <c r="J565">
        <v>21.863420486450195</v>
      </c>
      <c r="K565">
        <v>1013.960693359375</v>
      </c>
      <c r="L565">
        <v>42179</v>
      </c>
    </row>
    <row r="566" spans="1:12" x14ac:dyDescent="0.25">
      <c r="A566">
        <v>2027</v>
      </c>
      <c r="B566" s="1">
        <f>DATE(2024,3,21) + TIME(0,0,0)</f>
        <v>45372</v>
      </c>
      <c r="C566">
        <v>1483764352</v>
      </c>
      <c r="D566">
        <v>3086972</v>
      </c>
      <c r="E566">
        <v>262646.90625</v>
      </c>
      <c r="F566">
        <v>749.3568115234375</v>
      </c>
      <c r="G566">
        <v>2305239.75</v>
      </c>
      <c r="H566">
        <v>3076.291015625</v>
      </c>
      <c r="I566">
        <v>1</v>
      </c>
      <c r="J566">
        <v>21.716829299926758</v>
      </c>
      <c r="K566">
        <v>853.405517578125</v>
      </c>
      <c r="L566">
        <v>43451.87109375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1496194304</v>
      </c>
      <c r="D567">
        <v>3105300.75</v>
      </c>
      <c r="E567">
        <v>267857.09375</v>
      </c>
      <c r="F567">
        <v>679.55023193359375</v>
      </c>
      <c r="G567">
        <v>2078399.5</v>
      </c>
      <c r="H567">
        <v>3058.492919921875</v>
      </c>
      <c r="I567">
        <v>1</v>
      </c>
      <c r="J567">
        <v>22.169744491577148</v>
      </c>
      <c r="K567">
        <v>871.20367431640625</v>
      </c>
      <c r="L567">
        <v>43740.16796875</v>
      </c>
    </row>
    <row r="568" spans="1:12" x14ac:dyDescent="0.25">
      <c r="A568">
        <v>2033</v>
      </c>
      <c r="B568" s="1">
        <f>DATE(2024,3,27) + TIME(0,0,0)</f>
        <v>45378</v>
      </c>
      <c r="C568">
        <v>1496220416</v>
      </c>
      <c r="D568">
        <v>3105338.25</v>
      </c>
      <c r="E568">
        <v>267867.90625</v>
      </c>
      <c r="F568">
        <v>693.64666748046875</v>
      </c>
      <c r="G568">
        <v>2605081.25</v>
      </c>
      <c r="H568">
        <v>3755.631103515625</v>
      </c>
      <c r="I568">
        <v>1</v>
      </c>
      <c r="J568">
        <v>22.354516983032227</v>
      </c>
      <c r="K568">
        <v>1081.2647705078125</v>
      </c>
      <c r="L568">
        <v>42091.05078125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1499094272</v>
      </c>
      <c r="D569">
        <v>3109088.5</v>
      </c>
      <c r="E569">
        <v>268906.25</v>
      </c>
      <c r="F569">
        <v>790.48651123046875</v>
      </c>
      <c r="G569">
        <v>2995271.25</v>
      </c>
      <c r="H569">
        <v>3789.1494140625</v>
      </c>
      <c r="I569">
        <v>1</v>
      </c>
      <c r="J569">
        <v>21.661548614501953</v>
      </c>
      <c r="K569">
        <v>1047.74658203125</v>
      </c>
      <c r="L569">
        <v>41166.34375</v>
      </c>
    </row>
    <row r="570" spans="1:12" x14ac:dyDescent="0.25">
      <c r="A570">
        <v>2034</v>
      </c>
      <c r="B570" s="1">
        <f>DATE(2024,3,28) + TIME(0,0,0)</f>
        <v>45379</v>
      </c>
      <c r="C570">
        <v>1499123328</v>
      </c>
      <c r="D570">
        <v>3109125.5</v>
      </c>
      <c r="E570">
        <v>268916.5</v>
      </c>
      <c r="F570">
        <v>786.9620361328125</v>
      </c>
      <c r="G570">
        <v>2907688.75</v>
      </c>
      <c r="H570">
        <v>3694.827392578125</v>
      </c>
      <c r="I570">
        <v>1</v>
      </c>
      <c r="J570">
        <v>21.717264175415039</v>
      </c>
      <c r="K570">
        <v>1025.022216796875</v>
      </c>
      <c r="L570">
        <v>41377.6953125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1507390592</v>
      </c>
      <c r="D571">
        <v>3120066.25</v>
      </c>
      <c r="E571">
        <v>272088.15625</v>
      </c>
      <c r="F571">
        <v>753.2119140625</v>
      </c>
      <c r="G571">
        <v>2764898.75</v>
      </c>
      <c r="H571">
        <v>3670.811279296875</v>
      </c>
      <c r="I571">
        <v>1</v>
      </c>
      <c r="J571">
        <v>22.226097106933594</v>
      </c>
      <c r="K571">
        <v>1049.038330078125</v>
      </c>
      <c r="L571">
        <v>40859.22265625</v>
      </c>
    </row>
    <row r="572" spans="1:12" x14ac:dyDescent="0.25">
      <c r="A572">
        <v>2037</v>
      </c>
      <c r="B572" s="1">
        <f>DATE(2024,3,31) + TIME(0,0,0)</f>
        <v>45382</v>
      </c>
      <c r="C572">
        <v>1507417216</v>
      </c>
      <c r="D572">
        <v>3120101.75</v>
      </c>
      <c r="E572">
        <v>272098.34375</v>
      </c>
      <c r="F572">
        <v>748.21282958984375</v>
      </c>
      <c r="G572">
        <v>2666400.75</v>
      </c>
      <c r="H572">
        <v>3563.69287109375</v>
      </c>
      <c r="I572">
        <v>1</v>
      </c>
      <c r="J572">
        <v>22.214706420898438</v>
      </c>
      <c r="K572">
        <v>1017.7553100585938</v>
      </c>
      <c r="L572">
        <v>41110.35546875</v>
      </c>
    </row>
    <row r="573" spans="1:12" x14ac:dyDescent="0.25">
      <c r="A573">
        <v>2037.39</v>
      </c>
      <c r="B573" s="1">
        <f>DATE(2024,3,31) + TIME(9,21,36)</f>
        <v>45382.39</v>
      </c>
      <c r="C573">
        <v>1508447104</v>
      </c>
      <c r="D573">
        <v>3121490.5</v>
      </c>
      <c r="E573">
        <v>272496.375</v>
      </c>
      <c r="F573">
        <v>738.04974365234375</v>
      </c>
      <c r="G573">
        <v>2627590</v>
      </c>
      <c r="H573">
        <v>3560.18017578125</v>
      </c>
      <c r="I573">
        <v>1</v>
      </c>
      <c r="J573">
        <v>22.2913818359375</v>
      </c>
      <c r="K573">
        <v>1021.2681884765625</v>
      </c>
      <c r="L573">
        <v>41131.79296875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1508469632</v>
      </c>
      <c r="D574">
        <v>3121521.5</v>
      </c>
      <c r="E574">
        <v>272505.1875</v>
      </c>
      <c r="F574">
        <v>725.3192138671875</v>
      </c>
      <c r="G574">
        <v>2248009</v>
      </c>
      <c r="H574">
        <v>3099.337646484375</v>
      </c>
      <c r="I574">
        <v>1</v>
      </c>
      <c r="J574">
        <v>22.141630172729492</v>
      </c>
      <c r="K574">
        <v>881.40020751953125</v>
      </c>
      <c r="L574">
        <v>42236.07421875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1511720448</v>
      </c>
      <c r="D575">
        <v>3126385</v>
      </c>
      <c r="E575">
        <v>273917.34375</v>
      </c>
      <c r="F575">
        <v>659.6497802734375</v>
      </c>
      <c r="G575">
        <v>2018768.625</v>
      </c>
      <c r="H575">
        <v>3060.3642578125</v>
      </c>
      <c r="I575">
        <v>1</v>
      </c>
      <c r="J575">
        <v>22.389434814453125</v>
      </c>
      <c r="K575">
        <v>882.86724853515625</v>
      </c>
      <c r="L575">
        <v>42912.6328125</v>
      </c>
    </row>
    <row r="576" spans="1:12" x14ac:dyDescent="0.25">
      <c r="A576">
        <v>2039</v>
      </c>
      <c r="B576" s="1">
        <f>DATE(2024,4,2) + TIME(0,0,0)</f>
        <v>45384</v>
      </c>
      <c r="C576">
        <v>1511744768</v>
      </c>
      <c r="D576">
        <v>3126421.25</v>
      </c>
      <c r="E576">
        <v>273927.84375</v>
      </c>
      <c r="F576">
        <v>671.63787841796875</v>
      </c>
      <c r="G576">
        <v>2431075</v>
      </c>
      <c r="H576">
        <v>3619.621826171875</v>
      </c>
      <c r="I576">
        <v>1</v>
      </c>
      <c r="J576">
        <v>22.497920989990234</v>
      </c>
      <c r="K576">
        <v>1050.732666015625</v>
      </c>
      <c r="L576">
        <v>41577.16796875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1513001856</v>
      </c>
      <c r="D577">
        <v>3128207.25</v>
      </c>
      <c r="E577">
        <v>274430.1875</v>
      </c>
      <c r="F577">
        <v>716.12579345703125</v>
      </c>
      <c r="G577">
        <v>2615794</v>
      </c>
      <c r="H577">
        <v>3652.701904296875</v>
      </c>
      <c r="I577">
        <v>1</v>
      </c>
      <c r="J577">
        <v>21.789623260498047</v>
      </c>
      <c r="K577">
        <v>1017.6526489257813</v>
      </c>
      <c r="L577">
        <v>41200.9921875</v>
      </c>
    </row>
    <row r="578" spans="1:12" x14ac:dyDescent="0.25">
      <c r="A578">
        <v>2039.5</v>
      </c>
      <c r="B578" s="1">
        <f>DATE(2024,4,2) + TIME(12,0,0)</f>
        <v>45384.5</v>
      </c>
      <c r="C578">
        <v>1513022976</v>
      </c>
      <c r="D578">
        <v>3128237.5</v>
      </c>
      <c r="E578">
        <v>274438.5</v>
      </c>
      <c r="F578">
        <v>698.6876220703125</v>
      </c>
      <c r="G578">
        <v>2113093.5</v>
      </c>
      <c r="H578">
        <v>3024.37548828125</v>
      </c>
      <c r="I578">
        <v>1</v>
      </c>
      <c r="J578">
        <v>21.555582046508789</v>
      </c>
      <c r="K578">
        <v>831.06195068359375</v>
      </c>
      <c r="L578">
        <v>42687.79296875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1514008576</v>
      </c>
      <c r="D579">
        <v>3129698.75</v>
      </c>
      <c r="E579">
        <v>274852.5</v>
      </c>
      <c r="F579">
        <v>664.775634765625</v>
      </c>
      <c r="G579">
        <v>1975921.875</v>
      </c>
      <c r="H579">
        <v>2972.31396484375</v>
      </c>
      <c r="I579">
        <v>1</v>
      </c>
      <c r="J579">
        <v>22.202272415161133</v>
      </c>
      <c r="K579">
        <v>848.2525634765625</v>
      </c>
      <c r="L579">
        <v>43064.10546875</v>
      </c>
    </row>
    <row r="580" spans="1:12" x14ac:dyDescent="0.25">
      <c r="A580">
        <v>2040</v>
      </c>
      <c r="B580" s="1">
        <f>DATE(2024,4,3) + TIME(0,0,0)</f>
        <v>45385</v>
      </c>
      <c r="C580">
        <v>1514031616</v>
      </c>
      <c r="D580">
        <v>3129733</v>
      </c>
      <c r="E580">
        <v>274862.3125</v>
      </c>
      <c r="F580">
        <v>674.6607666015625</v>
      </c>
      <c r="G580">
        <v>2303749.25</v>
      </c>
      <c r="H580">
        <v>3414.677978515625</v>
      </c>
      <c r="I580">
        <v>1</v>
      </c>
      <c r="J580">
        <v>22.32464599609375</v>
      </c>
      <c r="K580">
        <v>981.41143798828125</v>
      </c>
      <c r="L580">
        <v>42011.6328125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1514077824</v>
      </c>
      <c r="D581">
        <v>3129801.25</v>
      </c>
      <c r="E581">
        <v>274881.90625</v>
      </c>
      <c r="F581">
        <v>677.1353759765625</v>
      </c>
      <c r="G581">
        <v>2313948.75</v>
      </c>
      <c r="H581">
        <v>3417.261962890625</v>
      </c>
      <c r="I581">
        <v>1</v>
      </c>
      <c r="J581">
        <v>22.265867233276367</v>
      </c>
      <c r="K581">
        <v>978.827392578125</v>
      </c>
      <c r="L581">
        <v>41993.11328125</v>
      </c>
    </row>
    <row r="582" spans="1:12" x14ac:dyDescent="0.25">
      <c r="A582">
        <v>2040.19</v>
      </c>
      <c r="B582" s="1">
        <f>DATE(2024,4,3) + TIME(4,33,36)</f>
        <v>45385.19</v>
      </c>
      <c r="C582">
        <v>1514477440</v>
      </c>
      <c r="D582">
        <v>3130383.5</v>
      </c>
      <c r="E582">
        <v>275046.90625</v>
      </c>
      <c r="F582">
        <v>689.36083984375</v>
      </c>
      <c r="G582">
        <v>2363105</v>
      </c>
      <c r="H582">
        <v>3427.965087890625</v>
      </c>
      <c r="I582">
        <v>1</v>
      </c>
      <c r="J582">
        <v>22.022396087646484</v>
      </c>
      <c r="K582">
        <v>968.12420654296875</v>
      </c>
      <c r="L582">
        <v>41894.546875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1514498816</v>
      </c>
      <c r="D583">
        <v>3130414.75</v>
      </c>
      <c r="E583">
        <v>275055.6875</v>
      </c>
      <c r="F583">
        <v>682.10955810546875</v>
      </c>
      <c r="G583">
        <v>2134552</v>
      </c>
      <c r="H583">
        <v>3129.339111328125</v>
      </c>
      <c r="I583">
        <v>1</v>
      </c>
      <c r="J583">
        <v>21.920757293701172</v>
      </c>
      <c r="K583">
        <v>878.56231689453125</v>
      </c>
      <c r="L583">
        <v>42602.11328125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1516157696</v>
      </c>
      <c r="D584">
        <v>3132881.75</v>
      </c>
      <c r="E584">
        <v>275755.15625</v>
      </c>
      <c r="F584">
        <v>670.3297119140625</v>
      </c>
      <c r="G584">
        <v>2092703.375</v>
      </c>
      <c r="H584">
        <v>3121.901611328125</v>
      </c>
      <c r="I584">
        <v>1</v>
      </c>
      <c r="J584">
        <v>22.106327056884766</v>
      </c>
      <c r="K584">
        <v>885.99981689453125</v>
      </c>
      <c r="L584">
        <v>42716.58203125</v>
      </c>
    </row>
    <row r="585" spans="1:12" x14ac:dyDescent="0.25">
      <c r="A585">
        <v>2041</v>
      </c>
      <c r="B585" s="1">
        <f>DATE(2024,4,4) + TIME(0,0,0)</f>
        <v>45386</v>
      </c>
      <c r="C585">
        <v>1516177792</v>
      </c>
      <c r="D585">
        <v>3132911.75</v>
      </c>
      <c r="E585">
        <v>275763.65625</v>
      </c>
      <c r="F585">
        <v>667.232421875</v>
      </c>
      <c r="G585">
        <v>2005213.125</v>
      </c>
      <c r="H585">
        <v>3005.269287109375</v>
      </c>
      <c r="I585">
        <v>1</v>
      </c>
      <c r="J585">
        <v>22.065771102905273</v>
      </c>
      <c r="K585">
        <v>850.89166259765625</v>
      </c>
      <c r="L585">
        <v>42993.70703125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1518134528</v>
      </c>
      <c r="D586">
        <v>3135884.5</v>
      </c>
      <c r="E586">
        <v>276608.78125</v>
      </c>
      <c r="F586">
        <v>655.93865966796875</v>
      </c>
      <c r="G586">
        <v>1969450.125</v>
      </c>
      <c r="H586">
        <v>3002.491455078125</v>
      </c>
      <c r="I586">
        <v>1</v>
      </c>
      <c r="J586">
        <v>22.138042449951172</v>
      </c>
      <c r="K586">
        <v>853.68109130859375</v>
      </c>
      <c r="L586">
        <v>43104.00390625</v>
      </c>
    </row>
    <row r="587" spans="1:12" x14ac:dyDescent="0.25">
      <c r="A587">
        <v>2042</v>
      </c>
      <c r="B587" s="1">
        <f>DATE(2024,4,5) + TIME(0,0,0)</f>
        <v>45387</v>
      </c>
      <c r="C587">
        <v>1518155264</v>
      </c>
      <c r="D587">
        <v>3135916</v>
      </c>
      <c r="E587">
        <v>276617.75</v>
      </c>
      <c r="F587">
        <v>659.428466796875</v>
      </c>
      <c r="G587">
        <v>2072599.25</v>
      </c>
      <c r="H587">
        <v>3143.023681640625</v>
      </c>
      <c r="I587">
        <v>1</v>
      </c>
      <c r="J587">
        <v>22.181241989135742</v>
      </c>
      <c r="K587">
        <v>895.878662109375</v>
      </c>
      <c r="L587">
        <v>42769.39453125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1531022592</v>
      </c>
      <c r="D588">
        <v>3154758.25</v>
      </c>
      <c r="E588">
        <v>281968.625</v>
      </c>
      <c r="F588">
        <v>701.00067138671875</v>
      </c>
      <c r="G588">
        <v>2202766</v>
      </c>
      <c r="H588">
        <v>3142.31640625</v>
      </c>
      <c r="I588">
        <v>1</v>
      </c>
      <c r="J588">
        <v>22.198749542236328</v>
      </c>
      <c r="K588">
        <v>896.5858154296875</v>
      </c>
      <c r="L588">
        <v>42411.484375</v>
      </c>
    </row>
    <row r="589" spans="1:12" x14ac:dyDescent="0.25">
      <c r="A589">
        <v>2048</v>
      </c>
      <c r="B589" s="1">
        <f>DATE(2024,4,11) + TIME(0,0,0)</f>
        <v>45393</v>
      </c>
      <c r="C589">
        <v>1531047552</v>
      </c>
      <c r="D589">
        <v>3154793.25</v>
      </c>
      <c r="E589">
        <v>281978.6875</v>
      </c>
      <c r="F589">
        <v>711.09674072265625</v>
      </c>
      <c r="G589">
        <v>2496671</v>
      </c>
      <c r="H589">
        <v>3511.014404296875</v>
      </c>
      <c r="I589">
        <v>1</v>
      </c>
      <c r="J589">
        <v>22.323480606079102</v>
      </c>
      <c r="K589">
        <v>1009.0316162109375</v>
      </c>
      <c r="L589">
        <v>41527.37109375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1533687040</v>
      </c>
      <c r="D590">
        <v>3158283.5</v>
      </c>
      <c r="E590">
        <v>282963.375</v>
      </c>
      <c r="F590">
        <v>772.3721923828125</v>
      </c>
      <c r="G590">
        <v>2721893.75</v>
      </c>
      <c r="H590">
        <v>3524.070068359375</v>
      </c>
      <c r="I590">
        <v>1</v>
      </c>
      <c r="J590">
        <v>22.034641265869141</v>
      </c>
      <c r="K590">
        <v>995.9759521484375</v>
      </c>
      <c r="L590">
        <v>40968.66796875</v>
      </c>
    </row>
    <row r="591" spans="1:12" x14ac:dyDescent="0.25">
      <c r="A591">
        <v>2049</v>
      </c>
      <c r="B591" s="1">
        <f>DATE(2024,4,12) + TIME(0,0,0)</f>
        <v>45394</v>
      </c>
      <c r="C591">
        <v>1533710208</v>
      </c>
      <c r="D591">
        <v>3158314.25</v>
      </c>
      <c r="E591">
        <v>282971.9375</v>
      </c>
      <c r="F591">
        <v>756.89178466796875</v>
      </c>
      <c r="G591">
        <v>2324302.5</v>
      </c>
      <c r="H591">
        <v>3070.851806640625</v>
      </c>
      <c r="I591">
        <v>1</v>
      </c>
      <c r="J591">
        <v>21.814420700073242</v>
      </c>
      <c r="K591">
        <v>856.79290771484375</v>
      </c>
      <c r="L591">
        <v>42055.94921875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1541908864</v>
      </c>
      <c r="D592">
        <v>3170331</v>
      </c>
      <c r="E592">
        <v>286493.5</v>
      </c>
      <c r="F592">
        <v>671.78533935546875</v>
      </c>
      <c r="G592">
        <v>2020607.625</v>
      </c>
      <c r="H592">
        <v>3007.8173828125</v>
      </c>
      <c r="I592">
        <v>1</v>
      </c>
      <c r="J592">
        <v>22.723855972290039</v>
      </c>
      <c r="K592">
        <v>884.48004150390625</v>
      </c>
      <c r="L592">
        <v>42586.8828125</v>
      </c>
    </row>
    <row r="593" spans="1:12" x14ac:dyDescent="0.25">
      <c r="A593">
        <v>2053</v>
      </c>
      <c r="B593" s="1">
        <f>DATE(2024,4,16) + TIME(0,0,0)</f>
        <v>45398</v>
      </c>
      <c r="C593">
        <v>1541929344</v>
      </c>
      <c r="D593">
        <v>3170361.5</v>
      </c>
      <c r="E593">
        <v>286502.5</v>
      </c>
      <c r="F593">
        <v>673.14959716796875</v>
      </c>
      <c r="G593">
        <v>2053373.875</v>
      </c>
      <c r="H593">
        <v>3050.3974609375</v>
      </c>
      <c r="I593">
        <v>1</v>
      </c>
      <c r="J593">
        <v>22.741914749145508</v>
      </c>
      <c r="K593">
        <v>897.9239501953125</v>
      </c>
      <c r="L593">
        <v>42483.58984375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1546101888</v>
      </c>
      <c r="D594">
        <v>3176432.75</v>
      </c>
      <c r="E594">
        <v>288287.1875</v>
      </c>
      <c r="F594">
        <v>692.8482666015625</v>
      </c>
      <c r="G594">
        <v>2113396.75</v>
      </c>
      <c r="H594">
        <v>3050.30224609375</v>
      </c>
      <c r="I594">
        <v>1</v>
      </c>
      <c r="J594">
        <v>22.731693267822266</v>
      </c>
      <c r="K594">
        <v>897.3736572265625</v>
      </c>
      <c r="L594">
        <v>42345.29296875</v>
      </c>
    </row>
    <row r="595" spans="1:12" x14ac:dyDescent="0.25">
      <c r="A595">
        <v>2055</v>
      </c>
      <c r="B595" s="1">
        <f>DATE(2024,4,18) + TIME(0,0,0)</f>
        <v>45400</v>
      </c>
      <c r="C595">
        <v>1546123008</v>
      </c>
      <c r="D595">
        <v>3176463.5</v>
      </c>
      <c r="E595">
        <v>288296.1875</v>
      </c>
      <c r="F595">
        <v>693.0289306640625</v>
      </c>
      <c r="G595">
        <v>2120523.5</v>
      </c>
      <c r="H595">
        <v>3059.790771484375</v>
      </c>
      <c r="I595">
        <v>1</v>
      </c>
      <c r="J595">
        <v>22.738683700561523</v>
      </c>
      <c r="K595">
        <v>900.52325439453125</v>
      </c>
      <c r="L595">
        <v>42323.453125</v>
      </c>
    </row>
    <row r="596" spans="1:12" x14ac:dyDescent="0.25">
      <c r="A596">
        <v>2057.67</v>
      </c>
      <c r="B596" s="1">
        <f>DATE(2024,4,20) + TIME(16,4,48)</f>
        <v>45402.67</v>
      </c>
      <c r="C596">
        <v>1551697024</v>
      </c>
      <c r="D596">
        <v>3184610.5</v>
      </c>
      <c r="E596">
        <v>290725.15625</v>
      </c>
      <c r="F596">
        <v>678.28607177734375</v>
      </c>
      <c r="G596">
        <v>2067250.125</v>
      </c>
      <c r="H596">
        <v>3047.755615234375</v>
      </c>
      <c r="I596">
        <v>1</v>
      </c>
      <c r="J596">
        <v>23.064964294433594</v>
      </c>
      <c r="K596">
        <v>913.71087646484375</v>
      </c>
      <c r="L596">
        <v>42251.69140625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1552359936</v>
      </c>
      <c r="D597">
        <v>3185585.5</v>
      </c>
      <c r="E597">
        <v>291017.84375</v>
      </c>
      <c r="F597">
        <v>679.91796875</v>
      </c>
      <c r="G597">
        <v>2071758.25</v>
      </c>
      <c r="H597">
        <v>3047.071044921875</v>
      </c>
      <c r="I597">
        <v>1</v>
      </c>
      <c r="J597">
        <v>23.08662223815918</v>
      </c>
      <c r="K597">
        <v>914.620849609375</v>
      </c>
      <c r="L597">
        <v>42232.68359375</v>
      </c>
    </row>
    <row r="598" spans="1:12" x14ac:dyDescent="0.25">
      <c r="A598">
        <v>2058</v>
      </c>
      <c r="B598" s="1">
        <f>DATE(2024,4,21) + TIME(0,0,0)</f>
        <v>45403</v>
      </c>
      <c r="C598">
        <v>1552380672</v>
      </c>
      <c r="D598">
        <v>3185615.75</v>
      </c>
      <c r="E598">
        <v>291026.96875</v>
      </c>
      <c r="F598">
        <v>679.79736328125</v>
      </c>
      <c r="G598">
        <v>2066817.875</v>
      </c>
      <c r="H598">
        <v>3040.343994140625</v>
      </c>
      <c r="I598">
        <v>1</v>
      </c>
      <c r="J598">
        <v>23.084396362304688</v>
      </c>
      <c r="K598">
        <v>912.48724365234375</v>
      </c>
      <c r="L598">
        <v>42249.02734375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1566670080</v>
      </c>
      <c r="D599">
        <v>3206772.5</v>
      </c>
      <c r="E599">
        <v>297544.84375</v>
      </c>
      <c r="F599">
        <v>661.84747314453125</v>
      </c>
      <c r="G599">
        <v>1993791</v>
      </c>
      <c r="H599">
        <v>3012.462890625</v>
      </c>
      <c r="I599">
        <v>1</v>
      </c>
      <c r="J599">
        <v>23.851741790771484</v>
      </c>
      <c r="K599">
        <v>943.5867919921875</v>
      </c>
      <c r="L599">
        <v>42064.24609375</v>
      </c>
    </row>
    <row r="600" spans="1:12" x14ac:dyDescent="0.25">
      <c r="A600">
        <v>2065</v>
      </c>
      <c r="B600" s="1">
        <f>DATE(2024,4,28) + TIME(0,0,0)</f>
        <v>45410</v>
      </c>
      <c r="C600">
        <v>1566689152</v>
      </c>
      <c r="D600">
        <v>3206801.5</v>
      </c>
      <c r="E600">
        <v>297553.90625</v>
      </c>
      <c r="F600">
        <v>657.89434814453125</v>
      </c>
      <c r="G600">
        <v>1906682.625</v>
      </c>
      <c r="H600">
        <v>2898.1591796875</v>
      </c>
      <c r="I600">
        <v>1</v>
      </c>
      <c r="J600">
        <v>23.788778305053711</v>
      </c>
      <c r="K600">
        <v>904.63934326171875</v>
      </c>
      <c r="L600">
        <v>42345.65234375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1570381440</v>
      </c>
      <c r="D601">
        <v>3212561.75</v>
      </c>
      <c r="E601">
        <v>299365.5625</v>
      </c>
      <c r="F601">
        <v>637.50823974609375</v>
      </c>
      <c r="G601">
        <v>1845197.5</v>
      </c>
      <c r="H601">
        <v>2894.39013671875</v>
      </c>
      <c r="I601">
        <v>1</v>
      </c>
      <c r="J601">
        <v>23.935462951660156</v>
      </c>
      <c r="K601">
        <v>910.78668212890625</v>
      </c>
      <c r="L601">
        <v>42511.33203125</v>
      </c>
    </row>
    <row r="602" spans="1:12" x14ac:dyDescent="0.25">
      <c r="A602">
        <v>2067</v>
      </c>
      <c r="B602" s="1">
        <f>DATE(2024,4,30) + TIME(0,0,0)</f>
        <v>45412</v>
      </c>
      <c r="C602">
        <v>1570401152</v>
      </c>
      <c r="D602">
        <v>3212592.25</v>
      </c>
      <c r="E602">
        <v>299375.21875</v>
      </c>
      <c r="F602">
        <v>642.57928466796875</v>
      </c>
      <c r="G602">
        <v>1964029.375</v>
      </c>
      <c r="H602">
        <v>3056.477783203125</v>
      </c>
      <c r="I602">
        <v>1</v>
      </c>
      <c r="J602">
        <v>24.017570495605469</v>
      </c>
      <c r="K602">
        <v>966.13348388671875</v>
      </c>
      <c r="L602">
        <v>42111.6328125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1574422272</v>
      </c>
      <c r="D603">
        <v>3218672.75</v>
      </c>
      <c r="E603">
        <v>301295.15625</v>
      </c>
      <c r="F603">
        <v>665.0048828125</v>
      </c>
      <c r="G603">
        <v>2029159.375</v>
      </c>
      <c r="H603">
        <v>3051.344970703125</v>
      </c>
      <c r="I603">
        <v>1</v>
      </c>
      <c r="J603">
        <v>24.106012344360352</v>
      </c>
      <c r="K603">
        <v>969.19085693359375</v>
      </c>
      <c r="L603">
        <v>41850.30859375</v>
      </c>
    </row>
    <row r="604" spans="1:12" x14ac:dyDescent="0.25">
      <c r="A604">
        <v>2069</v>
      </c>
      <c r="B604" s="1">
        <f>DATE(2024,5,2) + TIME(0,0,0)</f>
        <v>45414</v>
      </c>
      <c r="C604">
        <v>1574441600</v>
      </c>
      <c r="D604">
        <v>3218702.25</v>
      </c>
      <c r="E604">
        <v>301304.4375</v>
      </c>
      <c r="F604">
        <v>660.89794921875</v>
      </c>
      <c r="G604">
        <v>1936862.625</v>
      </c>
      <c r="H604">
        <v>2930.653076171875</v>
      </c>
      <c r="I604">
        <v>1</v>
      </c>
      <c r="J604">
        <v>24.035930633544922</v>
      </c>
      <c r="K604">
        <v>927.29327392578125</v>
      </c>
      <c r="L604">
        <v>42150.5078125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1578203520</v>
      </c>
      <c r="D605">
        <v>3224521</v>
      </c>
      <c r="E605">
        <v>303167.46875</v>
      </c>
      <c r="F605">
        <v>644.95098876953125</v>
      </c>
      <c r="G605">
        <v>1885175.625</v>
      </c>
      <c r="H605">
        <v>2922.974853515625</v>
      </c>
      <c r="I605">
        <v>1</v>
      </c>
      <c r="J605">
        <v>24.286317825317383</v>
      </c>
      <c r="K605">
        <v>937.58880615234375</v>
      </c>
      <c r="L605">
        <v>42266.70703125</v>
      </c>
    </row>
    <row r="606" spans="1:12" x14ac:dyDescent="0.25">
      <c r="A606">
        <v>2071</v>
      </c>
      <c r="B606" s="1">
        <f>DATE(2024,5,4) + TIME(0,0,0)</f>
        <v>45416</v>
      </c>
      <c r="C606">
        <v>1578222080</v>
      </c>
      <c r="D606">
        <v>3224550</v>
      </c>
      <c r="E606">
        <v>303176.75</v>
      </c>
      <c r="F606">
        <v>643.95391845703125</v>
      </c>
      <c r="G606">
        <v>1862928.5</v>
      </c>
      <c r="H606">
        <v>2892.953125</v>
      </c>
      <c r="I606">
        <v>1</v>
      </c>
      <c r="J606">
        <v>24.268720626831055</v>
      </c>
      <c r="K606">
        <v>927.0709228515625</v>
      </c>
      <c r="L606">
        <v>42341.6640625</v>
      </c>
    </row>
    <row r="607" spans="1:12" x14ac:dyDescent="0.25">
      <c r="A607">
        <v>2071.12</v>
      </c>
      <c r="B607" s="1">
        <f>DATE(2024,5,4) + TIME(2,52,48)</f>
        <v>45416.12</v>
      </c>
      <c r="C607">
        <v>1578445440</v>
      </c>
      <c r="D607">
        <v>3224897</v>
      </c>
      <c r="E607">
        <v>303288.0625</v>
      </c>
      <c r="F607">
        <v>642.99267578125</v>
      </c>
      <c r="G607">
        <v>1859757.625</v>
      </c>
      <c r="H607">
        <v>2892.346435546875</v>
      </c>
      <c r="I607">
        <v>1</v>
      </c>
      <c r="J607">
        <v>24.288921356201172</v>
      </c>
      <c r="K607">
        <v>927.8956298828125</v>
      </c>
      <c r="L607">
        <v>42351.7734375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1580065920</v>
      </c>
      <c r="D608">
        <v>3227413.25</v>
      </c>
      <c r="E608">
        <v>304095.59375</v>
      </c>
      <c r="F608">
        <v>645.63470458984375</v>
      </c>
      <c r="G608">
        <v>1867530.125</v>
      </c>
      <c r="H608">
        <v>2892.549072265625</v>
      </c>
      <c r="I608">
        <v>1</v>
      </c>
      <c r="J608">
        <v>24.289600372314453</v>
      </c>
      <c r="K608">
        <v>927.99493408203125</v>
      </c>
      <c r="L608">
        <v>42371.375</v>
      </c>
    </row>
    <row r="609" spans="1:12" x14ac:dyDescent="0.25">
      <c r="A609">
        <v>2072</v>
      </c>
      <c r="B609" s="1">
        <f>DATE(2024,5,5) + TIME(0,0,0)</f>
        <v>45417</v>
      </c>
      <c r="C609">
        <v>1580085120</v>
      </c>
      <c r="D609">
        <v>3227443</v>
      </c>
      <c r="E609">
        <v>304105.125</v>
      </c>
      <c r="F609">
        <v>648.05780029296875</v>
      </c>
      <c r="G609">
        <v>1920348.75</v>
      </c>
      <c r="H609">
        <v>2963.23681640625</v>
      </c>
      <c r="I609">
        <v>1</v>
      </c>
      <c r="J609">
        <v>24.331371307373047</v>
      </c>
      <c r="K609">
        <v>952.8336181640625</v>
      </c>
      <c r="L609">
        <v>42195.98046875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1587873920</v>
      </c>
      <c r="D610">
        <v>3239226.5</v>
      </c>
      <c r="E610">
        <v>307942.875</v>
      </c>
      <c r="F610">
        <v>655.873779296875</v>
      </c>
      <c r="G610">
        <v>1932243</v>
      </c>
      <c r="H610">
        <v>2946.059326171875</v>
      </c>
      <c r="I610">
        <v>1</v>
      </c>
      <c r="J610">
        <v>24.761213302612305</v>
      </c>
      <c r="K610">
        <v>969.5531005859375</v>
      </c>
      <c r="L610">
        <v>41987.70703125</v>
      </c>
    </row>
    <row r="611" spans="1:12" x14ac:dyDescent="0.25">
      <c r="A611">
        <v>2076</v>
      </c>
      <c r="B611" s="1">
        <f>DATE(2024,5,9) + TIME(0,0,0)</f>
        <v>45421</v>
      </c>
      <c r="C611">
        <v>1587898112</v>
      </c>
      <c r="D611">
        <v>3239262.25</v>
      </c>
      <c r="E611">
        <v>307954.84375</v>
      </c>
      <c r="F611">
        <v>673.9290771484375</v>
      </c>
      <c r="G611">
        <v>2409784.75</v>
      </c>
      <c r="H611">
        <v>3575.724609375</v>
      </c>
      <c r="I611">
        <v>1</v>
      </c>
      <c r="J611">
        <v>25.092678070068359</v>
      </c>
      <c r="K611">
        <v>1197.806884765625</v>
      </c>
      <c r="L611">
        <v>40393.58203125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1597025280</v>
      </c>
      <c r="D612">
        <v>3250002.25</v>
      </c>
      <c r="E612">
        <v>311629</v>
      </c>
      <c r="F612">
        <v>878.18218994140625</v>
      </c>
      <c r="G612">
        <v>3116717.25</v>
      </c>
      <c r="H612">
        <v>3549.05517578125</v>
      </c>
      <c r="I612">
        <v>1</v>
      </c>
      <c r="J612">
        <v>26.379484176635742</v>
      </c>
      <c r="K612">
        <v>1271.6868896484375</v>
      </c>
      <c r="L612">
        <v>38388.7421875</v>
      </c>
    </row>
    <row r="613" spans="1:12" x14ac:dyDescent="0.25">
      <c r="A613">
        <v>2079</v>
      </c>
      <c r="B613" s="1">
        <f>DATE(2024,5,12) + TIME(0,0,0)</f>
        <v>45424</v>
      </c>
      <c r="C613">
        <v>1597056128</v>
      </c>
      <c r="D613">
        <v>3250037.5</v>
      </c>
      <c r="E613">
        <v>311641.625</v>
      </c>
      <c r="F613">
        <v>876.59716796875</v>
      </c>
      <c r="G613">
        <v>3084455.75</v>
      </c>
      <c r="H613">
        <v>3518.669677734375</v>
      </c>
      <c r="I613">
        <v>1</v>
      </c>
      <c r="J613">
        <v>26.37101936340332</v>
      </c>
      <c r="K613">
        <v>1260.249755859375</v>
      </c>
      <c r="L613">
        <v>38468.5703125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1598829568</v>
      </c>
      <c r="D614">
        <v>3252105.5</v>
      </c>
      <c r="E614">
        <v>312393</v>
      </c>
      <c r="F614">
        <v>846.60205078125</v>
      </c>
      <c r="G614">
        <v>2962898.5</v>
      </c>
      <c r="H614">
        <v>3499.75341796875</v>
      </c>
      <c r="I614">
        <v>1</v>
      </c>
      <c r="J614">
        <v>26.766843795776367</v>
      </c>
      <c r="K614">
        <v>1279.1658935546875</v>
      </c>
      <c r="L614">
        <v>38393.84375</v>
      </c>
    </row>
    <row r="615" spans="1:12" x14ac:dyDescent="0.25">
      <c r="A615">
        <v>2079.6</v>
      </c>
      <c r="B615" s="1">
        <f>DATE(2024,5,12) + TIME(14,24,0)</f>
        <v>45424.6</v>
      </c>
      <c r="C615">
        <v>1598859264</v>
      </c>
      <c r="D615">
        <v>3252140.75</v>
      </c>
      <c r="E615">
        <v>312405.875</v>
      </c>
      <c r="F615">
        <v>846.46923828125</v>
      </c>
      <c r="G615">
        <v>2973753</v>
      </c>
      <c r="H615">
        <v>3513.125732421875</v>
      </c>
      <c r="I615">
        <v>1</v>
      </c>
      <c r="J615">
        <v>26.779071807861328</v>
      </c>
      <c r="K615">
        <v>1284.8546142578125</v>
      </c>
      <c r="L615">
        <v>38357.1875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1605313408</v>
      </c>
      <c r="D616">
        <v>3260577.25</v>
      </c>
      <c r="E616">
        <v>315418.25</v>
      </c>
      <c r="F616">
        <v>794.198486328125</v>
      </c>
      <c r="G616">
        <v>2827712.75</v>
      </c>
      <c r="H616">
        <v>3560.461181640625</v>
      </c>
      <c r="I616">
        <v>1</v>
      </c>
      <c r="J616">
        <v>25.792501449584961</v>
      </c>
      <c r="K616">
        <v>1237.5191650390625</v>
      </c>
      <c r="L616">
        <v>38507.9765625</v>
      </c>
    </row>
    <row r="617" spans="1:12" x14ac:dyDescent="0.25">
      <c r="A617">
        <v>2082</v>
      </c>
      <c r="B617" s="1">
        <f>DATE(2024,5,15) + TIME(0,0,0)</f>
        <v>45427</v>
      </c>
      <c r="C617">
        <v>1605341824</v>
      </c>
      <c r="D617">
        <v>3260613</v>
      </c>
      <c r="E617">
        <v>315430.6875</v>
      </c>
      <c r="F617">
        <v>794.770751953125</v>
      </c>
      <c r="G617">
        <v>2839919.5</v>
      </c>
      <c r="H617">
        <v>3573.256103515625</v>
      </c>
      <c r="I617">
        <v>1</v>
      </c>
      <c r="J617">
        <v>25.795392990112305</v>
      </c>
      <c r="K617">
        <v>1242.1539306640625</v>
      </c>
      <c r="L617">
        <v>38472.78515625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1607021568</v>
      </c>
      <c r="D618">
        <v>3262722.75</v>
      </c>
      <c r="E618">
        <v>316161.96875</v>
      </c>
      <c r="F618">
        <v>795.69091796875</v>
      </c>
      <c r="G618">
        <v>2844904.5</v>
      </c>
      <c r="H618">
        <v>3575.38916015625</v>
      </c>
      <c r="I618">
        <v>1</v>
      </c>
      <c r="J618">
        <v>25.7510986328125</v>
      </c>
      <c r="K618">
        <v>1240.02099609375</v>
      </c>
      <c r="L618">
        <v>38355.14453125</v>
      </c>
    </row>
    <row r="619" spans="1:12" x14ac:dyDescent="0.25">
      <c r="A619">
        <v>2082.6</v>
      </c>
      <c r="B619" s="1">
        <f>DATE(2024,5,15) + TIME(14,24,0)</f>
        <v>45427.6</v>
      </c>
      <c r="C619">
        <v>1607043840</v>
      </c>
      <c r="D619">
        <v>3262752</v>
      </c>
      <c r="E619">
        <v>316171.875</v>
      </c>
      <c r="F619">
        <v>762.3284912109375</v>
      </c>
      <c r="G619">
        <v>2230065</v>
      </c>
      <c r="H619">
        <v>2925.333251953125</v>
      </c>
      <c r="I619">
        <v>1</v>
      </c>
      <c r="J619">
        <v>25.282138824462891</v>
      </c>
      <c r="K619">
        <v>989.8394775390625</v>
      </c>
      <c r="L619">
        <v>40032.50390625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1619861760</v>
      </c>
      <c r="D620">
        <v>3284050.5</v>
      </c>
      <c r="E620">
        <v>323654.71875</v>
      </c>
      <c r="F620">
        <v>593.0517578125</v>
      </c>
      <c r="G620">
        <v>1709256.875</v>
      </c>
      <c r="H620">
        <v>2882.1376953125</v>
      </c>
      <c r="I620">
        <v>1</v>
      </c>
      <c r="J620">
        <v>26.014116287231445</v>
      </c>
      <c r="K620">
        <v>1013.3860473632813</v>
      </c>
      <c r="L620">
        <v>41684.58203125</v>
      </c>
    </row>
    <row r="621" spans="1:12" x14ac:dyDescent="0.25">
      <c r="A621">
        <v>2090</v>
      </c>
      <c r="B621" s="1">
        <f>DATE(2024,5,23) + TIME(0,0,0)</f>
        <v>45435</v>
      </c>
      <c r="C621">
        <v>1619878784</v>
      </c>
      <c r="D621">
        <v>3284079.25</v>
      </c>
      <c r="E621">
        <v>323664.8125</v>
      </c>
      <c r="F621">
        <v>592.7869873046875</v>
      </c>
      <c r="G621">
        <v>1703855</v>
      </c>
      <c r="H621">
        <v>2874.3125</v>
      </c>
      <c r="I621">
        <v>1</v>
      </c>
      <c r="J621">
        <v>26.009511947631836</v>
      </c>
      <c r="K621">
        <v>1010.3929443359375</v>
      </c>
      <c r="L621">
        <v>41706.234375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1621229184</v>
      </c>
      <c r="D622">
        <v>3286348.5</v>
      </c>
      <c r="E622">
        <v>324463.875</v>
      </c>
      <c r="F622">
        <v>595.6224365234375</v>
      </c>
      <c r="G622">
        <v>1710600.5</v>
      </c>
      <c r="H622">
        <v>2871.95458984375</v>
      </c>
      <c r="I622">
        <v>1</v>
      </c>
      <c r="J622">
        <v>26.055225372314453</v>
      </c>
      <c r="K622">
        <v>1011.963623046875</v>
      </c>
      <c r="L622">
        <v>41725.56640625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1621246336</v>
      </c>
      <c r="D623">
        <v>3286377.5</v>
      </c>
      <c r="E623">
        <v>324474.09375</v>
      </c>
      <c r="F623">
        <v>596.4351806640625</v>
      </c>
      <c r="G623">
        <v>1727173.75</v>
      </c>
      <c r="H623">
        <v>2895.828125</v>
      </c>
      <c r="I623">
        <v>1</v>
      </c>
      <c r="J623">
        <v>26.075935363769531</v>
      </c>
      <c r="K623">
        <v>1021.4728393554688</v>
      </c>
      <c r="L623">
        <v>41664.18359375</v>
      </c>
    </row>
    <row r="624" spans="1:12" x14ac:dyDescent="0.25">
      <c r="A624">
        <v>2094</v>
      </c>
      <c r="B624" s="1">
        <f>DATE(2024,5,27) + TIME(0,0,0)</f>
        <v>45439</v>
      </c>
      <c r="C624">
        <v>1626788736</v>
      </c>
      <c r="D624">
        <v>3295627.5</v>
      </c>
      <c r="E624">
        <v>327760.75</v>
      </c>
      <c r="F624">
        <v>598.064208984375</v>
      </c>
      <c r="G624">
        <v>1726959</v>
      </c>
      <c r="H624">
        <v>2887.5810546875</v>
      </c>
      <c r="I624">
        <v>1</v>
      </c>
      <c r="J624">
        <v>26.298429489135742</v>
      </c>
      <c r="K624">
        <v>1030.35595703125</v>
      </c>
      <c r="L624">
        <v>41682.6328125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1628450560</v>
      </c>
      <c r="D625">
        <v>3298463.75</v>
      </c>
      <c r="E625">
        <v>328800.28125</v>
      </c>
      <c r="F625">
        <v>585.89569091796875</v>
      </c>
      <c r="G625">
        <v>1678623</v>
      </c>
      <c r="H625">
        <v>2865.054443359375</v>
      </c>
      <c r="I625">
        <v>1</v>
      </c>
      <c r="J625">
        <v>26.81965446472168</v>
      </c>
      <c r="K625">
        <v>1050.0054931640625</v>
      </c>
      <c r="L625">
        <v>41822.0625</v>
      </c>
    </row>
    <row r="626" spans="1:12" x14ac:dyDescent="0.25">
      <c r="A626">
        <v>2095</v>
      </c>
      <c r="B626" s="1">
        <f>DATE(2024,5,28) + TIME(0,0,0)</f>
        <v>45440</v>
      </c>
      <c r="C626">
        <v>1628467456</v>
      </c>
      <c r="D626">
        <v>3298492.5</v>
      </c>
      <c r="E626">
        <v>328810.8125</v>
      </c>
      <c r="F626">
        <v>585.94635009765625</v>
      </c>
      <c r="G626">
        <v>1684621.375</v>
      </c>
      <c r="H626">
        <v>2875.043701171875</v>
      </c>
      <c r="I626">
        <v>1</v>
      </c>
      <c r="J626">
        <v>26.82763671875</v>
      </c>
      <c r="K626">
        <v>1054.0950927734375</v>
      </c>
      <c r="L626">
        <v>41793.23828125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1644217856</v>
      </c>
      <c r="D627">
        <v>3326287</v>
      </c>
      <c r="E627">
        <v>340234.59375</v>
      </c>
      <c r="F627">
        <v>554.5592041015625</v>
      </c>
      <c r="G627">
        <v>1512216.125</v>
      </c>
      <c r="H627">
        <v>2726.879638671875</v>
      </c>
      <c r="I627">
        <v>1</v>
      </c>
      <c r="J627">
        <v>30.696121215820313</v>
      </c>
      <c r="K627">
        <v>1207.7913818359375</v>
      </c>
      <c r="L627">
        <v>42701.33203125</v>
      </c>
    </row>
    <row r="628" spans="1:12" x14ac:dyDescent="0.25">
      <c r="A628">
        <v>2105</v>
      </c>
      <c r="B628" s="1">
        <f>DATE(2024,6,7) + TIME(0,0,0)</f>
        <v>45450</v>
      </c>
      <c r="C628">
        <v>1644236416</v>
      </c>
      <c r="D628">
        <v>3326320.25</v>
      </c>
      <c r="E628">
        <v>340249.28125</v>
      </c>
      <c r="F628">
        <v>559.38555908203125</v>
      </c>
      <c r="G628">
        <v>1862597.125</v>
      </c>
      <c r="H628">
        <v>3329.7197265625</v>
      </c>
      <c r="I628">
        <v>1</v>
      </c>
      <c r="J628">
        <v>30.601131439208984</v>
      </c>
      <c r="K628">
        <v>1468.2254638671875</v>
      </c>
      <c r="L628">
        <v>41098.609375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1648665856</v>
      </c>
      <c r="D629">
        <v>3332977.5</v>
      </c>
      <c r="E629">
        <v>343166.40625</v>
      </c>
      <c r="F629">
        <v>665.7984619140625</v>
      </c>
      <c r="G629">
        <v>2184481.25</v>
      </c>
      <c r="H629">
        <v>3280.99462890625</v>
      </c>
      <c r="I629">
        <v>1</v>
      </c>
      <c r="J629">
        <v>31.282705307006836</v>
      </c>
      <c r="K629">
        <v>1493.632568359375</v>
      </c>
      <c r="L629">
        <v>40188.0703125</v>
      </c>
    </row>
    <row r="630" spans="1:12" x14ac:dyDescent="0.25">
      <c r="A630">
        <v>2107</v>
      </c>
      <c r="B630" s="1">
        <f>DATE(2024,6,9) + TIME(0,0,0)</f>
        <v>45452</v>
      </c>
      <c r="C630">
        <v>1648683904</v>
      </c>
      <c r="D630">
        <v>3333005</v>
      </c>
      <c r="E630">
        <v>343178.96875</v>
      </c>
      <c r="F630">
        <v>657.63421630859375</v>
      </c>
      <c r="G630">
        <v>1807505.75</v>
      </c>
      <c r="H630">
        <v>2748.4970703125</v>
      </c>
      <c r="I630">
        <v>1</v>
      </c>
      <c r="J630">
        <v>31.341468811035156</v>
      </c>
      <c r="K630">
        <v>1254.642822265625</v>
      </c>
      <c r="L630">
        <v>41614.0390625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1658717056</v>
      </c>
      <c r="D631">
        <v>3351949.5</v>
      </c>
      <c r="E631">
        <v>352446.125</v>
      </c>
      <c r="F631">
        <v>533.84771728515625</v>
      </c>
      <c r="G631">
        <v>1444412.375</v>
      </c>
      <c r="H631">
        <v>2705.663818359375</v>
      </c>
      <c r="I631">
        <v>1</v>
      </c>
      <c r="J631">
        <v>33.130031585693359</v>
      </c>
      <c r="K631">
        <v>1340.492919921875</v>
      </c>
      <c r="L631">
        <v>42938.02734375</v>
      </c>
    </row>
    <row r="632" spans="1:12" x14ac:dyDescent="0.25">
      <c r="A632">
        <v>2114</v>
      </c>
      <c r="B632" s="1">
        <f>DATE(2024,6,16) + TIME(0,0,0)</f>
        <v>45459</v>
      </c>
      <c r="C632">
        <v>1658717056</v>
      </c>
      <c r="D632">
        <v>3351949.5</v>
      </c>
      <c r="E632">
        <v>352446.125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49550.3984375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1658717056</v>
      </c>
      <c r="D633">
        <v>3351949.5</v>
      </c>
      <c r="E633">
        <v>352446.125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52990.94140625</v>
      </c>
    </row>
    <row r="634" spans="1:12" x14ac:dyDescent="0.25">
      <c r="A634">
        <v>2119</v>
      </c>
      <c r="B634" s="1">
        <f>DATE(2024,6,21) + TIME(0,0,0)</f>
        <v>45464</v>
      </c>
      <c r="C634">
        <v>1658728704</v>
      </c>
      <c r="D634">
        <v>3351975</v>
      </c>
      <c r="E634">
        <v>352461.46875</v>
      </c>
      <c r="F634">
        <v>455.85067749023438</v>
      </c>
      <c r="G634">
        <v>1169824</v>
      </c>
      <c r="H634">
        <v>2566.243896484375</v>
      </c>
      <c r="I634">
        <v>1</v>
      </c>
      <c r="J634">
        <v>37.383659362792969</v>
      </c>
      <c r="K634">
        <v>1532.1173095703125</v>
      </c>
      <c r="L634">
        <v>48198.90234375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1668067968</v>
      </c>
      <c r="D635">
        <v>3370980.5</v>
      </c>
      <c r="E635">
        <v>362202.65625</v>
      </c>
      <c r="F635">
        <v>522.76837158203125</v>
      </c>
      <c r="G635">
        <v>1432693.375</v>
      </c>
      <c r="H635">
        <v>2740.58935546875</v>
      </c>
      <c r="I635">
        <v>1</v>
      </c>
      <c r="J635">
        <v>33.795612335205078</v>
      </c>
      <c r="K635">
        <v>1398.9993896484375</v>
      </c>
      <c r="L635">
        <v>43931.91015625</v>
      </c>
    </row>
    <row r="636" spans="1:12" x14ac:dyDescent="0.25">
      <c r="A636">
        <v>2126</v>
      </c>
      <c r="B636" s="1">
        <f>DATE(2024,6,28) + TIME(0,0,0)</f>
        <v>45471</v>
      </c>
      <c r="C636">
        <v>1668084864</v>
      </c>
      <c r="D636">
        <v>3371012.75</v>
      </c>
      <c r="E636">
        <v>362218.96875</v>
      </c>
      <c r="F636">
        <v>521.919921875</v>
      </c>
      <c r="G636">
        <v>1689124.625</v>
      </c>
      <c r="H636">
        <v>3236.3671875</v>
      </c>
      <c r="I636">
        <v>1</v>
      </c>
      <c r="J636">
        <v>33.52947998046875</v>
      </c>
      <c r="K636">
        <v>1632.509033203125</v>
      </c>
      <c r="L636">
        <v>42600.17578125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1673315328</v>
      </c>
      <c r="D637">
        <v>3380565.75</v>
      </c>
      <c r="E637">
        <v>367094.40625</v>
      </c>
      <c r="F637">
        <v>547.48779296875</v>
      </c>
      <c r="G637">
        <v>1719674.5</v>
      </c>
      <c r="H637">
        <v>3141.02783203125</v>
      </c>
      <c r="I637">
        <v>1</v>
      </c>
      <c r="J637">
        <v>34.606273651123047</v>
      </c>
      <c r="K637">
        <v>1662.2276611328125</v>
      </c>
      <c r="L637">
        <v>41947.02734375</v>
      </c>
    </row>
    <row r="638" spans="1:12" x14ac:dyDescent="0.25">
      <c r="A638">
        <v>2129</v>
      </c>
      <c r="B638" s="1">
        <f>DATE(2024,7,1) + TIME(0,0,0)</f>
        <v>45474</v>
      </c>
      <c r="C638">
        <v>1673329792</v>
      </c>
      <c r="D638">
        <v>3380592.5</v>
      </c>
      <c r="E638">
        <v>367108.75</v>
      </c>
      <c r="F638">
        <v>542.6092529296875</v>
      </c>
      <c r="G638">
        <v>1444586.625</v>
      </c>
      <c r="H638">
        <v>2662.29638671875</v>
      </c>
      <c r="I638">
        <v>1</v>
      </c>
      <c r="J638">
        <v>35.009296417236328</v>
      </c>
      <c r="K638">
        <v>1434.130126953125</v>
      </c>
      <c r="L638">
        <v>43238.25390625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1675949184</v>
      </c>
      <c r="D639">
        <v>3385844.25</v>
      </c>
      <c r="E639">
        <v>370044.03125</v>
      </c>
      <c r="F639">
        <v>510.03314208984375</v>
      </c>
      <c r="G639">
        <v>1352218.875</v>
      </c>
      <c r="H639">
        <v>2651.2373046875</v>
      </c>
      <c r="I639">
        <v>1</v>
      </c>
      <c r="J639">
        <v>35.619407653808594</v>
      </c>
      <c r="K639">
        <v>1466.831787109375</v>
      </c>
      <c r="L639">
        <v>43856.828125</v>
      </c>
    </row>
    <row r="640" spans="1:12" x14ac:dyDescent="0.25">
      <c r="A640">
        <v>2131</v>
      </c>
      <c r="B640" s="1">
        <f>DATE(2024,7,3) + TIME(0,0,0)</f>
        <v>45476</v>
      </c>
      <c r="C640">
        <v>1675949184</v>
      </c>
      <c r="D640">
        <v>3385844.25</v>
      </c>
      <c r="E640">
        <v>370044.03125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50026.33203125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1675949184</v>
      </c>
      <c r="D641">
        <v>3385844.25</v>
      </c>
      <c r="E641">
        <v>370044.03125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52946.6171875</v>
      </c>
    </row>
    <row r="642" spans="1:12" x14ac:dyDescent="0.25">
      <c r="A642">
        <v>2135</v>
      </c>
      <c r="B642" s="1">
        <f>DATE(2024,7,7) + TIME(0,0,0)</f>
        <v>45480</v>
      </c>
      <c r="C642">
        <v>1675949184</v>
      </c>
      <c r="D642">
        <v>3385844.25</v>
      </c>
      <c r="E642">
        <v>370044.03125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52951.953125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1675949184</v>
      </c>
      <c r="D643">
        <v>3385844.25</v>
      </c>
      <c r="E643">
        <v>370044.03125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53276.40234375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1675949184</v>
      </c>
      <c r="D644">
        <v>3385844.25</v>
      </c>
      <c r="E644">
        <v>370044.03125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53280.24609375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1675949184</v>
      </c>
      <c r="D645">
        <v>3385844.25</v>
      </c>
      <c r="E645">
        <v>370044.03125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53350.66796875</v>
      </c>
    </row>
    <row r="646" spans="1:12" x14ac:dyDescent="0.25">
      <c r="A646">
        <v>2136</v>
      </c>
      <c r="B646" s="1">
        <f>DATE(2024,7,8) + TIME(0,0,0)</f>
        <v>45481</v>
      </c>
      <c r="C646">
        <v>1675960704</v>
      </c>
      <c r="D646">
        <v>3385869.25</v>
      </c>
      <c r="E646">
        <v>370060.34375</v>
      </c>
      <c r="F646">
        <v>462.44424438476563</v>
      </c>
      <c r="G646">
        <v>1158707.375</v>
      </c>
      <c r="H646">
        <v>2505.615234375</v>
      </c>
      <c r="I646">
        <v>1</v>
      </c>
      <c r="J646">
        <v>39.447593688964844</v>
      </c>
      <c r="K646">
        <v>1632.3131103515625</v>
      </c>
      <c r="L646">
        <v>49127.44140625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1682364160</v>
      </c>
      <c r="D647">
        <v>3399166.5</v>
      </c>
      <c r="E647">
        <v>377446.53125</v>
      </c>
      <c r="F647">
        <v>481.8104248046875</v>
      </c>
      <c r="G647">
        <v>1290018.625</v>
      </c>
      <c r="H647">
        <v>2677.440185546875</v>
      </c>
      <c r="I647">
        <v>1</v>
      </c>
      <c r="J647">
        <v>35.756450653076172</v>
      </c>
      <c r="K647">
        <v>1490.2001953125</v>
      </c>
      <c r="L647">
        <v>44823.171875</v>
      </c>
    </row>
    <row r="648" spans="1:12" x14ac:dyDescent="0.25">
      <c r="A648">
        <v>2141</v>
      </c>
      <c r="B648" s="1">
        <f>DATE(2024,7,13) + TIME(0,0,0)</f>
        <v>45486</v>
      </c>
      <c r="C648">
        <v>1682378752</v>
      </c>
      <c r="D648">
        <v>3399197</v>
      </c>
      <c r="E648">
        <v>377463.1875</v>
      </c>
      <c r="F648">
        <v>481.07025146484375</v>
      </c>
      <c r="G648">
        <v>1465542.375</v>
      </c>
      <c r="H648">
        <v>3046.4208984375</v>
      </c>
      <c r="I648">
        <v>1</v>
      </c>
      <c r="J648">
        <v>35.377830505371094</v>
      </c>
      <c r="K648">
        <v>1667.783203125</v>
      </c>
      <c r="L648">
        <v>43806.1953125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1684025600</v>
      </c>
      <c r="D649">
        <v>3402245</v>
      </c>
      <c r="E649">
        <v>379050</v>
      </c>
      <c r="F649">
        <v>553.30859375</v>
      </c>
      <c r="G649">
        <v>1698670</v>
      </c>
      <c r="H649">
        <v>3070.02294921875</v>
      </c>
      <c r="I649">
        <v>1</v>
      </c>
      <c r="J649">
        <v>34.264575958251953</v>
      </c>
      <c r="K649">
        <v>1600.2486572265625</v>
      </c>
      <c r="L649">
        <v>43316.6796875</v>
      </c>
    </row>
    <row r="650" spans="1:12" x14ac:dyDescent="0.25">
      <c r="A650">
        <v>2142</v>
      </c>
      <c r="B650" s="1">
        <f>DATE(2024,7,14) + TIME(0,0,0)</f>
        <v>45487</v>
      </c>
      <c r="C650">
        <v>1684040192</v>
      </c>
      <c r="D650">
        <v>3402271.5</v>
      </c>
      <c r="E650">
        <v>379064</v>
      </c>
      <c r="F650">
        <v>551.33966064453125</v>
      </c>
      <c r="G650">
        <v>1463939</v>
      </c>
      <c r="H650">
        <v>2655.239990234375</v>
      </c>
      <c r="I650">
        <v>1</v>
      </c>
      <c r="J650">
        <v>34.519824981689453</v>
      </c>
      <c r="K650">
        <v>1399.788818359375</v>
      </c>
      <c r="L650">
        <v>44432.48046875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1698341504</v>
      </c>
      <c r="D651">
        <v>3430475.75</v>
      </c>
      <c r="E651">
        <v>395634.96875</v>
      </c>
      <c r="F651">
        <v>516.06292724609375</v>
      </c>
      <c r="G651">
        <v>1312295.5</v>
      </c>
      <c r="H651">
        <v>2542.898193359375</v>
      </c>
      <c r="I651">
        <v>1</v>
      </c>
      <c r="J651">
        <v>37.528179168701172</v>
      </c>
      <c r="K651">
        <v>1527.5740966796875</v>
      </c>
      <c r="L651">
        <v>44886.171875</v>
      </c>
    </row>
    <row r="652" spans="1:12" x14ac:dyDescent="0.25">
      <c r="A652">
        <v>2153</v>
      </c>
      <c r="B652" s="1">
        <f>DATE(2024,7,25) + TIME(0,0,0)</f>
        <v>45498</v>
      </c>
      <c r="C652">
        <v>1698355200</v>
      </c>
      <c r="D652">
        <v>3430502.25</v>
      </c>
      <c r="E652">
        <v>395650.78125</v>
      </c>
      <c r="F652">
        <v>515.58740234375</v>
      </c>
      <c r="G652">
        <v>1363318.625</v>
      </c>
      <c r="H652">
        <v>2644.20458984375</v>
      </c>
      <c r="I652">
        <v>1</v>
      </c>
      <c r="J652">
        <v>37.411819458007813</v>
      </c>
      <c r="K652">
        <v>1580.5621337890625</v>
      </c>
      <c r="L652">
        <v>44611.3359375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1699745024</v>
      </c>
      <c r="D653">
        <v>3433128.25</v>
      </c>
      <c r="E653">
        <v>397207.46875</v>
      </c>
      <c r="F653">
        <v>531.0885009765625</v>
      </c>
      <c r="G653">
        <v>1408993.25</v>
      </c>
      <c r="H653">
        <v>2653.029296875</v>
      </c>
      <c r="I653">
        <v>1</v>
      </c>
      <c r="J653">
        <v>37.266475677490234</v>
      </c>
      <c r="K653">
        <v>1576.016357421875</v>
      </c>
      <c r="L653">
        <v>44507.66015625</v>
      </c>
    </row>
    <row r="654" spans="1:12" x14ac:dyDescent="0.25">
      <c r="A654">
        <v>2154</v>
      </c>
      <c r="B654" s="1">
        <f>DATE(2024,7,26) + TIME(0,0,0)</f>
        <v>45499</v>
      </c>
      <c r="C654">
        <v>1699761152</v>
      </c>
      <c r="D654">
        <v>3433158.5</v>
      </c>
      <c r="E654">
        <v>397225.1875</v>
      </c>
      <c r="F654">
        <v>532.4404296875</v>
      </c>
      <c r="G654">
        <v>1610841.125</v>
      </c>
      <c r="H654">
        <v>3025.39208984375</v>
      </c>
      <c r="I654">
        <v>1</v>
      </c>
      <c r="J654">
        <v>36.919513702392578</v>
      </c>
      <c r="K654">
        <v>1770.6904296875</v>
      </c>
      <c r="L654">
        <v>43479.54296875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1701537280</v>
      </c>
      <c r="D655">
        <v>3436170.75</v>
      </c>
      <c r="E655">
        <v>398938.5</v>
      </c>
      <c r="F655">
        <v>603.0665283203125</v>
      </c>
      <c r="G655">
        <v>1821492.125</v>
      </c>
      <c r="H655">
        <v>3020.38330078125</v>
      </c>
      <c r="I655">
        <v>1</v>
      </c>
      <c r="J655">
        <v>36.383220672607422</v>
      </c>
      <c r="K655">
        <v>1727.39453125</v>
      </c>
      <c r="L655">
        <v>43048.5625</v>
      </c>
    </row>
    <row r="656" spans="1:12" x14ac:dyDescent="0.25">
      <c r="A656">
        <v>2155</v>
      </c>
      <c r="B656" s="1">
        <f>DATE(2024,7,27) + TIME(0,0,0)</f>
        <v>45500</v>
      </c>
      <c r="C656">
        <v>1701559168</v>
      </c>
      <c r="D656">
        <v>3436206.75</v>
      </c>
      <c r="E656">
        <v>398958.78125</v>
      </c>
      <c r="F656">
        <v>608.45147705078125</v>
      </c>
      <c r="G656">
        <v>2183866.25</v>
      </c>
      <c r="H656">
        <v>3589.22021484375</v>
      </c>
      <c r="I656">
        <v>1</v>
      </c>
      <c r="J656">
        <v>36.086715698242188</v>
      </c>
      <c r="K656">
        <v>2026.54541015625</v>
      </c>
      <c r="L656">
        <v>41497.75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1703872128</v>
      </c>
      <c r="D657">
        <v>3439809.25</v>
      </c>
      <c r="E657">
        <v>400966.375</v>
      </c>
      <c r="F657">
        <v>639.8011474609375</v>
      </c>
      <c r="G657">
        <v>2310197.75</v>
      </c>
      <c r="H657">
        <v>3610.805908203125</v>
      </c>
      <c r="I657">
        <v>1</v>
      </c>
      <c r="J657">
        <v>36.305526733398438</v>
      </c>
      <c r="K657">
        <v>2058.140869140625</v>
      </c>
      <c r="L657">
        <v>40676.7421875</v>
      </c>
    </row>
    <row r="658" spans="1:12" x14ac:dyDescent="0.25">
      <c r="A658">
        <v>2156</v>
      </c>
      <c r="B658" s="1">
        <f>DATE(2024,7,28) + TIME(0,0,0)</f>
        <v>45501</v>
      </c>
      <c r="C658">
        <v>1703891712</v>
      </c>
      <c r="D658">
        <v>3439840.25</v>
      </c>
      <c r="E658">
        <v>400984.21875</v>
      </c>
      <c r="F658">
        <v>632.95361328125</v>
      </c>
      <c r="G658">
        <v>1965300.125</v>
      </c>
      <c r="H658">
        <v>3104.967041015625</v>
      </c>
      <c r="I658">
        <v>1</v>
      </c>
      <c r="J658">
        <v>36.500736236572266</v>
      </c>
      <c r="K658">
        <v>1784.8013916015625</v>
      </c>
      <c r="L658">
        <v>42042.30859375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1708760576</v>
      </c>
      <c r="D659">
        <v>3448830.5</v>
      </c>
      <c r="E659">
        <v>406697.6875</v>
      </c>
      <c r="F659">
        <v>530.376220703125</v>
      </c>
      <c r="G659">
        <v>1595402.125</v>
      </c>
      <c r="H659">
        <v>3008.057373046875</v>
      </c>
      <c r="I659">
        <v>1</v>
      </c>
      <c r="J659">
        <v>38.898109436035156</v>
      </c>
      <c r="K659">
        <v>1914.9609375</v>
      </c>
      <c r="L659">
        <v>42405.11328125</v>
      </c>
    </row>
    <row r="660" spans="1:12" x14ac:dyDescent="0.25">
      <c r="A660">
        <v>2159</v>
      </c>
      <c r="B660" s="1">
        <f>DATE(2024,7,31) + TIME(0,0,0)</f>
        <v>45504</v>
      </c>
      <c r="C660">
        <v>1708773376</v>
      </c>
      <c r="D660">
        <v>3448855</v>
      </c>
      <c r="E660">
        <v>406713.625</v>
      </c>
      <c r="F660">
        <v>526.32818603515625</v>
      </c>
      <c r="G660">
        <v>1282412.875</v>
      </c>
      <c r="H660">
        <v>2436.527099609375</v>
      </c>
      <c r="I660">
        <v>1</v>
      </c>
      <c r="J660">
        <v>39.538841247558594</v>
      </c>
      <c r="K660">
        <v>1593.377685546875</v>
      </c>
      <c r="L660">
        <v>43996.703125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1711043840</v>
      </c>
      <c r="D661">
        <v>3453649.5</v>
      </c>
      <c r="E661">
        <v>409971.5</v>
      </c>
      <c r="F661">
        <v>473.23611450195313</v>
      </c>
      <c r="G661">
        <v>1146259.875</v>
      </c>
      <c r="H661">
        <v>2422.17333984375</v>
      </c>
      <c r="I661">
        <v>1</v>
      </c>
      <c r="J661">
        <v>40.156669616699219</v>
      </c>
      <c r="K661">
        <v>1625.350830078125</v>
      </c>
      <c r="L661">
        <v>44840.24609375</v>
      </c>
    </row>
    <row r="662" spans="1:12" x14ac:dyDescent="0.25">
      <c r="A662">
        <v>2161</v>
      </c>
      <c r="B662" s="1">
        <f>DATE(2024,8,2) + TIME(0,0,0)</f>
        <v>45506</v>
      </c>
      <c r="C662">
        <v>1711058048</v>
      </c>
      <c r="D662">
        <v>3453679.75</v>
      </c>
      <c r="E662">
        <v>409991.09375</v>
      </c>
      <c r="F662">
        <v>471.42843627929688</v>
      </c>
      <c r="G662">
        <v>1423846.25</v>
      </c>
      <c r="H662">
        <v>3020.28076171875</v>
      </c>
      <c r="I662">
        <v>1</v>
      </c>
      <c r="J662">
        <v>39.351333618164063</v>
      </c>
      <c r="K662">
        <v>1959.6817626953125</v>
      </c>
      <c r="L662">
        <v>43154.234375</v>
      </c>
    </row>
    <row r="663" spans="1:12" x14ac:dyDescent="0.25">
      <c r="A663">
        <v>2162</v>
      </c>
      <c r="B663" s="1">
        <f>DATE(2024,8,3) + TIME(0,0,0)</f>
        <v>45507</v>
      </c>
      <c r="C663">
        <v>1712755328</v>
      </c>
      <c r="D663">
        <v>3456768.5</v>
      </c>
      <c r="E663">
        <v>411850.625</v>
      </c>
      <c r="F663">
        <v>547.415771484375</v>
      </c>
      <c r="G663">
        <v>1679273.5</v>
      </c>
      <c r="H663">
        <v>3067.637939453125</v>
      </c>
      <c r="I663">
        <v>1</v>
      </c>
      <c r="J663">
        <v>37.837368011474609</v>
      </c>
      <c r="K663">
        <v>1867.220703125</v>
      </c>
      <c r="L663">
        <v>42514.984375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B9498-C0A5-4150-80F1-DDBDDAF1795D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44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62718.1171875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62718.1171875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62718.1171875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62718.12109375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62718.12109375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62718.12109375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62718.12109375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62718.12890625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62718.12890625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62718.15234375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62718.15234375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62718.15234375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62718.15234375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62718.15234375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62718.15234375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62718.20703125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62718.20703125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62718.30078125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62718.30078125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62718.4609375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62718.4609375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62718.69140625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62718.69140625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62718.7109375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62718.7109375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62719.03125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62719.03515625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62719.4765625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62719.4765625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62720.0390625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62720.0390625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62720.70703125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62720.70703125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62721.52734375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62721.52734375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62722.51171875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62722.51171875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62723.6328125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62723.63671875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62724.90234375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62724.90234375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62726.3125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62726.31640625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62727.8515625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62727.8515625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62729.484375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62729.484375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62731.1953125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62731.19921875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62732.97265625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62732.9765625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62734.796875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62734.796875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62736.65234375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62736.65234375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62738.51953125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62738.51953125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62740.38671875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62740.38671875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62742.23828125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62742.23828125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62744.05859375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62744.05859375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62745.83984375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62745.83984375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62747.5625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62747.56640625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62749.2265625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62749.2265625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62749.390625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62749.390625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62750.046875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62750.046875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62751.1640625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62751.16796875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62751.58203125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62751.58203125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62751.89453125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62751.89453125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62752.25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62752.25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62752.453125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62752.453125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62752.6015625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62752.6015625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62753.1484375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62753.1484375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62753.1796875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62753.1796875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62753.296875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62753.296875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62754.35546875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62754.35546875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62754.96484375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62754.96484375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62755.00390625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62755.00390625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62755.05859375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62755.05859375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62755.2890625</v>
      </c>
    </row>
    <row r="106" spans="1:12" x14ac:dyDescent="0.25">
      <c r="A106">
        <v>1085</v>
      </c>
      <c r="B106" s="1">
        <f>DATE(2021,8,22) + TIME(0,0,0)</f>
        <v>44430</v>
      </c>
      <c r="C106">
        <v>32120.423828125</v>
      </c>
      <c r="D106">
        <v>74.539482116699219</v>
      </c>
      <c r="E106">
        <v>1.4282712072599679E-4</v>
      </c>
      <c r="F106">
        <v>430.91827392578125</v>
      </c>
      <c r="G106">
        <v>3212042.25</v>
      </c>
      <c r="H106">
        <v>7453.94775390625</v>
      </c>
      <c r="I106">
        <v>1</v>
      </c>
      <c r="J106">
        <v>1.9161235832143575E-4</v>
      </c>
      <c r="K106">
        <v>1.4282711781561375E-2</v>
      </c>
      <c r="L106">
        <v>58781.77734375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51391956</v>
      </c>
      <c r="D107">
        <v>119261.4921875</v>
      </c>
      <c r="E107">
        <v>1.9034749269485474</v>
      </c>
      <c r="F107">
        <v>430.91827392578125</v>
      </c>
      <c r="G107">
        <v>3211985.75</v>
      </c>
      <c r="H107">
        <v>7453.81640625</v>
      </c>
      <c r="I107">
        <v>1</v>
      </c>
      <c r="J107">
        <v>1.9527404801920056E-3</v>
      </c>
      <c r="K107">
        <v>0.14555653929710388</v>
      </c>
      <c r="L107">
        <v>55230.51953125</v>
      </c>
    </row>
    <row r="108" spans="1:12" x14ac:dyDescent="0.25">
      <c r="A108">
        <v>1101</v>
      </c>
      <c r="B108" s="1">
        <f>DATE(2021,9,7) + TIME(0,0,0)</f>
        <v>44446</v>
      </c>
      <c r="C108">
        <v>51391956</v>
      </c>
      <c r="D108">
        <v>119261.4921875</v>
      </c>
      <c r="E108">
        <v>1.9034749269485474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61217.0078125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51391956</v>
      </c>
      <c r="D109">
        <v>119261.4921875</v>
      </c>
      <c r="E109">
        <v>1.9034749269485474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61267.93359375</v>
      </c>
    </row>
    <row r="110" spans="1:12" x14ac:dyDescent="0.25">
      <c r="A110">
        <v>1101.5</v>
      </c>
      <c r="B110" s="1">
        <f>DATE(2021,9,7) + TIME(12,0,0)</f>
        <v>44446.5</v>
      </c>
      <c r="C110">
        <v>51423868</v>
      </c>
      <c r="D110">
        <v>119335.5546875</v>
      </c>
      <c r="E110">
        <v>1.904358983039856</v>
      </c>
      <c r="F110">
        <v>430.91827392578125</v>
      </c>
      <c r="G110">
        <v>3191399.5</v>
      </c>
      <c r="H110">
        <v>7406.0439453125</v>
      </c>
      <c r="I110">
        <v>1</v>
      </c>
      <c r="J110">
        <v>1.193653792142868E-3</v>
      </c>
      <c r="K110">
        <v>8.8403582572937012E-2</v>
      </c>
      <c r="L110">
        <v>56402.9296875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65753152</v>
      </c>
      <c r="D111">
        <v>152588.453125</v>
      </c>
      <c r="E111">
        <v>2.5400040149688721</v>
      </c>
      <c r="F111">
        <v>430.91827392578125</v>
      </c>
      <c r="G111">
        <v>3191373</v>
      </c>
      <c r="H111">
        <v>7405.98193359375</v>
      </c>
      <c r="I111">
        <v>1</v>
      </c>
      <c r="J111">
        <v>2.0277686417102814E-3</v>
      </c>
      <c r="K111">
        <v>0.15017922222614288</v>
      </c>
      <c r="L111">
        <v>55138.7421875</v>
      </c>
    </row>
    <row r="112" spans="1:12" x14ac:dyDescent="0.25">
      <c r="A112">
        <v>1106</v>
      </c>
      <c r="B112" s="1">
        <f>DATE(2021,9,12) + TIME(0,0,0)</f>
        <v>44451</v>
      </c>
      <c r="C112">
        <v>65785100</v>
      </c>
      <c r="D112">
        <v>152662.59375</v>
      </c>
      <c r="E112">
        <v>2.5415081977844238</v>
      </c>
      <c r="F112">
        <v>430.91827392578125</v>
      </c>
      <c r="G112">
        <v>3195153.75</v>
      </c>
      <c r="H112">
        <v>7414.755859375</v>
      </c>
      <c r="I112">
        <v>1</v>
      </c>
      <c r="J112">
        <v>2.0287253428250551E-3</v>
      </c>
      <c r="K112">
        <v>0.15042808651924133</v>
      </c>
      <c r="L112">
        <v>55134.703125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78533752</v>
      </c>
      <c r="D113">
        <v>182247.453125</v>
      </c>
      <c r="E113">
        <v>3.1685361862182617</v>
      </c>
      <c r="F113">
        <v>430.91827392578125</v>
      </c>
      <c r="G113">
        <v>3195149.25</v>
      </c>
      <c r="H113">
        <v>7414.74560546875</v>
      </c>
      <c r="I113">
        <v>1</v>
      </c>
      <c r="J113">
        <v>2.1654211450368166E-3</v>
      </c>
      <c r="K113">
        <v>0.16056394577026367</v>
      </c>
      <c r="L113">
        <v>54951.83984375</v>
      </c>
    </row>
    <row r="114" spans="1:12" x14ac:dyDescent="0.25">
      <c r="A114">
        <v>1110</v>
      </c>
      <c r="B114" s="1">
        <f>DATE(2021,9,16) + TIME(0,0,0)</f>
        <v>44455</v>
      </c>
      <c r="C114">
        <v>78566504</v>
      </c>
      <c r="D114">
        <v>182323.453125</v>
      </c>
      <c r="E114">
        <v>3.1701910495758057</v>
      </c>
      <c r="F114">
        <v>430.91827392578125</v>
      </c>
      <c r="G114">
        <v>3274970.25</v>
      </c>
      <c r="H114">
        <v>7599.98046875</v>
      </c>
      <c r="I114">
        <v>1</v>
      </c>
      <c r="J114">
        <v>2.1773711778223515E-3</v>
      </c>
      <c r="K114">
        <v>0.16548338532447815</v>
      </c>
      <c r="L114">
        <v>54878.4140625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85083688</v>
      </c>
      <c r="D115">
        <v>197447.390625</v>
      </c>
      <c r="E115">
        <v>3.5094237327575684</v>
      </c>
      <c r="F115">
        <v>430.91827392578125</v>
      </c>
      <c r="G115">
        <v>3274967.25</v>
      </c>
      <c r="H115">
        <v>7599.97314453125</v>
      </c>
      <c r="I115">
        <v>1</v>
      </c>
      <c r="J115">
        <v>2.2697707172483206E-3</v>
      </c>
      <c r="K115">
        <v>0.17250588536262512</v>
      </c>
      <c r="L115">
        <v>54754.26171875</v>
      </c>
    </row>
    <row r="116" spans="1:12" x14ac:dyDescent="0.25">
      <c r="A116">
        <v>1112</v>
      </c>
      <c r="B116" s="1">
        <f>DATE(2021,9,18) + TIME(0,0,0)</f>
        <v>44457</v>
      </c>
      <c r="C116">
        <v>85115304</v>
      </c>
      <c r="D116">
        <v>197520.75</v>
      </c>
      <c r="E116">
        <v>3.5110762119293213</v>
      </c>
      <c r="F116">
        <v>430.91827392578125</v>
      </c>
      <c r="G116">
        <v>3161044.75</v>
      </c>
      <c r="H116">
        <v>7335.6015625</v>
      </c>
      <c r="I116">
        <v>1</v>
      </c>
      <c r="J116">
        <v>2.2524811793118715E-3</v>
      </c>
      <c r="K116">
        <v>0.16523675620555878</v>
      </c>
      <c r="L116">
        <v>54857.8515625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100888904</v>
      </c>
      <c r="D117">
        <v>234125.390625</v>
      </c>
      <c r="E117">
        <v>4.3489460945129395</v>
      </c>
      <c r="F117">
        <v>430.91827392578125</v>
      </c>
      <c r="G117">
        <v>3161042.5</v>
      </c>
      <c r="H117">
        <v>7335.5966796875</v>
      </c>
      <c r="I117">
        <v>1</v>
      </c>
      <c r="J117">
        <v>2.3174779489636421E-3</v>
      </c>
      <c r="K117">
        <v>0.17000478506088257</v>
      </c>
      <c r="L117">
        <v>54780.796875</v>
      </c>
    </row>
    <row r="118" spans="1:12" x14ac:dyDescent="0.25">
      <c r="A118">
        <v>1117</v>
      </c>
      <c r="B118" s="1">
        <f>DATE(2021,9,23) + TIME(0,0,0)</f>
        <v>44462</v>
      </c>
      <c r="C118">
        <v>100920368</v>
      </c>
      <c r="D118">
        <v>234198.40625</v>
      </c>
      <c r="E118">
        <v>4.3506369590759277</v>
      </c>
      <c r="F118">
        <v>430.91827392578125</v>
      </c>
      <c r="G118">
        <v>3146277.5</v>
      </c>
      <c r="H118">
        <v>7301.33203125</v>
      </c>
      <c r="I118">
        <v>1</v>
      </c>
      <c r="J118">
        <v>2.3153303191065788E-3</v>
      </c>
      <c r="K118">
        <v>0.16905386745929718</v>
      </c>
      <c r="L118">
        <v>54793.87890625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113474008</v>
      </c>
      <c r="D119">
        <v>263330.6875</v>
      </c>
      <c r="E119">
        <v>5.0416860580444336</v>
      </c>
      <c r="F119">
        <v>430.91827392578125</v>
      </c>
      <c r="G119">
        <v>3146274.75</v>
      </c>
      <c r="H119">
        <v>7301.32568359375</v>
      </c>
      <c r="I119">
        <v>1</v>
      </c>
      <c r="J119">
        <v>2.4030397180467844E-3</v>
      </c>
      <c r="K119">
        <v>0.17545796930789948</v>
      </c>
      <c r="L119">
        <v>54687.75</v>
      </c>
    </row>
    <row r="120" spans="1:12" x14ac:dyDescent="0.25">
      <c r="A120">
        <v>1121</v>
      </c>
      <c r="B120" s="1">
        <f>DATE(2021,9,27) + TIME(0,0,0)</f>
        <v>44466</v>
      </c>
      <c r="C120">
        <v>113506216</v>
      </c>
      <c r="D120">
        <v>263405.4375</v>
      </c>
      <c r="E120">
        <v>5.0434913635253906</v>
      </c>
      <c r="F120">
        <v>430.91827392578125</v>
      </c>
      <c r="G120">
        <v>3220786.5</v>
      </c>
      <c r="H120">
        <v>7474.240234375</v>
      </c>
      <c r="I120">
        <v>1</v>
      </c>
      <c r="J120">
        <v>2.414812333881855E-3</v>
      </c>
      <c r="K120">
        <v>0.18049323558807373</v>
      </c>
      <c r="L120">
        <v>54619.78515625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132798704</v>
      </c>
      <c r="D121">
        <v>308176.09375</v>
      </c>
      <c r="E121">
        <v>6.1851401329040527</v>
      </c>
      <c r="F121">
        <v>430.91827392578125</v>
      </c>
      <c r="G121">
        <v>3220781</v>
      </c>
      <c r="H121">
        <v>7474.22705078125</v>
      </c>
      <c r="I121">
        <v>1</v>
      </c>
      <c r="J121">
        <v>2.5914914440363646E-3</v>
      </c>
      <c r="K121">
        <v>0.19369895756244659</v>
      </c>
      <c r="L121">
        <v>54398.81640625</v>
      </c>
    </row>
    <row r="122" spans="1:12" x14ac:dyDescent="0.25">
      <c r="A122">
        <v>1127</v>
      </c>
      <c r="B122" s="1">
        <f>DATE(2021,10,3) + TIME(0,0,0)</f>
        <v>44472</v>
      </c>
      <c r="C122">
        <v>132823768</v>
      </c>
      <c r="D122">
        <v>308234.25</v>
      </c>
      <c r="E122">
        <v>6.1865673065185547</v>
      </c>
      <c r="F122">
        <v>430.91827392578125</v>
      </c>
      <c r="G122">
        <v>2506709.75</v>
      </c>
      <c r="H122">
        <v>5817.134765625</v>
      </c>
      <c r="I122">
        <v>1</v>
      </c>
      <c r="J122">
        <v>2.4534112308174372E-3</v>
      </c>
      <c r="K122">
        <v>0.14272172749042511</v>
      </c>
      <c r="L122">
        <v>55028.484375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160372592</v>
      </c>
      <c r="D123">
        <v>372164.75</v>
      </c>
      <c r="E123">
        <v>7.5672035217285156</v>
      </c>
      <c r="F123">
        <v>430.91827392578125</v>
      </c>
      <c r="G123">
        <v>2506717</v>
      </c>
      <c r="H123">
        <v>5817.15185546875</v>
      </c>
      <c r="I123">
        <v>1</v>
      </c>
      <c r="J123">
        <v>2.1596434526145458E-3</v>
      </c>
      <c r="K123">
        <v>0.12563244998455048</v>
      </c>
      <c r="L123">
        <v>55479.48046875</v>
      </c>
    </row>
    <row r="124" spans="1:12" x14ac:dyDescent="0.25">
      <c r="A124">
        <v>1138</v>
      </c>
      <c r="B124" s="1">
        <f>DATE(2021,10,14) + TIME(0,0,0)</f>
        <v>44483</v>
      </c>
      <c r="C124">
        <v>160403056</v>
      </c>
      <c r="D124">
        <v>372235.4375</v>
      </c>
      <c r="E124">
        <v>7.5687828063964844</v>
      </c>
      <c r="F124">
        <v>430.91827392578125</v>
      </c>
      <c r="G124">
        <v>3045778</v>
      </c>
      <c r="H124">
        <v>7068.1103515625</v>
      </c>
      <c r="I124">
        <v>1</v>
      </c>
      <c r="J124">
        <v>2.2343914024531841E-3</v>
      </c>
      <c r="K124">
        <v>0.15793277323246002</v>
      </c>
      <c r="L124">
        <v>55007.17578125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166464128</v>
      </c>
      <c r="D125">
        <v>386300.9375</v>
      </c>
      <c r="E125">
        <v>7.9132466316223145</v>
      </c>
      <c r="F125">
        <v>430.91827392578125</v>
      </c>
      <c r="G125">
        <v>3045769</v>
      </c>
      <c r="H125">
        <v>7068.08984375</v>
      </c>
      <c r="I125">
        <v>1</v>
      </c>
      <c r="J125">
        <v>2.5239388924092054E-3</v>
      </c>
      <c r="K125">
        <v>0.17839877307415009</v>
      </c>
      <c r="L125">
        <v>54619.64453125</v>
      </c>
    </row>
    <row r="126" spans="1:12" x14ac:dyDescent="0.25">
      <c r="A126">
        <v>1140</v>
      </c>
      <c r="B126" s="1">
        <f>DATE(2021,10,16) + TIME(0,0,0)</f>
        <v>44485</v>
      </c>
      <c r="C126">
        <v>166493728</v>
      </c>
      <c r="D126">
        <v>386369.625</v>
      </c>
      <c r="E126">
        <v>7.9149713516235352</v>
      </c>
      <c r="F126">
        <v>430.91827392578125</v>
      </c>
      <c r="G126">
        <v>2960101</v>
      </c>
      <c r="H126">
        <v>6869.28662109375</v>
      </c>
      <c r="I126">
        <v>1</v>
      </c>
      <c r="J126">
        <v>2.510853111743927E-3</v>
      </c>
      <c r="K126">
        <v>0.17248201370239258</v>
      </c>
      <c r="L126">
        <v>54695.52734375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169424240</v>
      </c>
      <c r="D127">
        <v>393170.21875</v>
      </c>
      <c r="E127">
        <v>8.0864801406860352</v>
      </c>
      <c r="F127">
        <v>430.91827392578125</v>
      </c>
      <c r="G127">
        <v>2960100.5</v>
      </c>
      <c r="H127">
        <v>6869.28515625</v>
      </c>
      <c r="I127">
        <v>1</v>
      </c>
      <c r="J127">
        <v>2.5296204257756472E-3</v>
      </c>
      <c r="K127">
        <v>0.17377124726772308</v>
      </c>
      <c r="L127">
        <v>54677.0390625</v>
      </c>
    </row>
    <row r="128" spans="1:12" x14ac:dyDescent="0.25">
      <c r="A128">
        <v>1141</v>
      </c>
      <c r="B128" s="1">
        <f>DATE(2021,10,17) + TIME(0,0,0)</f>
        <v>44486</v>
      </c>
      <c r="C128">
        <v>169448768</v>
      </c>
      <c r="D128">
        <v>393227.15625</v>
      </c>
      <c r="E128">
        <v>8.0878677368164063</v>
      </c>
      <c r="F128">
        <v>430.91827392578125</v>
      </c>
      <c r="G128">
        <v>2452770.5</v>
      </c>
      <c r="H128">
        <v>5691.9619140625</v>
      </c>
      <c r="I128">
        <v>1</v>
      </c>
      <c r="J128">
        <v>2.4377412628382444E-3</v>
      </c>
      <c r="K128">
        <v>0.13875868916511536</v>
      </c>
      <c r="L128">
        <v>55117.54296875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179235328</v>
      </c>
      <c r="D129">
        <v>415938.125</v>
      </c>
      <c r="E129">
        <v>8.6039562225341797</v>
      </c>
      <c r="F129">
        <v>430.91827392578125</v>
      </c>
      <c r="G129">
        <v>2452775</v>
      </c>
      <c r="H129">
        <v>5691.97265625</v>
      </c>
      <c r="I129">
        <v>1</v>
      </c>
      <c r="J129">
        <v>2.2508921101689339E-3</v>
      </c>
      <c r="K129">
        <v>0.12812305986881256</v>
      </c>
      <c r="L129">
        <v>55402.8359375</v>
      </c>
    </row>
    <row r="130" spans="1:12" x14ac:dyDescent="0.25">
      <c r="A130">
        <v>1145</v>
      </c>
      <c r="B130" s="1">
        <f>DATE(2021,10,21) + TIME(0,0,0)</f>
        <v>44490</v>
      </c>
      <c r="C130">
        <v>179267280</v>
      </c>
      <c r="D130">
        <v>416012.25</v>
      </c>
      <c r="E130">
        <v>8.6057004928588867</v>
      </c>
      <c r="F130">
        <v>430.91827392578125</v>
      </c>
      <c r="G130">
        <v>3194493.75</v>
      </c>
      <c r="H130">
        <v>7413.22412109375</v>
      </c>
      <c r="I130">
        <v>1</v>
      </c>
      <c r="J130">
        <v>2.3530861362814903E-3</v>
      </c>
      <c r="K130">
        <v>0.17444364726543427</v>
      </c>
      <c r="L130">
        <v>54750.1328125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182429824</v>
      </c>
      <c r="D131">
        <v>423351.3125</v>
      </c>
      <c r="E131">
        <v>8.7946290969848633</v>
      </c>
      <c r="F131">
        <v>430.91827392578125</v>
      </c>
      <c r="G131">
        <v>3194484.5</v>
      </c>
      <c r="H131">
        <v>7413.20263671875</v>
      </c>
      <c r="I131">
        <v>1</v>
      </c>
      <c r="J131">
        <v>2.6449498254805803E-3</v>
      </c>
      <c r="K131">
        <v>0.19608066976070404</v>
      </c>
      <c r="L131">
        <v>54364.421875</v>
      </c>
    </row>
    <row r="132" spans="1:12" x14ac:dyDescent="0.25">
      <c r="A132">
        <v>1146</v>
      </c>
      <c r="B132" s="1">
        <f>DATE(2021,10,22) + TIME(0,0,0)</f>
        <v>44491</v>
      </c>
      <c r="C132">
        <v>182455248</v>
      </c>
      <c r="D132">
        <v>423410.34375</v>
      </c>
      <c r="E132">
        <v>8.7961225509643555</v>
      </c>
      <c r="F132">
        <v>430.91827392578125</v>
      </c>
      <c r="G132">
        <v>2543312.5</v>
      </c>
      <c r="H132">
        <v>5902.07666015625</v>
      </c>
      <c r="I132">
        <v>1</v>
      </c>
      <c r="J132">
        <v>2.5311983190476894E-3</v>
      </c>
      <c r="K132">
        <v>0.14939704537391663</v>
      </c>
      <c r="L132">
        <v>54937.5234375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187516448</v>
      </c>
      <c r="D133">
        <v>435155.5</v>
      </c>
      <c r="E133">
        <v>9.0778436660766602</v>
      </c>
      <c r="F133">
        <v>430.91827392578125</v>
      </c>
      <c r="G133">
        <v>2543316.5</v>
      </c>
      <c r="H133">
        <v>5902.08544921875</v>
      </c>
      <c r="I133">
        <v>1</v>
      </c>
      <c r="J133">
        <v>2.377847908064723E-3</v>
      </c>
      <c r="K133">
        <v>0.14034596085548401</v>
      </c>
      <c r="L133">
        <v>55176.76953125</v>
      </c>
    </row>
    <row r="134" spans="1:12" x14ac:dyDescent="0.25">
      <c r="A134">
        <v>1148</v>
      </c>
      <c r="B134" s="1">
        <f>DATE(2021,10,24) + TIME(0,0,0)</f>
        <v>44493</v>
      </c>
      <c r="C134">
        <v>187538336</v>
      </c>
      <c r="D134">
        <v>435206.28125</v>
      </c>
      <c r="E134">
        <v>9.0790195465087891</v>
      </c>
      <c r="F134">
        <v>430.91827392578125</v>
      </c>
      <c r="G134">
        <v>2189164.25</v>
      </c>
      <c r="H134">
        <v>5080.23095703125</v>
      </c>
      <c r="I134">
        <v>1</v>
      </c>
      <c r="J134">
        <v>2.3131782654672861E-3</v>
      </c>
      <c r="K134">
        <v>0.11751751601696014</v>
      </c>
      <c r="L134">
        <v>55474.33203125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200651456</v>
      </c>
      <c r="D135">
        <v>465636.9375</v>
      </c>
      <c r="E135">
        <v>9.7340898513793945</v>
      </c>
      <c r="F135">
        <v>430.91827392578125</v>
      </c>
      <c r="G135">
        <v>2189168.5</v>
      </c>
      <c r="H135">
        <v>5080.240234375</v>
      </c>
      <c r="I135">
        <v>1</v>
      </c>
      <c r="J135">
        <v>2.1303580142557621E-3</v>
      </c>
      <c r="K135">
        <v>0.1082296147942543</v>
      </c>
      <c r="L135">
        <v>55755.078125</v>
      </c>
    </row>
    <row r="136" spans="1:12" x14ac:dyDescent="0.25">
      <c r="A136">
        <v>1154</v>
      </c>
      <c r="B136" s="1">
        <f>DATE(2021,10,30) + TIME(0,0,0)</f>
        <v>44499</v>
      </c>
      <c r="C136">
        <v>200651456</v>
      </c>
      <c r="D136">
        <v>465636.9375</v>
      </c>
      <c r="E136">
        <v>9.7340898513793945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59935.98046875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200651456</v>
      </c>
      <c r="D137">
        <v>465636.9375</v>
      </c>
      <c r="E137">
        <v>9.7340898513793945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60220.9375</v>
      </c>
    </row>
    <row r="138" spans="1:12" x14ac:dyDescent="0.25">
      <c r="A138">
        <v>1157</v>
      </c>
      <c r="B138" s="1">
        <f>DATE(2021,11,2) + TIME(0,0,0)</f>
        <v>44502</v>
      </c>
      <c r="C138">
        <v>200673600</v>
      </c>
      <c r="D138">
        <v>465688.3125</v>
      </c>
      <c r="E138">
        <v>9.7346553802490234</v>
      </c>
      <c r="F138">
        <v>430.91827392578125</v>
      </c>
      <c r="G138">
        <v>2214423.5</v>
      </c>
      <c r="H138">
        <v>5138.84814453125</v>
      </c>
      <c r="I138">
        <v>1</v>
      </c>
      <c r="J138">
        <v>1.1007029097527266E-3</v>
      </c>
      <c r="K138">
        <v>5.6564070284366608E-2</v>
      </c>
      <c r="L138">
        <v>57306.5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222795488</v>
      </c>
      <c r="D139">
        <v>517024.9375</v>
      </c>
      <c r="E139">
        <v>10.763667106628418</v>
      </c>
      <c r="F139">
        <v>430.91827392578125</v>
      </c>
      <c r="G139">
        <v>2214400.5</v>
      </c>
      <c r="H139">
        <v>5138.7939453125</v>
      </c>
      <c r="I139">
        <v>1</v>
      </c>
      <c r="J139">
        <v>2.1475276444107294E-3</v>
      </c>
      <c r="K139">
        <v>0.11035939306020737</v>
      </c>
      <c r="L139">
        <v>55717.51171875</v>
      </c>
    </row>
    <row r="140" spans="1:12" x14ac:dyDescent="0.25">
      <c r="A140">
        <v>1167</v>
      </c>
      <c r="B140" s="1">
        <f>DATE(2021,11,12) + TIME(0,0,0)</f>
        <v>44512</v>
      </c>
      <c r="C140">
        <v>222795488</v>
      </c>
      <c r="D140">
        <v>517024.9375</v>
      </c>
      <c r="E140">
        <v>10.763667106628418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59980.96875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222795488</v>
      </c>
      <c r="D141">
        <v>517024.9375</v>
      </c>
      <c r="E141">
        <v>10.763667106628418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60018.05078125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222817392</v>
      </c>
      <c r="D142">
        <v>517075.75</v>
      </c>
      <c r="E142">
        <v>10.764504432678223</v>
      </c>
      <c r="F142">
        <v>430.91827392578125</v>
      </c>
      <c r="G142">
        <v>2189854.75</v>
      </c>
      <c r="H142">
        <v>5081.8330078125</v>
      </c>
      <c r="I142">
        <v>1</v>
      </c>
      <c r="J142">
        <v>1.6480869380757213E-3</v>
      </c>
      <c r="K142">
        <v>8.3754412829875946E-2</v>
      </c>
      <c r="L142">
        <v>56452.37890625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226299248</v>
      </c>
      <c r="D143">
        <v>525155.875</v>
      </c>
      <c r="E143">
        <v>10.926662445068359</v>
      </c>
      <c r="F143">
        <v>430.91827392578125</v>
      </c>
      <c r="G143">
        <v>2189845.5</v>
      </c>
      <c r="H143">
        <v>5081.8115234375</v>
      </c>
      <c r="I143">
        <v>1</v>
      </c>
      <c r="J143">
        <v>2.0776039455085993E-3</v>
      </c>
      <c r="K143">
        <v>0.1055821031332016</v>
      </c>
      <c r="L143">
        <v>55826.95703125</v>
      </c>
    </row>
    <row r="144" spans="1:12" x14ac:dyDescent="0.25">
      <c r="A144">
        <v>1169</v>
      </c>
      <c r="B144" s="1">
        <f>DATE(2021,11,14) + TIME(0,0,0)</f>
        <v>44514</v>
      </c>
      <c r="C144">
        <v>226320736</v>
      </c>
      <c r="D144">
        <v>525205.6875</v>
      </c>
      <c r="E144">
        <v>10.927695274353027</v>
      </c>
      <c r="F144">
        <v>430.91827392578125</v>
      </c>
      <c r="G144">
        <v>2148030.5</v>
      </c>
      <c r="H144">
        <v>4984.7744140625</v>
      </c>
      <c r="I144">
        <v>1</v>
      </c>
      <c r="J144">
        <v>2.0721592009067535E-3</v>
      </c>
      <c r="K144">
        <v>0.10329459607601166</v>
      </c>
      <c r="L144">
        <v>55860.5703125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237039392</v>
      </c>
      <c r="D145">
        <v>550079.6875</v>
      </c>
      <c r="E145">
        <v>11.460179328918457</v>
      </c>
      <c r="F145">
        <v>430.91830444335938</v>
      </c>
      <c r="G145">
        <v>2148028.25</v>
      </c>
      <c r="H145">
        <v>4984.76904296875</v>
      </c>
      <c r="I145">
        <v>1</v>
      </c>
      <c r="J145">
        <v>2.1802722476422787E-3</v>
      </c>
      <c r="K145">
        <v>0.10868390649557114</v>
      </c>
      <c r="L145">
        <v>55729.3515625</v>
      </c>
    </row>
    <row r="146" spans="1:12" x14ac:dyDescent="0.25">
      <c r="A146">
        <v>1174</v>
      </c>
      <c r="B146" s="1">
        <f>DATE(2021,11,19) + TIME(0,0,0)</f>
        <v>44519</v>
      </c>
      <c r="C146">
        <v>237065856</v>
      </c>
      <c r="D146">
        <v>550141.125</v>
      </c>
      <c r="E146">
        <v>11.461559295654297</v>
      </c>
      <c r="F146">
        <v>430.91830444335938</v>
      </c>
      <c r="G146">
        <v>2646644</v>
      </c>
      <c r="H146">
        <v>6141.86962890625</v>
      </c>
      <c r="I146">
        <v>1</v>
      </c>
      <c r="J146">
        <v>2.2475479636341333E-3</v>
      </c>
      <c r="K146">
        <v>0.1380445659160614</v>
      </c>
      <c r="L146">
        <v>55308.74609375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244979312</v>
      </c>
      <c r="D147">
        <v>568505.25</v>
      </c>
      <c r="E147">
        <v>11.918845176696777</v>
      </c>
      <c r="F147">
        <v>430.91830444335938</v>
      </c>
      <c r="G147">
        <v>2646635.5</v>
      </c>
      <c r="H147">
        <v>6141.85009765625</v>
      </c>
      <c r="I147">
        <v>1</v>
      </c>
      <c r="J147">
        <v>2.5698028039187193E-3</v>
      </c>
      <c r="K147">
        <v>0.15783748030662537</v>
      </c>
      <c r="L147">
        <v>54886.68359375</v>
      </c>
    </row>
    <row r="148" spans="1:12" x14ac:dyDescent="0.25">
      <c r="A148">
        <v>1177</v>
      </c>
      <c r="B148" s="1">
        <f>DATE(2021,11,22) + TIME(0,0,0)</f>
        <v>44522</v>
      </c>
      <c r="C148">
        <v>245001056</v>
      </c>
      <c r="D148">
        <v>568555.75</v>
      </c>
      <c r="E148">
        <v>11.920100212097168</v>
      </c>
      <c r="F148">
        <v>430.91830444335938</v>
      </c>
      <c r="G148">
        <v>2174935.5</v>
      </c>
      <c r="H148">
        <v>5047.21044921875</v>
      </c>
      <c r="I148">
        <v>1</v>
      </c>
      <c r="J148">
        <v>2.4865833111107349E-3</v>
      </c>
      <c r="K148">
        <v>0.1255062073469162</v>
      </c>
      <c r="L148">
        <v>55284.00390625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253679056</v>
      </c>
      <c r="D149">
        <v>588694.125</v>
      </c>
      <c r="E149">
        <v>12.392914772033691</v>
      </c>
      <c r="F149">
        <v>430.91830444335938</v>
      </c>
      <c r="G149">
        <v>2174938.75</v>
      </c>
      <c r="H149">
        <v>5047.21826171875</v>
      </c>
      <c r="I149">
        <v>1</v>
      </c>
      <c r="J149">
        <v>2.3326210211962461E-3</v>
      </c>
      <c r="K149">
        <v>0.11773521453142166</v>
      </c>
      <c r="L149">
        <v>55531.125</v>
      </c>
    </row>
    <row r="150" spans="1:12" x14ac:dyDescent="0.25">
      <c r="A150">
        <v>1181</v>
      </c>
      <c r="B150" s="1">
        <f>DATE(2021,11,26) + TIME(0,0,0)</f>
        <v>44526</v>
      </c>
      <c r="C150">
        <v>253700752</v>
      </c>
      <c r="D150">
        <v>588744.5</v>
      </c>
      <c r="E150">
        <v>12.394088745117188</v>
      </c>
      <c r="F150">
        <v>430.91830444335938</v>
      </c>
      <c r="G150">
        <v>2169887.75</v>
      </c>
      <c r="H150">
        <v>5035.4970703125</v>
      </c>
      <c r="I150">
        <v>1</v>
      </c>
      <c r="J150">
        <v>2.3318191524595022E-3</v>
      </c>
      <c r="K150">
        <v>0.11742142587900162</v>
      </c>
      <c r="L150">
        <v>55535.296875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262358608</v>
      </c>
      <c r="D151">
        <v>608836.125</v>
      </c>
      <c r="E151">
        <v>12.867030143737793</v>
      </c>
      <c r="F151">
        <v>430.9183349609375</v>
      </c>
      <c r="G151">
        <v>2169887</v>
      </c>
      <c r="H151">
        <v>5035.49462890625</v>
      </c>
      <c r="I151">
        <v>1</v>
      </c>
      <c r="J151">
        <v>2.3742842022329569E-3</v>
      </c>
      <c r="K151">
        <v>0.11955979466438293</v>
      </c>
      <c r="L151">
        <v>55508.66015625</v>
      </c>
    </row>
    <row r="152" spans="1:12" x14ac:dyDescent="0.25">
      <c r="A152">
        <v>1185</v>
      </c>
      <c r="B152" s="1">
        <f>DATE(2021,11,30) + TIME(0,0,0)</f>
        <v>44530</v>
      </c>
      <c r="C152">
        <v>262380416</v>
      </c>
      <c r="D152">
        <v>608886.75</v>
      </c>
      <c r="E152">
        <v>12.868232727050781</v>
      </c>
      <c r="F152">
        <v>430.9183349609375</v>
      </c>
      <c r="G152">
        <v>2180608.5</v>
      </c>
      <c r="H152">
        <v>5060.375</v>
      </c>
      <c r="I152">
        <v>1</v>
      </c>
      <c r="J152">
        <v>2.3760420735925436E-3</v>
      </c>
      <c r="K152">
        <v>0.1202394962310791</v>
      </c>
      <c r="L152">
        <v>55499.78125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266719824</v>
      </c>
      <c r="D153">
        <v>618956.875</v>
      </c>
      <c r="E153">
        <v>13.110038757324219</v>
      </c>
      <c r="F153">
        <v>430.9183349609375</v>
      </c>
      <c r="G153">
        <v>2180607.75</v>
      </c>
      <c r="H153">
        <v>5060.37353515625</v>
      </c>
      <c r="I153">
        <v>1</v>
      </c>
      <c r="J153">
        <v>2.4113964755088091E-3</v>
      </c>
      <c r="K153">
        <v>0.12202860414981842</v>
      </c>
      <c r="L153">
        <v>55470.86328125</v>
      </c>
    </row>
    <row r="154" spans="1:12" x14ac:dyDescent="0.25">
      <c r="A154">
        <v>1187</v>
      </c>
      <c r="B154" s="1">
        <f>DATE(2021,12,2) + TIME(0,0,0)</f>
        <v>44532</v>
      </c>
      <c r="C154">
        <v>266741776</v>
      </c>
      <c r="D154">
        <v>619007.8125</v>
      </c>
      <c r="E154">
        <v>13.111268997192383</v>
      </c>
      <c r="F154">
        <v>430.9183349609375</v>
      </c>
      <c r="G154">
        <v>2195616.75</v>
      </c>
      <c r="H154">
        <v>5095.2041015625</v>
      </c>
      <c r="I154">
        <v>1</v>
      </c>
      <c r="J154">
        <v>2.413853770121932E-3</v>
      </c>
      <c r="K154">
        <v>0.12299374490976334</v>
      </c>
      <c r="L154">
        <v>55458.37109375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268476320</v>
      </c>
      <c r="D155">
        <v>623033</v>
      </c>
      <c r="E155">
        <v>13.208939552307129</v>
      </c>
      <c r="F155">
        <v>430.9183349609375</v>
      </c>
      <c r="G155">
        <v>2195616.5</v>
      </c>
      <c r="H155">
        <v>5095.203125</v>
      </c>
      <c r="I155">
        <v>1</v>
      </c>
      <c r="J155">
        <v>2.431448781862855E-3</v>
      </c>
      <c r="K155">
        <v>0.12389026582241058</v>
      </c>
      <c r="L155">
        <v>55442.57421875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268497952</v>
      </c>
      <c r="D156">
        <v>623083.25</v>
      </c>
      <c r="E156">
        <v>13.210158348083496</v>
      </c>
      <c r="F156">
        <v>430.9183349609375</v>
      </c>
      <c r="G156">
        <v>2164626.5</v>
      </c>
      <c r="H156">
        <v>5023.287109375</v>
      </c>
      <c r="I156">
        <v>1</v>
      </c>
      <c r="J156">
        <v>2.4268559645861387E-3</v>
      </c>
      <c r="K156">
        <v>0.12191089242696762</v>
      </c>
      <c r="L156">
        <v>55467.9765625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273238496</v>
      </c>
      <c r="D157">
        <v>634084.25</v>
      </c>
      <c r="E157">
        <v>13.478629112243652</v>
      </c>
      <c r="F157">
        <v>430.9183349609375</v>
      </c>
      <c r="G157">
        <v>2164626</v>
      </c>
      <c r="H157">
        <v>5023.28564453125</v>
      </c>
      <c r="I157">
        <v>1</v>
      </c>
      <c r="J157">
        <v>2.4493611417710781E-3</v>
      </c>
      <c r="K157">
        <v>0.12304142117500305</v>
      </c>
      <c r="L157">
        <v>55465.3984375</v>
      </c>
    </row>
    <row r="158" spans="1:12" x14ac:dyDescent="0.25">
      <c r="A158">
        <v>1190</v>
      </c>
      <c r="B158" s="1">
        <f>DATE(2021,12,5) + TIME(0,0,0)</f>
        <v>44535</v>
      </c>
      <c r="C158">
        <v>273259776</v>
      </c>
      <c r="D158">
        <v>634133.625</v>
      </c>
      <c r="E158">
        <v>13.479835510253906</v>
      </c>
      <c r="F158">
        <v>430.9183349609375</v>
      </c>
      <c r="G158">
        <v>2127776.5</v>
      </c>
      <c r="H158">
        <v>4937.77197265625</v>
      </c>
      <c r="I158">
        <v>1</v>
      </c>
      <c r="J158">
        <v>2.4438342079520226E-3</v>
      </c>
      <c r="K158">
        <v>0.12067390233278275</v>
      </c>
      <c r="L158">
        <v>55495.6015625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275366272</v>
      </c>
      <c r="D159">
        <v>639022.0625</v>
      </c>
      <c r="E159">
        <v>13.599254608154297</v>
      </c>
      <c r="F159">
        <v>430.9183349609375</v>
      </c>
      <c r="G159">
        <v>2127776.5</v>
      </c>
      <c r="H159">
        <v>4937.77197265625</v>
      </c>
      <c r="I159">
        <v>1</v>
      </c>
      <c r="J159">
        <v>2.4457899853587151E-3</v>
      </c>
      <c r="K159">
        <v>0.12077047675848007</v>
      </c>
      <c r="L159">
        <v>55509.34765625</v>
      </c>
    </row>
    <row r="160" spans="1:12" x14ac:dyDescent="0.25">
      <c r="A160">
        <v>1191</v>
      </c>
      <c r="B160" s="1">
        <f>DATE(2021,12,6) + TIME(0,0,0)</f>
        <v>44536</v>
      </c>
      <c r="C160">
        <v>275398208</v>
      </c>
      <c r="D160">
        <v>639096.125</v>
      </c>
      <c r="E160">
        <v>13.601161956787109</v>
      </c>
      <c r="F160">
        <v>430.9183349609375</v>
      </c>
      <c r="G160">
        <v>3192858.25</v>
      </c>
      <c r="H160">
        <v>7409.427734375</v>
      </c>
      <c r="I160">
        <v>1</v>
      </c>
      <c r="J160">
        <v>2.574508311226964E-3</v>
      </c>
      <c r="K160">
        <v>0.19076123833656311</v>
      </c>
      <c r="L160">
        <v>54587.4453125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277281984</v>
      </c>
      <c r="D161">
        <v>643467.6875</v>
      </c>
      <c r="E161">
        <v>13.725029945373535</v>
      </c>
      <c r="F161">
        <v>430.9183349609375</v>
      </c>
      <c r="G161">
        <v>3192846.25</v>
      </c>
      <c r="H161">
        <v>7409.39990234375</v>
      </c>
      <c r="I161">
        <v>1</v>
      </c>
      <c r="J161">
        <v>2.946760505437851E-3</v>
      </c>
      <c r="K161">
        <v>0.21834370493888855</v>
      </c>
      <c r="L161">
        <v>54131.33984375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277306976</v>
      </c>
      <c r="D162">
        <v>643525.625</v>
      </c>
      <c r="E162">
        <v>13.726675987243652</v>
      </c>
      <c r="F162">
        <v>430.9183349609375</v>
      </c>
      <c r="G162">
        <v>2497733</v>
      </c>
      <c r="H162">
        <v>5796.30224609375</v>
      </c>
      <c r="I162">
        <v>1</v>
      </c>
      <c r="J162">
        <v>2.8391559608280659E-3</v>
      </c>
      <c r="K162">
        <v>0.16457073390483856</v>
      </c>
      <c r="L162">
        <v>54739.78515625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278281088</v>
      </c>
      <c r="D163">
        <v>645786.1875</v>
      </c>
      <c r="E163">
        <v>13.789664268493652</v>
      </c>
      <c r="F163">
        <v>430.9183349609375</v>
      </c>
      <c r="G163">
        <v>2497734.75</v>
      </c>
      <c r="H163">
        <v>5796.30615234375</v>
      </c>
      <c r="I163">
        <v>1</v>
      </c>
      <c r="J163">
        <v>2.772781066596508E-3</v>
      </c>
      <c r="K163">
        <v>0.16072334349155426</v>
      </c>
      <c r="L163">
        <v>54867.34765625</v>
      </c>
    </row>
    <row r="164" spans="1:12" x14ac:dyDescent="0.25">
      <c r="A164">
        <v>1192</v>
      </c>
      <c r="B164" s="1">
        <f>DATE(2021,12,7) + TIME(0,0,0)</f>
        <v>44537</v>
      </c>
      <c r="C164">
        <v>278303136</v>
      </c>
      <c r="D164">
        <v>645837.375</v>
      </c>
      <c r="E164">
        <v>13.791057586669922</v>
      </c>
      <c r="F164">
        <v>430.91836547851563</v>
      </c>
      <c r="G164">
        <v>2205652.75</v>
      </c>
      <c r="H164">
        <v>5118.4931640625</v>
      </c>
      <c r="I164">
        <v>1</v>
      </c>
      <c r="J164">
        <v>2.7228014077991247E-3</v>
      </c>
      <c r="K164">
        <v>0.13937020301818848</v>
      </c>
      <c r="L164">
        <v>55113.43359375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304748896</v>
      </c>
      <c r="D165">
        <v>707208.125</v>
      </c>
      <c r="E165">
        <v>15.483936309814453</v>
      </c>
      <c r="F165">
        <v>430.91842651367188</v>
      </c>
      <c r="G165">
        <v>2205646.75</v>
      </c>
      <c r="H165">
        <v>5118.47900390625</v>
      </c>
      <c r="I165">
        <v>1</v>
      </c>
      <c r="J165">
        <v>2.9997860547155142E-3</v>
      </c>
      <c r="K165">
        <v>0.15354801714420319</v>
      </c>
      <c r="L165">
        <v>55298.14453125</v>
      </c>
    </row>
    <row r="166" spans="1:12" x14ac:dyDescent="0.25">
      <c r="A166">
        <v>1204</v>
      </c>
      <c r="B166" s="1">
        <f>DATE(2021,12,19) + TIME(0,0,0)</f>
        <v>44549</v>
      </c>
      <c r="C166">
        <v>304780928</v>
      </c>
      <c r="D166">
        <v>707282.4375</v>
      </c>
      <c r="E166">
        <v>15.486231803894043</v>
      </c>
      <c r="F166">
        <v>430.91839599609375</v>
      </c>
      <c r="G166">
        <v>3202672.25</v>
      </c>
      <c r="H166">
        <v>7432.201171875</v>
      </c>
      <c r="I166">
        <v>1</v>
      </c>
      <c r="J166">
        <v>3.0881224665790796E-3</v>
      </c>
      <c r="K166">
        <v>0.22952255606651306</v>
      </c>
      <c r="L166">
        <v>54431.44921875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314356832</v>
      </c>
      <c r="D167">
        <v>729504.5625</v>
      </c>
      <c r="E167">
        <v>16.339174270629883</v>
      </c>
      <c r="F167">
        <v>430.91842651367188</v>
      </c>
      <c r="G167">
        <v>3202638.5</v>
      </c>
      <c r="H167">
        <v>7432.1220703125</v>
      </c>
      <c r="I167">
        <v>1</v>
      </c>
      <c r="J167">
        <v>4.1519701480865479E-3</v>
      </c>
      <c r="K167">
        <v>0.308592289686203</v>
      </c>
      <c r="L167">
        <v>53672.328125</v>
      </c>
    </row>
    <row r="168" spans="1:12" x14ac:dyDescent="0.25">
      <c r="A168">
        <v>1207</v>
      </c>
      <c r="B168" s="1">
        <f>DATE(2021,12,22) + TIME(0,0,0)</f>
        <v>44552</v>
      </c>
      <c r="C168">
        <v>314378848</v>
      </c>
      <c r="D168">
        <v>729555.5625</v>
      </c>
      <c r="E168">
        <v>16.341239929199219</v>
      </c>
      <c r="F168">
        <v>430.91845703125</v>
      </c>
      <c r="G168">
        <v>2199930.75</v>
      </c>
      <c r="H168">
        <v>5105.2138671875</v>
      </c>
      <c r="I168">
        <v>1</v>
      </c>
      <c r="J168">
        <v>4.0442245081067085E-3</v>
      </c>
      <c r="K168">
        <v>0.2064746618270874</v>
      </c>
      <c r="L168">
        <v>54541.04296875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318756704</v>
      </c>
      <c r="D169">
        <v>739715</v>
      </c>
      <c r="E169">
        <v>16.731340408325195</v>
      </c>
      <c r="F169">
        <v>430.91845703125</v>
      </c>
      <c r="G169">
        <v>2199934.75</v>
      </c>
      <c r="H169">
        <v>5105.22265625</v>
      </c>
      <c r="I169">
        <v>1</v>
      </c>
      <c r="J169">
        <v>3.8678550627082586E-3</v>
      </c>
      <c r="K169">
        <v>0.19747026264667511</v>
      </c>
      <c r="L169">
        <v>55104.6171875</v>
      </c>
    </row>
    <row r="170" spans="1:12" x14ac:dyDescent="0.25">
      <c r="A170">
        <v>1209</v>
      </c>
      <c r="B170" s="1">
        <f>DATE(2021,12,24) + TIME(0,0,0)</f>
        <v>44554</v>
      </c>
      <c r="C170">
        <v>318778784</v>
      </c>
      <c r="D170">
        <v>739766.1875</v>
      </c>
      <c r="E170">
        <v>16.733320236206055</v>
      </c>
      <c r="F170">
        <v>430.91845703125</v>
      </c>
      <c r="G170">
        <v>2205283.25</v>
      </c>
      <c r="H170">
        <v>5117.63427734375</v>
      </c>
      <c r="I170">
        <v>1</v>
      </c>
      <c r="J170">
        <v>3.8687863852828741E-3</v>
      </c>
      <c r="K170">
        <v>0.19799801707267761</v>
      </c>
      <c r="L170">
        <v>55100.9296875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320961984</v>
      </c>
      <c r="D171">
        <v>744832.625</v>
      </c>
      <c r="E171">
        <v>16.934127807617188</v>
      </c>
      <c r="F171">
        <v>430.91848754882813</v>
      </c>
      <c r="G171">
        <v>2205280.25</v>
      </c>
      <c r="H171">
        <v>5117.62744140625</v>
      </c>
      <c r="I171">
        <v>1</v>
      </c>
      <c r="J171">
        <v>4.0028896182775497E-3</v>
      </c>
      <c r="K171">
        <v>0.20486117899417877</v>
      </c>
      <c r="L171">
        <v>55152.1484375</v>
      </c>
    </row>
    <row r="172" spans="1:12" x14ac:dyDescent="0.25">
      <c r="A172">
        <v>1210</v>
      </c>
      <c r="B172" s="1">
        <f>DATE(2021,12,25) + TIME(0,0,0)</f>
        <v>44555</v>
      </c>
      <c r="C172">
        <v>320988352</v>
      </c>
      <c r="D172">
        <v>744893.75</v>
      </c>
      <c r="E172">
        <v>16.936576843261719</v>
      </c>
      <c r="F172">
        <v>430.91845703125</v>
      </c>
      <c r="G172">
        <v>2634181.5</v>
      </c>
      <c r="H172">
        <v>6112.9462890625</v>
      </c>
      <c r="I172">
        <v>1</v>
      </c>
      <c r="J172">
        <v>4.0064053609967232E-3</v>
      </c>
      <c r="K172">
        <v>0.24491922557353973</v>
      </c>
      <c r="L172">
        <v>54790.2734375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323596160</v>
      </c>
      <c r="D173">
        <v>750945.5625</v>
      </c>
      <c r="E173">
        <v>17.195667266845703</v>
      </c>
      <c r="F173">
        <v>430.91848754882813</v>
      </c>
      <c r="G173">
        <v>2634170.5</v>
      </c>
      <c r="H173">
        <v>6112.9208984375</v>
      </c>
      <c r="I173">
        <v>1</v>
      </c>
      <c r="J173">
        <v>4.425365012139082E-3</v>
      </c>
      <c r="K173">
        <v>0.27053102850914001</v>
      </c>
      <c r="L173">
        <v>54591.66015625</v>
      </c>
    </row>
    <row r="174" spans="1:12" x14ac:dyDescent="0.25">
      <c r="A174">
        <v>1211</v>
      </c>
      <c r="B174" s="1">
        <f>DATE(2021,12,26) + TIME(0,0,0)</f>
        <v>44556</v>
      </c>
      <c r="C174">
        <v>323621472</v>
      </c>
      <c r="D174">
        <v>751004.25</v>
      </c>
      <c r="E174">
        <v>17.198268890380859</v>
      </c>
      <c r="F174">
        <v>430.91848754882813</v>
      </c>
      <c r="G174">
        <v>2530979.5</v>
      </c>
      <c r="H174">
        <v>5873.453125</v>
      </c>
      <c r="I174">
        <v>1</v>
      </c>
      <c r="J174">
        <v>4.4290353544056416E-3</v>
      </c>
      <c r="K174">
        <v>0.26014885306358337</v>
      </c>
      <c r="L174">
        <v>54679.48046875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336250944</v>
      </c>
      <c r="D175">
        <v>780312.5</v>
      </c>
      <c r="E175">
        <v>18.777551651000977</v>
      </c>
      <c r="F175">
        <v>430.91854858398438</v>
      </c>
      <c r="G175">
        <v>2530934.75</v>
      </c>
      <c r="H175">
        <v>5873.34814453125</v>
      </c>
      <c r="I175">
        <v>1</v>
      </c>
      <c r="J175">
        <v>6.2165926210582256E-3</v>
      </c>
      <c r="K175">
        <v>0.36514484882354736</v>
      </c>
      <c r="L175">
        <v>54639.63671875</v>
      </c>
    </row>
    <row r="176" spans="1:12" x14ac:dyDescent="0.25">
      <c r="A176">
        <v>1216</v>
      </c>
      <c r="B176" s="1">
        <f>DATE(2021,12,31) + TIME(0,0,0)</f>
        <v>44561</v>
      </c>
      <c r="C176">
        <v>336250944</v>
      </c>
      <c r="D176">
        <v>780312.5</v>
      </c>
      <c r="E176">
        <v>18.777551651000977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59135.8515625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336250944</v>
      </c>
      <c r="D177">
        <v>780312.5</v>
      </c>
      <c r="E177">
        <v>18.777551651000977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59414.125</v>
      </c>
    </row>
    <row r="178" spans="1:12" x14ac:dyDescent="0.25">
      <c r="A178">
        <v>1219</v>
      </c>
      <c r="B178" s="1">
        <f>DATE(2022,1,3) + TIME(0,0,0)</f>
        <v>44564</v>
      </c>
      <c r="C178">
        <v>336250944</v>
      </c>
      <c r="D178">
        <v>780312.5</v>
      </c>
      <c r="E178">
        <v>18.777551651000977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59414.96875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336250944</v>
      </c>
      <c r="D179">
        <v>780312.5</v>
      </c>
      <c r="E179">
        <v>18.777551651000977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59461.828125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336250944</v>
      </c>
      <c r="D180">
        <v>780312.5</v>
      </c>
      <c r="E180">
        <v>18.777551651000977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59462.609375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336250944</v>
      </c>
      <c r="D181">
        <v>780312.5</v>
      </c>
      <c r="E181">
        <v>18.777551651000977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59624.3125</v>
      </c>
    </row>
    <row r="182" spans="1:12" x14ac:dyDescent="0.25">
      <c r="A182">
        <v>1222</v>
      </c>
      <c r="B182" s="1">
        <f>DATE(2022,1,6) + TIME(0,0,0)</f>
        <v>44567</v>
      </c>
      <c r="C182">
        <v>336273184</v>
      </c>
      <c r="D182">
        <v>780364.125</v>
      </c>
      <c r="E182">
        <v>18.779726028442383</v>
      </c>
      <c r="F182">
        <v>430.91848754882813</v>
      </c>
      <c r="G182">
        <v>2224280.75</v>
      </c>
      <c r="H182">
        <v>5161.72021484375</v>
      </c>
      <c r="I182">
        <v>1</v>
      </c>
      <c r="J182">
        <v>4.2090048082172871E-3</v>
      </c>
      <c r="K182">
        <v>0.21726620197296143</v>
      </c>
      <c r="L182">
        <v>57063.21875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349596192</v>
      </c>
      <c r="D183">
        <v>811281.8125</v>
      </c>
      <c r="E183">
        <v>21.121482849121094</v>
      </c>
      <c r="F183">
        <v>430.91864013671875</v>
      </c>
      <c r="G183">
        <v>2224168.5</v>
      </c>
      <c r="H183">
        <v>5161.45849609375</v>
      </c>
      <c r="I183">
        <v>1</v>
      </c>
      <c r="J183">
        <v>9.2878639698028564E-3</v>
      </c>
      <c r="K183">
        <v>0.47943374514579773</v>
      </c>
      <c r="L183">
        <v>55408.28515625</v>
      </c>
    </row>
    <row r="184" spans="1:12" x14ac:dyDescent="0.25">
      <c r="A184">
        <v>1228</v>
      </c>
      <c r="B184" s="1">
        <f>DATE(2022,1,12) + TIME(0,0,0)</f>
        <v>44573</v>
      </c>
      <c r="C184">
        <v>349622752</v>
      </c>
      <c r="D184">
        <v>811343.4375</v>
      </c>
      <c r="E184">
        <v>21.127077102661133</v>
      </c>
      <c r="F184">
        <v>430.91860961914063</v>
      </c>
      <c r="G184">
        <v>2656949.75</v>
      </c>
      <c r="H184">
        <v>6165.78076171875</v>
      </c>
      <c r="I184">
        <v>1</v>
      </c>
      <c r="J184">
        <v>9.0746441856026649E-3</v>
      </c>
      <c r="K184">
        <v>0.55957341194152832</v>
      </c>
      <c r="L184">
        <v>55041.31640625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351721728</v>
      </c>
      <c r="D185">
        <v>816214.375</v>
      </c>
      <c r="E185">
        <v>21.608489990234375</v>
      </c>
      <c r="F185">
        <v>430.91864013671875</v>
      </c>
      <c r="G185">
        <v>2656916.5</v>
      </c>
      <c r="H185">
        <v>6165.70361328125</v>
      </c>
      <c r="I185">
        <v>1</v>
      </c>
      <c r="J185">
        <v>1.0328285396099091E-2</v>
      </c>
      <c r="K185">
        <v>0.63687723875045776</v>
      </c>
      <c r="L185">
        <v>54792.4453125</v>
      </c>
    </row>
    <row r="186" spans="1:12" x14ac:dyDescent="0.25">
      <c r="A186">
        <v>1228.8</v>
      </c>
      <c r="B186" s="1">
        <f>DATE(2022,1,12) + TIME(19,12,0)</f>
        <v>44573.8</v>
      </c>
      <c r="C186">
        <v>351743328</v>
      </c>
      <c r="D186">
        <v>816264.5</v>
      </c>
      <c r="E186">
        <v>21.613847732543945</v>
      </c>
      <c r="F186">
        <v>430.91867065429688</v>
      </c>
      <c r="G186">
        <v>2158361.75</v>
      </c>
      <c r="H186">
        <v>5008.7451171875</v>
      </c>
      <c r="I186">
        <v>1</v>
      </c>
      <c r="J186">
        <v>1.069460716098547E-2</v>
      </c>
      <c r="K186">
        <v>0.53572291135787964</v>
      </c>
      <c r="L186">
        <v>55211.39453125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356470048</v>
      </c>
      <c r="D187">
        <v>827233.4375</v>
      </c>
      <c r="E187">
        <v>22.961565017700195</v>
      </c>
      <c r="F187">
        <v>430.918701171875</v>
      </c>
      <c r="G187">
        <v>2158303.25</v>
      </c>
      <c r="H187">
        <v>5008.60888671875</v>
      </c>
      <c r="I187">
        <v>1</v>
      </c>
      <c r="J187">
        <v>1.3408378697931767E-2</v>
      </c>
      <c r="K187">
        <v>0.67166328430175781</v>
      </c>
      <c r="L187">
        <v>55363.37890625</v>
      </c>
    </row>
    <row r="188" spans="1:12" x14ac:dyDescent="0.25">
      <c r="A188">
        <v>1231</v>
      </c>
      <c r="B188" s="1">
        <f>DATE(2022,1,15) + TIME(0,0,0)</f>
        <v>44576</v>
      </c>
      <c r="C188">
        <v>356492000</v>
      </c>
      <c r="D188">
        <v>827284.4375</v>
      </c>
      <c r="E188">
        <v>22.968385696411133</v>
      </c>
      <c r="F188">
        <v>430.918701171875</v>
      </c>
      <c r="G188">
        <v>2196188.25</v>
      </c>
      <c r="H188">
        <v>5096.52587890625</v>
      </c>
      <c r="I188">
        <v>1</v>
      </c>
      <c r="J188">
        <v>1.3379429467022419E-2</v>
      </c>
      <c r="K188">
        <v>0.68197733163833618</v>
      </c>
      <c r="L188">
        <v>55332.125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365254464</v>
      </c>
      <c r="D189">
        <v>847618.75</v>
      </c>
      <c r="E189">
        <v>26.51153564453125</v>
      </c>
      <c r="F189">
        <v>430.91876220703125</v>
      </c>
      <c r="G189">
        <v>2196045</v>
      </c>
      <c r="H189">
        <v>5096.19287109375</v>
      </c>
      <c r="I189">
        <v>1</v>
      </c>
      <c r="J189">
        <v>1.9912267103791237E-2</v>
      </c>
      <c r="K189">
        <v>1.0149697065353394</v>
      </c>
      <c r="L189">
        <v>55258.95703125</v>
      </c>
    </row>
    <row r="190" spans="1:12" x14ac:dyDescent="0.25">
      <c r="A190">
        <v>1235</v>
      </c>
      <c r="B190" s="1">
        <f>DATE(2022,1,19) + TIME(0,0,0)</f>
        <v>44580</v>
      </c>
      <c r="C190">
        <v>365276032</v>
      </c>
      <c r="D190">
        <v>847668.8125</v>
      </c>
      <c r="E190">
        <v>26.52155876159668</v>
      </c>
      <c r="F190">
        <v>430.91876220703125</v>
      </c>
      <c r="G190">
        <v>2159012.5</v>
      </c>
      <c r="H190">
        <v>5010.25439453125</v>
      </c>
      <c r="I190">
        <v>1</v>
      </c>
      <c r="J190">
        <v>1.9997678697109222E-2</v>
      </c>
      <c r="K190">
        <v>1.0021349191665649</v>
      </c>
      <c r="L190">
        <v>55289.375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369572384</v>
      </c>
      <c r="D191">
        <v>857639.0625</v>
      </c>
      <c r="E191">
        <v>28.709510803222656</v>
      </c>
      <c r="F191">
        <v>430.9188232421875</v>
      </c>
      <c r="G191">
        <v>2158935.25</v>
      </c>
      <c r="H191">
        <v>5010.07421875</v>
      </c>
      <c r="I191">
        <v>1</v>
      </c>
      <c r="J191">
        <v>2.3592857643961906E-2</v>
      </c>
      <c r="K191">
        <v>1.1822986602783203</v>
      </c>
      <c r="L191">
        <v>55290.109375</v>
      </c>
    </row>
    <row r="192" spans="1:12" x14ac:dyDescent="0.25">
      <c r="A192">
        <v>1237</v>
      </c>
      <c r="B192" s="1">
        <f>DATE(2022,1,21) + TIME(0,0,0)</f>
        <v>44582</v>
      </c>
      <c r="C192">
        <v>369598144</v>
      </c>
      <c r="D192">
        <v>857698.8125</v>
      </c>
      <c r="E192">
        <v>28.723117828369141</v>
      </c>
      <c r="F192">
        <v>430.91879272460938</v>
      </c>
      <c r="G192">
        <v>2575473</v>
      </c>
      <c r="H192">
        <v>5976.70166015625</v>
      </c>
      <c r="I192">
        <v>1</v>
      </c>
      <c r="J192">
        <v>2.276146411895752E-2</v>
      </c>
      <c r="K192">
        <v>1.3606945276260376</v>
      </c>
      <c r="L192">
        <v>54939.74609375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377298464</v>
      </c>
      <c r="D193">
        <v>875568.3125</v>
      </c>
      <c r="E193">
        <v>33.610595703125</v>
      </c>
      <c r="F193">
        <v>430.91888427734375</v>
      </c>
      <c r="G193">
        <v>2575268.5</v>
      </c>
      <c r="H193">
        <v>5976.2255859375</v>
      </c>
      <c r="I193">
        <v>1</v>
      </c>
      <c r="J193">
        <v>3.0723875388503075E-2</v>
      </c>
      <c r="K193">
        <v>1.8366924524307251</v>
      </c>
      <c r="L193">
        <v>54593.78515625</v>
      </c>
    </row>
    <row r="194" spans="1:12" x14ac:dyDescent="0.25">
      <c r="A194">
        <v>1240</v>
      </c>
      <c r="B194" s="1">
        <f>DATE(2022,1,24) + TIME(0,0,0)</f>
        <v>44585</v>
      </c>
      <c r="C194">
        <v>377320352</v>
      </c>
      <c r="D194">
        <v>875619.125</v>
      </c>
      <c r="E194">
        <v>33.626846313476563</v>
      </c>
      <c r="F194">
        <v>430.9189453125</v>
      </c>
      <c r="G194">
        <v>2187849.75</v>
      </c>
      <c r="H194">
        <v>5077.1728515625</v>
      </c>
      <c r="I194">
        <v>1</v>
      </c>
      <c r="J194">
        <v>3.1998965889215469E-2</v>
      </c>
      <c r="K194">
        <v>1.6251628398895264</v>
      </c>
      <c r="L194">
        <v>54919.4453125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396985632</v>
      </c>
      <c r="D195">
        <v>921254.75</v>
      </c>
      <c r="E195">
        <v>56.356258392333984</v>
      </c>
      <c r="F195">
        <v>430.919189453125</v>
      </c>
      <c r="G195">
        <v>2187140.25</v>
      </c>
      <c r="H195">
        <v>5075.52294921875</v>
      </c>
      <c r="I195">
        <v>1</v>
      </c>
      <c r="J195">
        <v>6.4481109380722046E-2</v>
      </c>
      <c r="K195">
        <v>3.2748651504516602</v>
      </c>
      <c r="L195">
        <v>55136.890625</v>
      </c>
    </row>
    <row r="196" spans="1:12" x14ac:dyDescent="0.25">
      <c r="A196">
        <v>1249</v>
      </c>
      <c r="B196" s="1">
        <f>DATE(2022,2,2) + TIME(0,0,0)</f>
        <v>44594</v>
      </c>
      <c r="C196">
        <v>397007360</v>
      </c>
      <c r="D196">
        <v>921305.25</v>
      </c>
      <c r="E196">
        <v>56.388866424560547</v>
      </c>
      <c r="F196">
        <v>430.919189453125</v>
      </c>
      <c r="G196">
        <v>2173809.5</v>
      </c>
      <c r="H196">
        <v>5044.58740234375</v>
      </c>
      <c r="I196">
        <v>1</v>
      </c>
      <c r="J196">
        <v>6.4596004784107208E-2</v>
      </c>
      <c r="K196">
        <v>3.2607083320617676</v>
      </c>
      <c r="L196">
        <v>55145.28125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444765760</v>
      </c>
      <c r="D197">
        <v>1032134.25</v>
      </c>
      <c r="E197">
        <v>229.56660461425781</v>
      </c>
      <c r="F197">
        <v>430.92007446289063</v>
      </c>
      <c r="G197">
        <v>2170624.5</v>
      </c>
      <c r="H197">
        <v>5037.18603515625</v>
      </c>
      <c r="I197">
        <v>1</v>
      </c>
      <c r="J197">
        <v>0.21122950315475464</v>
      </c>
      <c r="K197">
        <v>10.662545204162598</v>
      </c>
      <c r="L197">
        <v>55097.25390625</v>
      </c>
    </row>
    <row r="198" spans="1:12" x14ac:dyDescent="0.25">
      <c r="A198">
        <v>1271</v>
      </c>
      <c r="B198" s="1">
        <f>DATE(2022,2,24) + TIME(0,0,0)</f>
        <v>44616</v>
      </c>
      <c r="C198">
        <v>444790688</v>
      </c>
      <c r="D198">
        <v>1032192.0625</v>
      </c>
      <c r="E198">
        <v>229.68424987792969</v>
      </c>
      <c r="F198">
        <v>430.91998291015625</v>
      </c>
      <c r="G198">
        <v>2493547.5</v>
      </c>
      <c r="H198">
        <v>5786.5673828125</v>
      </c>
      <c r="I198">
        <v>1</v>
      </c>
      <c r="J198">
        <v>0.20287688076496124</v>
      </c>
      <c r="K198">
        <v>11.763473510742188</v>
      </c>
      <c r="L198">
        <v>54825.140625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452244384</v>
      </c>
      <c r="D199">
        <v>1049489.25</v>
      </c>
      <c r="E199">
        <v>269.57656860351563</v>
      </c>
      <c r="F199">
        <v>430.92031860351563</v>
      </c>
      <c r="G199">
        <v>2492452.75</v>
      </c>
      <c r="H199">
        <v>5784.02197265625</v>
      </c>
      <c r="I199">
        <v>1</v>
      </c>
      <c r="J199">
        <v>0.24677847325801849</v>
      </c>
      <c r="K199">
        <v>14.309032440185547</v>
      </c>
      <c r="L199">
        <v>54561.46875</v>
      </c>
    </row>
    <row r="200" spans="1:12" x14ac:dyDescent="0.25">
      <c r="A200">
        <v>1274</v>
      </c>
      <c r="B200" s="1">
        <f>DATE(2022,2,27) + TIME(0,0,0)</f>
        <v>44619</v>
      </c>
      <c r="C200">
        <v>452266528</v>
      </c>
      <c r="D200">
        <v>1049540.625</v>
      </c>
      <c r="E200">
        <v>269.70858764648438</v>
      </c>
      <c r="F200">
        <v>430.92041015625</v>
      </c>
      <c r="G200">
        <v>2214234</v>
      </c>
      <c r="H200">
        <v>5138.38232421875</v>
      </c>
      <c r="I200">
        <v>1</v>
      </c>
      <c r="J200">
        <v>0.25622245669364929</v>
      </c>
      <c r="K200">
        <v>13.199509620666504</v>
      </c>
      <c r="L200">
        <v>54796.02734375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456672416</v>
      </c>
      <c r="D201">
        <v>1059765</v>
      </c>
      <c r="E201">
        <v>296.96658325195313</v>
      </c>
      <c r="F201">
        <v>430.92056274414063</v>
      </c>
      <c r="G201">
        <v>2213801</v>
      </c>
      <c r="H201">
        <v>5137.3759765625</v>
      </c>
      <c r="I201">
        <v>1</v>
      </c>
      <c r="J201">
        <v>0.27575716376304626</v>
      </c>
      <c r="K201">
        <v>14.205856323242188</v>
      </c>
      <c r="L201">
        <v>54939.83203125</v>
      </c>
    </row>
    <row r="202" spans="1:12" x14ac:dyDescent="0.25">
      <c r="A202">
        <v>1276</v>
      </c>
      <c r="B202" s="1">
        <f>DATE(2022,3,1) + TIME(0,0,0)</f>
        <v>44621</v>
      </c>
      <c r="C202">
        <v>456694304</v>
      </c>
      <c r="D202">
        <v>1059815.875</v>
      </c>
      <c r="E202">
        <v>297.107666015625</v>
      </c>
      <c r="F202">
        <v>430.92056274414063</v>
      </c>
      <c r="G202">
        <v>2190437.5</v>
      </c>
      <c r="H202">
        <v>5083.158203125</v>
      </c>
      <c r="I202">
        <v>1</v>
      </c>
      <c r="J202">
        <v>0.27676302194595337</v>
      </c>
      <c r="K202">
        <v>14.107346534729004</v>
      </c>
      <c r="L202">
        <v>54959.38671875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467620512</v>
      </c>
      <c r="D203">
        <v>1085171.25</v>
      </c>
      <c r="E203">
        <v>377.00442504882813</v>
      </c>
      <c r="F203">
        <v>430.92108154296875</v>
      </c>
      <c r="G203">
        <v>2189088.75</v>
      </c>
      <c r="H203">
        <v>5080.0224609375</v>
      </c>
      <c r="I203">
        <v>1</v>
      </c>
      <c r="J203">
        <v>0.33828485012054443</v>
      </c>
      <c r="K203">
        <v>17.243278503417969</v>
      </c>
      <c r="L203">
        <v>54987.8828125</v>
      </c>
    </row>
    <row r="204" spans="1:12" x14ac:dyDescent="0.25">
      <c r="A204">
        <v>1281</v>
      </c>
      <c r="B204" s="1">
        <f>DATE(2022,3,6) + TIME(0,0,0)</f>
        <v>44626</v>
      </c>
      <c r="C204">
        <v>467643328</v>
      </c>
      <c r="D204">
        <v>1085224.25</v>
      </c>
      <c r="E204">
        <v>377.18197631835938</v>
      </c>
      <c r="F204">
        <v>430.9210205078125</v>
      </c>
      <c r="G204">
        <v>2282571</v>
      </c>
      <c r="H204">
        <v>5296.958984375</v>
      </c>
      <c r="I204">
        <v>1</v>
      </c>
      <c r="J204">
        <v>0.33405989408493042</v>
      </c>
      <c r="K204">
        <v>17.754325866699219</v>
      </c>
      <c r="L204">
        <v>54909.6875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476747072</v>
      </c>
      <c r="D205">
        <v>1106350.5</v>
      </c>
      <c r="E205">
        <v>456.651611328125</v>
      </c>
      <c r="F205">
        <v>430.92156982421875</v>
      </c>
      <c r="G205">
        <v>2281111.75</v>
      </c>
      <c r="H205">
        <v>5293.56640625</v>
      </c>
      <c r="I205">
        <v>1</v>
      </c>
      <c r="J205">
        <v>0.39789712429046631</v>
      </c>
      <c r="K205">
        <v>21.147090911865234</v>
      </c>
      <c r="L205">
        <v>54829.25390625</v>
      </c>
    </row>
    <row r="206" spans="1:12" x14ac:dyDescent="0.25">
      <c r="A206">
        <v>1285</v>
      </c>
      <c r="B206" s="1">
        <f>DATE(2022,3,10) + TIME(0,0,0)</f>
        <v>44630</v>
      </c>
      <c r="C206">
        <v>476768928</v>
      </c>
      <c r="D206">
        <v>1106401.125</v>
      </c>
      <c r="E206">
        <v>456.85684204101563</v>
      </c>
      <c r="F206">
        <v>430.921630859375</v>
      </c>
      <c r="G206">
        <v>2182462.5</v>
      </c>
      <c r="H206">
        <v>5064.63916015625</v>
      </c>
      <c r="I206">
        <v>1</v>
      </c>
      <c r="J206">
        <v>0.40359744429588318</v>
      </c>
      <c r="K206">
        <v>20.523586273193359</v>
      </c>
      <c r="L206">
        <v>54911.6640625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483292704</v>
      </c>
      <c r="D207">
        <v>1121540.25</v>
      </c>
      <c r="E207">
        <v>522.33740234375</v>
      </c>
      <c r="F207">
        <v>430.9219970703125</v>
      </c>
      <c r="G207">
        <v>2181531.25</v>
      </c>
      <c r="H207">
        <v>5062.4736328125</v>
      </c>
      <c r="I207">
        <v>1</v>
      </c>
      <c r="J207">
        <v>0.44618162512779236</v>
      </c>
      <c r="K207">
        <v>22.689062118530273</v>
      </c>
      <c r="L207">
        <v>54971.59765625</v>
      </c>
    </row>
    <row r="208" spans="1:12" x14ac:dyDescent="0.25">
      <c r="A208">
        <v>1288</v>
      </c>
      <c r="B208" s="1">
        <f>DATE(2022,3,13) + TIME(0,0,0)</f>
        <v>44633</v>
      </c>
      <c r="C208">
        <v>483319584</v>
      </c>
      <c r="D208">
        <v>1121602.625</v>
      </c>
      <c r="E208">
        <v>522.600341796875</v>
      </c>
      <c r="F208">
        <v>430.92172241210938</v>
      </c>
      <c r="G208">
        <v>2688697.5</v>
      </c>
      <c r="H208">
        <v>6239.41064453125</v>
      </c>
      <c r="I208">
        <v>1</v>
      </c>
      <c r="J208">
        <v>0.419634610414505</v>
      </c>
      <c r="K208">
        <v>26.293060302734375</v>
      </c>
      <c r="L208">
        <v>54537.99609375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488667744</v>
      </c>
      <c r="D209">
        <v>1134013.625</v>
      </c>
      <c r="E209">
        <v>580.39324951171875</v>
      </c>
      <c r="F209">
        <v>430.92221069335938</v>
      </c>
      <c r="G209">
        <v>2687159.75</v>
      </c>
      <c r="H209">
        <v>6235.8349609375</v>
      </c>
      <c r="I209">
        <v>1</v>
      </c>
      <c r="J209">
        <v>0.47669887542724609</v>
      </c>
      <c r="K209">
        <v>29.868537902832031</v>
      </c>
      <c r="L209">
        <v>54206.65234375</v>
      </c>
    </row>
    <row r="210" spans="1:12" x14ac:dyDescent="0.25">
      <c r="A210">
        <v>1290</v>
      </c>
      <c r="B210" s="1">
        <f>DATE(2022,3,15) + TIME(0,0,0)</f>
        <v>44635</v>
      </c>
      <c r="C210">
        <v>488690688</v>
      </c>
      <c r="D210">
        <v>1134066.875</v>
      </c>
      <c r="E210">
        <v>580.661865234375</v>
      </c>
      <c r="F210">
        <v>430.92245483398438</v>
      </c>
      <c r="G210">
        <v>2293556</v>
      </c>
      <c r="H210">
        <v>5322.43310546875</v>
      </c>
      <c r="I210">
        <v>1</v>
      </c>
      <c r="J210">
        <v>0.50207185745239258</v>
      </c>
      <c r="K210">
        <v>26.857280731201172</v>
      </c>
      <c r="L210">
        <v>54544.3671875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490961344</v>
      </c>
      <c r="D211">
        <v>1139336.25</v>
      </c>
      <c r="E211">
        <v>607.124267578125</v>
      </c>
      <c r="F211">
        <v>430.92251586914063</v>
      </c>
      <c r="G211">
        <v>2293519.75</v>
      </c>
      <c r="H211">
        <v>5322.3486328125</v>
      </c>
      <c r="I211">
        <v>1</v>
      </c>
      <c r="J211">
        <v>0.50365525484085083</v>
      </c>
      <c r="K211">
        <v>26.941984176635742</v>
      </c>
      <c r="L211">
        <v>54702.84375</v>
      </c>
    </row>
    <row r="212" spans="1:12" x14ac:dyDescent="0.25">
      <c r="A212">
        <v>1291</v>
      </c>
      <c r="B212" s="1">
        <f>DATE(2022,3,16) + TIME(0,0,0)</f>
        <v>44636</v>
      </c>
      <c r="C212">
        <v>490983584</v>
      </c>
      <c r="D212">
        <v>1139387.75</v>
      </c>
      <c r="E212">
        <v>607.38800048828125</v>
      </c>
      <c r="F212">
        <v>430.92257690429688</v>
      </c>
      <c r="G212">
        <v>2221661.5</v>
      </c>
      <c r="H212">
        <v>5155.59375</v>
      </c>
      <c r="I212">
        <v>1</v>
      </c>
      <c r="J212">
        <v>0.50899094343185425</v>
      </c>
      <c r="K212">
        <v>26.375755310058594</v>
      </c>
      <c r="L212">
        <v>54763.8671875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502064160</v>
      </c>
      <c r="D213">
        <v>1165101.375</v>
      </c>
      <c r="E213">
        <v>751.80230712890625</v>
      </c>
      <c r="F213">
        <v>430.92333984375</v>
      </c>
      <c r="G213">
        <v>2219577.5</v>
      </c>
      <c r="H213">
        <v>5150.748046875</v>
      </c>
      <c r="I213">
        <v>1</v>
      </c>
      <c r="J213">
        <v>0.60250598192214966</v>
      </c>
      <c r="K213">
        <v>31.221675872802734</v>
      </c>
      <c r="L213">
        <v>54880.82421875</v>
      </c>
    </row>
    <row r="214" spans="1:12" x14ac:dyDescent="0.25">
      <c r="A214">
        <v>1296</v>
      </c>
      <c r="B214" s="1">
        <f>DATE(2022,3,21) + TIME(0,0,0)</f>
        <v>44641</v>
      </c>
      <c r="C214">
        <v>502086112</v>
      </c>
      <c r="D214">
        <v>1165152.25</v>
      </c>
      <c r="E214">
        <v>752.1123046875</v>
      </c>
      <c r="F214">
        <v>430.92337036132813</v>
      </c>
      <c r="G214">
        <v>2195138</v>
      </c>
      <c r="H214">
        <v>5094.033203125</v>
      </c>
      <c r="I214">
        <v>1</v>
      </c>
      <c r="J214">
        <v>0.60478758811950684</v>
      </c>
      <c r="K214">
        <v>30.995536804199219</v>
      </c>
      <c r="L214">
        <v>54901.26171875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521800192</v>
      </c>
      <c r="D215">
        <v>1210900.625</v>
      </c>
      <c r="E215">
        <v>1077.79345703125</v>
      </c>
      <c r="F215">
        <v>430.9251708984375</v>
      </c>
      <c r="G215">
        <v>2191224.5</v>
      </c>
      <c r="H215">
        <v>5084.9306640625</v>
      </c>
      <c r="I215">
        <v>1</v>
      </c>
      <c r="J215">
        <v>0.78241193294525146</v>
      </c>
      <c r="K215">
        <v>40.098838806152344</v>
      </c>
      <c r="L215">
        <v>54920.875</v>
      </c>
    </row>
    <row r="216" spans="1:12" x14ac:dyDescent="0.25">
      <c r="A216">
        <v>1305</v>
      </c>
      <c r="B216" s="1">
        <f>DATE(2022,3,30) + TIME(0,0,0)</f>
        <v>44650</v>
      </c>
      <c r="C216">
        <v>521823168</v>
      </c>
      <c r="D216">
        <v>1210954</v>
      </c>
      <c r="E216">
        <v>1078.20751953125</v>
      </c>
      <c r="F216">
        <v>430.925048828125</v>
      </c>
      <c r="G216">
        <v>2297493.5</v>
      </c>
      <c r="H216">
        <v>5331.53857421875</v>
      </c>
      <c r="I216">
        <v>1</v>
      </c>
      <c r="J216">
        <v>0.77057790756225586</v>
      </c>
      <c r="K216">
        <v>41.402698516845703</v>
      </c>
      <c r="L216">
        <v>54831.25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522948800</v>
      </c>
      <c r="D217">
        <v>1213566.125</v>
      </c>
      <c r="E217">
        <v>1098.81103515625</v>
      </c>
      <c r="F217">
        <v>430.92520141601563</v>
      </c>
      <c r="G217">
        <v>2297078.25</v>
      </c>
      <c r="H217">
        <v>5330.57275390625</v>
      </c>
      <c r="I217">
        <v>1</v>
      </c>
      <c r="J217">
        <v>0.78854930400848389</v>
      </c>
      <c r="K217">
        <v>42.368289947509766</v>
      </c>
      <c r="L217">
        <v>54786.9765625</v>
      </c>
    </row>
    <row r="218" spans="1:12" x14ac:dyDescent="0.25">
      <c r="A218">
        <v>1305.5</v>
      </c>
      <c r="B218" s="1">
        <f>DATE(2022,3,30) + TIME(12,0,0)</f>
        <v>44650.5</v>
      </c>
      <c r="C218">
        <v>522970720</v>
      </c>
      <c r="D218">
        <v>1213617</v>
      </c>
      <c r="E218">
        <v>1099.2218017578125</v>
      </c>
      <c r="F218">
        <v>430.92532348632813</v>
      </c>
      <c r="G218">
        <v>2192375.5</v>
      </c>
      <c r="H218">
        <v>5087.599609375</v>
      </c>
      <c r="I218">
        <v>1</v>
      </c>
      <c r="J218">
        <v>0.80091196298599243</v>
      </c>
      <c r="K218">
        <v>41.076179504394531</v>
      </c>
      <c r="L218">
        <v>54874.6953125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534999104</v>
      </c>
      <c r="D219">
        <v>1241529.75</v>
      </c>
      <c r="E219">
        <v>1342.8026123046875</v>
      </c>
      <c r="F219">
        <v>430.92669677734375</v>
      </c>
      <c r="G219">
        <v>2189995.5</v>
      </c>
      <c r="H219">
        <v>5082.060546875</v>
      </c>
      <c r="I219">
        <v>1</v>
      </c>
      <c r="J219">
        <v>0.90892583131790161</v>
      </c>
      <c r="K219">
        <v>46.615863800048828</v>
      </c>
      <c r="L219">
        <v>54907.0546875</v>
      </c>
    </row>
    <row r="220" spans="1:12" x14ac:dyDescent="0.25">
      <c r="A220">
        <v>1311</v>
      </c>
      <c r="B220" s="1">
        <f>DATE(2022,4,5) + TIME(0,0,0)</f>
        <v>44656</v>
      </c>
      <c r="C220">
        <v>534999104</v>
      </c>
      <c r="D220">
        <v>1241529.75</v>
      </c>
      <c r="E220">
        <v>1342.8026123046875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58368.09765625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534999104</v>
      </c>
      <c r="D221">
        <v>1241529.75</v>
      </c>
      <c r="E221">
        <v>1342.8026123046875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58526.91796875</v>
      </c>
    </row>
    <row r="222" spans="1:12" x14ac:dyDescent="0.25">
      <c r="A222">
        <v>1313</v>
      </c>
      <c r="B222" s="1">
        <f>DATE(2022,4,7) + TIME(0,0,0)</f>
        <v>44658</v>
      </c>
      <c r="C222">
        <v>535020896</v>
      </c>
      <c r="D222">
        <v>1241580.375</v>
      </c>
      <c r="E222">
        <v>1343.181396484375</v>
      </c>
      <c r="F222">
        <v>430.92544555664063</v>
      </c>
      <c r="G222">
        <v>2179491.25</v>
      </c>
      <c r="H222">
        <v>5057.69921875</v>
      </c>
      <c r="I222">
        <v>1</v>
      </c>
      <c r="J222">
        <v>0.74337148666381836</v>
      </c>
      <c r="K222">
        <v>37.879074096679688</v>
      </c>
      <c r="L222">
        <v>56367.90234375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552392512</v>
      </c>
      <c r="D223">
        <v>1281892.5</v>
      </c>
      <c r="E223">
        <v>1744.7901611328125</v>
      </c>
      <c r="F223">
        <v>430.9290771484375</v>
      </c>
      <c r="G223">
        <v>2172429.5</v>
      </c>
      <c r="H223">
        <v>5041.26904296875</v>
      </c>
      <c r="I223">
        <v>1</v>
      </c>
      <c r="J223">
        <v>1.0658507347106934</v>
      </c>
      <c r="K223">
        <v>54.311283111572266</v>
      </c>
      <c r="L223">
        <v>55027.9453125</v>
      </c>
    </row>
    <row r="224" spans="1:12" x14ac:dyDescent="0.25">
      <c r="A224">
        <v>1321</v>
      </c>
      <c r="B224" s="1">
        <f>DATE(2022,4,15) + TIME(0,0,0)</f>
        <v>44666</v>
      </c>
      <c r="C224">
        <v>552419776</v>
      </c>
      <c r="D224">
        <v>1281955.875</v>
      </c>
      <c r="E224">
        <v>1745.427001953125</v>
      </c>
      <c r="F224">
        <v>430.92828369140625</v>
      </c>
      <c r="G224">
        <v>2730362.75</v>
      </c>
      <c r="H224">
        <v>6336.0029296875</v>
      </c>
      <c r="I224">
        <v>1</v>
      </c>
      <c r="J224">
        <v>0.99520415067672729</v>
      </c>
      <c r="K224">
        <v>63.690013885498047</v>
      </c>
      <c r="L224">
        <v>54546.26953125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557848768</v>
      </c>
      <c r="D225">
        <v>1294554.125</v>
      </c>
      <c r="E225">
        <v>1882.4720458984375</v>
      </c>
      <c r="F225">
        <v>430.92962646484375</v>
      </c>
      <c r="G225">
        <v>2727398.75</v>
      </c>
      <c r="H225">
        <v>6329.10498046875</v>
      </c>
      <c r="I225">
        <v>1</v>
      </c>
      <c r="J225">
        <v>1.102994441986084</v>
      </c>
      <c r="K225">
        <v>70.588264465332031</v>
      </c>
      <c r="L225">
        <v>54133.61328125</v>
      </c>
    </row>
    <row r="226" spans="1:12" x14ac:dyDescent="0.25">
      <c r="A226">
        <v>1323</v>
      </c>
      <c r="B226" s="1">
        <f>DATE(2022,4,17) + TIME(0,0,0)</f>
        <v>44668</v>
      </c>
      <c r="C226">
        <v>557870528</v>
      </c>
      <c r="D226">
        <v>1294604.625</v>
      </c>
      <c r="E226">
        <v>1883.081298828125</v>
      </c>
      <c r="F226">
        <v>430.93063354492188</v>
      </c>
      <c r="G226">
        <v>2174897.25</v>
      </c>
      <c r="H226">
        <v>5046.9775390625</v>
      </c>
      <c r="I226">
        <v>1</v>
      </c>
      <c r="J226">
        <v>1.1927889585494995</v>
      </c>
      <c r="K226">
        <v>60.926517486572266</v>
      </c>
      <c r="L226">
        <v>54609.09375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560024512</v>
      </c>
      <c r="D227">
        <v>1299603.125</v>
      </c>
      <c r="E227">
        <v>1941.4039306640625</v>
      </c>
      <c r="F227">
        <v>430.93057250976563</v>
      </c>
      <c r="G227">
        <v>2175717.5</v>
      </c>
      <c r="H227">
        <v>5048.8818359375</v>
      </c>
      <c r="I227">
        <v>1</v>
      </c>
      <c r="J227">
        <v>1.1555171012878418</v>
      </c>
      <c r="K227">
        <v>59.022716522216797</v>
      </c>
      <c r="L227">
        <v>54843.8125</v>
      </c>
    </row>
    <row r="228" spans="1:12" x14ac:dyDescent="0.25">
      <c r="A228">
        <v>1324</v>
      </c>
      <c r="B228" s="1">
        <f>DATE(2022,4,18) + TIME(0,0,0)</f>
        <v>44669</v>
      </c>
      <c r="C228">
        <v>560046656</v>
      </c>
      <c r="D228">
        <v>1299654.5</v>
      </c>
      <c r="E228">
        <v>1942.0008544921875</v>
      </c>
      <c r="F228">
        <v>430.93048095703125</v>
      </c>
      <c r="G228">
        <v>2212901.25</v>
      </c>
      <c r="H228">
        <v>5135.16943359375</v>
      </c>
      <c r="I228">
        <v>1</v>
      </c>
      <c r="J228">
        <v>1.1490719318389893</v>
      </c>
      <c r="K228">
        <v>59.692707061767578</v>
      </c>
      <c r="L228">
        <v>54813.26953125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566660160</v>
      </c>
      <c r="D229">
        <v>1315001.5</v>
      </c>
      <c r="E229">
        <v>2127.60791015625</v>
      </c>
      <c r="F229">
        <v>430.931640625</v>
      </c>
      <c r="G229">
        <v>2211505.75</v>
      </c>
      <c r="H229">
        <v>5131.91796875</v>
      </c>
      <c r="I229">
        <v>1</v>
      </c>
      <c r="J229">
        <v>1.2116678953170776</v>
      </c>
      <c r="K229">
        <v>62.944484710693359</v>
      </c>
      <c r="L229">
        <v>54847.57421875</v>
      </c>
    </row>
    <row r="230" spans="1:12" x14ac:dyDescent="0.25">
      <c r="A230">
        <v>1327</v>
      </c>
      <c r="B230" s="1">
        <f>DATE(2022,4,21) + TIME(0,0,0)</f>
        <v>44672</v>
      </c>
      <c r="C230">
        <v>566682368</v>
      </c>
      <c r="D230">
        <v>1315053</v>
      </c>
      <c r="E230">
        <v>2128.23876953125</v>
      </c>
      <c r="F230">
        <v>430.93161010742188</v>
      </c>
      <c r="G230">
        <v>2220198.5</v>
      </c>
      <c r="H230">
        <v>5152.08984375</v>
      </c>
      <c r="I230">
        <v>1</v>
      </c>
      <c r="J230">
        <v>1.2099819183349609</v>
      </c>
      <c r="K230">
        <v>63.102890014648438</v>
      </c>
      <c r="L230">
        <v>54840.12109375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591041984</v>
      </c>
      <c r="D231">
        <v>1371580.375</v>
      </c>
      <c r="E231">
        <v>2915.939453125</v>
      </c>
      <c r="F231">
        <v>430.93600463867188</v>
      </c>
      <c r="G231">
        <v>2215353.5</v>
      </c>
      <c r="H231">
        <v>5140.794921875</v>
      </c>
      <c r="I231">
        <v>1</v>
      </c>
      <c r="J231">
        <v>1.4265925884246826</v>
      </c>
      <c r="K231">
        <v>74.399574279785156</v>
      </c>
      <c r="L231">
        <v>54819.58984375</v>
      </c>
    </row>
    <row r="232" spans="1:12" x14ac:dyDescent="0.25">
      <c r="A232">
        <v>1338</v>
      </c>
      <c r="B232" s="1">
        <f>DATE(2022,5,2) + TIME(0,0,0)</f>
        <v>44683</v>
      </c>
      <c r="C232">
        <v>591041984</v>
      </c>
      <c r="D232">
        <v>1371580.375</v>
      </c>
      <c r="E232">
        <v>2915.939453125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58193.80859375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591041984</v>
      </c>
      <c r="D233">
        <v>1371580.375</v>
      </c>
      <c r="E233">
        <v>2915.939453125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58233.81640625</v>
      </c>
    </row>
    <row r="234" spans="1:12" x14ac:dyDescent="0.25">
      <c r="A234">
        <v>1338.5</v>
      </c>
      <c r="B234" s="1">
        <f>DATE(2022,5,2) + TIME(12,0,0)</f>
        <v>44683.5</v>
      </c>
      <c r="C234">
        <v>591064064</v>
      </c>
      <c r="D234">
        <v>1371631.625</v>
      </c>
      <c r="E234">
        <v>2916.560546875</v>
      </c>
      <c r="F234">
        <v>430.93536376953125</v>
      </c>
      <c r="G234">
        <v>2208048</v>
      </c>
      <c r="H234">
        <v>5123.85009765625</v>
      </c>
      <c r="I234">
        <v>1</v>
      </c>
      <c r="J234">
        <v>1.1976652145385742</v>
      </c>
      <c r="K234">
        <v>62.110443115234375</v>
      </c>
      <c r="L234">
        <v>55652.94921875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633899264</v>
      </c>
      <c r="D235">
        <v>1471030.25</v>
      </c>
      <c r="E235">
        <v>4592.39501953125</v>
      </c>
      <c r="F235">
        <v>430.94769287109375</v>
      </c>
      <c r="G235">
        <v>2195075.5</v>
      </c>
      <c r="H235">
        <v>5093.6005859375</v>
      </c>
      <c r="I235">
        <v>1</v>
      </c>
      <c r="J235">
        <v>1.7810884714126587</v>
      </c>
      <c r="K235">
        <v>92.366661071777344</v>
      </c>
      <c r="L235">
        <v>54814.87890625</v>
      </c>
    </row>
    <row r="236" spans="1:12" x14ac:dyDescent="0.25">
      <c r="A236">
        <v>1358</v>
      </c>
      <c r="B236" s="1">
        <f>DATE(2022,5,22) + TIME(0,0,0)</f>
        <v>44703</v>
      </c>
      <c r="C236">
        <v>633899264</v>
      </c>
      <c r="D236">
        <v>1471030.25</v>
      </c>
      <c r="E236">
        <v>4592.39501953125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58060.5859375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633899264</v>
      </c>
      <c r="D237">
        <v>1471030.25</v>
      </c>
      <c r="E237">
        <v>4592.39501953125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58136.30078125</v>
      </c>
    </row>
    <row r="238" spans="1:12" x14ac:dyDescent="0.25">
      <c r="A238">
        <v>1359</v>
      </c>
      <c r="B238" s="1">
        <f>DATE(2022,5,23) + TIME(0,0,0)</f>
        <v>44704</v>
      </c>
      <c r="C238">
        <v>633922816</v>
      </c>
      <c r="D238">
        <v>1471084.875</v>
      </c>
      <c r="E238">
        <v>4593.193359375</v>
      </c>
      <c r="F238">
        <v>430.945068359375</v>
      </c>
      <c r="G238">
        <v>2357106.25</v>
      </c>
      <c r="H238">
        <v>5469.62109375</v>
      </c>
      <c r="I238">
        <v>1</v>
      </c>
      <c r="J238">
        <v>1.4381293058395386</v>
      </c>
      <c r="K238">
        <v>79.807968139648438</v>
      </c>
      <c r="L238">
        <v>55788.9375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636249728</v>
      </c>
      <c r="D239">
        <v>1476484.375</v>
      </c>
      <c r="E239">
        <v>4687.66845703125</v>
      </c>
      <c r="F239">
        <v>430.94769287109375</v>
      </c>
      <c r="G239">
        <v>2349608.75</v>
      </c>
      <c r="H239">
        <v>5452.18994140625</v>
      </c>
      <c r="I239">
        <v>1</v>
      </c>
      <c r="J239">
        <v>1.7523242235183716</v>
      </c>
      <c r="K239">
        <v>97.24407958984375</v>
      </c>
      <c r="L239">
        <v>54925.4140625</v>
      </c>
    </row>
    <row r="240" spans="1:12" x14ac:dyDescent="0.25">
      <c r="A240">
        <v>1360</v>
      </c>
      <c r="B240" s="1">
        <f>DATE(2022,5,24) + TIME(0,0,0)</f>
        <v>44705</v>
      </c>
      <c r="C240">
        <v>636275072</v>
      </c>
      <c r="D240">
        <v>1476543.25</v>
      </c>
      <c r="E240">
        <v>4688.693359375</v>
      </c>
      <c r="F240">
        <v>430.94696044921875</v>
      </c>
      <c r="G240">
        <v>2538802</v>
      </c>
      <c r="H240">
        <v>5891.216796875</v>
      </c>
      <c r="I240">
        <v>1</v>
      </c>
      <c r="J240">
        <v>1.710116982460022</v>
      </c>
      <c r="K240">
        <v>102.49955749511719</v>
      </c>
      <c r="L240">
        <v>54758.0078125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648928192</v>
      </c>
      <c r="D241">
        <v>1505904.125</v>
      </c>
      <c r="E241">
        <v>5236.54150390625</v>
      </c>
      <c r="F241">
        <v>430.9541015625</v>
      </c>
      <c r="G241">
        <v>2534037.25</v>
      </c>
      <c r="H241">
        <v>5880.0625</v>
      </c>
      <c r="I241">
        <v>1</v>
      </c>
      <c r="J241">
        <v>1.8962523937225342</v>
      </c>
      <c r="K241">
        <v>113.65603637695313</v>
      </c>
      <c r="L241">
        <v>54245.31640625</v>
      </c>
    </row>
    <row r="242" spans="1:12" x14ac:dyDescent="0.25">
      <c r="A242">
        <v>1365</v>
      </c>
      <c r="B242" s="1">
        <f>DATE(2022,5,29) + TIME(0,0,0)</f>
        <v>44710</v>
      </c>
      <c r="C242">
        <v>648950144</v>
      </c>
      <c r="D242">
        <v>1505955.125</v>
      </c>
      <c r="E242">
        <v>5237.580078125</v>
      </c>
      <c r="F242">
        <v>430.9560546875</v>
      </c>
      <c r="G242">
        <v>2197876.5</v>
      </c>
      <c r="H242">
        <v>5100.00146484375</v>
      </c>
      <c r="I242">
        <v>1</v>
      </c>
      <c r="J242">
        <v>1.9955646991729736</v>
      </c>
      <c r="K242">
        <v>103.84615325927734</v>
      </c>
      <c r="L242">
        <v>54534.78125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670898432</v>
      </c>
      <c r="D243">
        <v>1556883.75</v>
      </c>
      <c r="E243">
        <v>6295.40283203125</v>
      </c>
      <c r="F243">
        <v>430.9666748046875</v>
      </c>
      <c r="G243">
        <v>2195440.25</v>
      </c>
      <c r="H243">
        <v>5094.22265625</v>
      </c>
      <c r="I243">
        <v>1</v>
      </c>
      <c r="J243">
        <v>2.1067104339599609</v>
      </c>
      <c r="K243">
        <v>109.63010406494141</v>
      </c>
      <c r="L243">
        <v>54741.47265625</v>
      </c>
    </row>
    <row r="244" spans="1:12" x14ac:dyDescent="0.25">
      <c r="A244">
        <v>1375</v>
      </c>
      <c r="B244" s="1">
        <f>DATE(2022,6,8) + TIME(0,0,0)</f>
        <v>44720</v>
      </c>
      <c r="C244">
        <v>670920128</v>
      </c>
      <c r="D244">
        <v>1556934</v>
      </c>
      <c r="E244">
        <v>6296.48974609375</v>
      </c>
      <c r="F244">
        <v>430.9669189453125</v>
      </c>
      <c r="G244">
        <v>2167243.5</v>
      </c>
      <c r="H244">
        <v>5028.79345703125</v>
      </c>
      <c r="I244">
        <v>1</v>
      </c>
      <c r="J244">
        <v>2.1158993244171143</v>
      </c>
      <c r="K244">
        <v>108.70426940917969</v>
      </c>
      <c r="L244">
        <v>54765.26953125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673065600</v>
      </c>
      <c r="D245">
        <v>1561912.25</v>
      </c>
      <c r="E245">
        <v>6404.32861328125</v>
      </c>
      <c r="F245">
        <v>430.96823120117188</v>
      </c>
      <c r="G245">
        <v>2167002.25</v>
      </c>
      <c r="H245">
        <v>5028.21826171875</v>
      </c>
      <c r="I245">
        <v>1</v>
      </c>
      <c r="J245">
        <v>2.1271040439605713</v>
      </c>
      <c r="K245">
        <v>109.27993774414063</v>
      </c>
      <c r="L245">
        <v>54780.015625</v>
      </c>
    </row>
    <row r="246" spans="1:12" x14ac:dyDescent="0.25">
      <c r="A246">
        <v>1376</v>
      </c>
      <c r="B246" s="1">
        <f>DATE(2022,6,9) + TIME(0,0,0)</f>
        <v>44721</v>
      </c>
      <c r="C246">
        <v>673087360</v>
      </c>
      <c r="D246">
        <v>1561962.75</v>
      </c>
      <c r="E246">
        <v>6405.423828125</v>
      </c>
      <c r="F246">
        <v>430.96820068359375</v>
      </c>
      <c r="G246">
        <v>2173833.25</v>
      </c>
      <c r="H246">
        <v>5044.0693359375</v>
      </c>
      <c r="I246">
        <v>1</v>
      </c>
      <c r="J246">
        <v>2.1249361038208008</v>
      </c>
      <c r="K246">
        <v>109.51026916503906</v>
      </c>
      <c r="L246">
        <v>54774.26953125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677412224</v>
      </c>
      <c r="D247">
        <v>1571998</v>
      </c>
      <c r="E247">
        <v>6625.81689453125</v>
      </c>
      <c r="F247">
        <v>430.97030639648438</v>
      </c>
      <c r="G247">
        <v>2172943.75</v>
      </c>
      <c r="H247">
        <v>5041.97998046875</v>
      </c>
      <c r="I247">
        <v>1</v>
      </c>
      <c r="J247">
        <v>2.1654775142669678</v>
      </c>
      <c r="K247">
        <v>111.599609375</v>
      </c>
      <c r="L247">
        <v>54769.02734375</v>
      </c>
    </row>
    <row r="248" spans="1:12" x14ac:dyDescent="0.25">
      <c r="A248">
        <v>1378</v>
      </c>
      <c r="B248" s="1">
        <f>DATE(2022,6,11) + TIME(0,0,0)</f>
        <v>44723</v>
      </c>
      <c r="C248">
        <v>677434240</v>
      </c>
      <c r="D248">
        <v>1572049.125</v>
      </c>
      <c r="E248">
        <v>6626.94287109375</v>
      </c>
      <c r="F248">
        <v>430.9700927734375</v>
      </c>
      <c r="G248">
        <v>2203107.75</v>
      </c>
      <c r="H248">
        <v>5111.97412109375</v>
      </c>
      <c r="I248">
        <v>1</v>
      </c>
      <c r="J248">
        <v>2.1552879810333252</v>
      </c>
      <c r="K248">
        <v>112.60472106933594</v>
      </c>
      <c r="L248">
        <v>54743.36328125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690620736</v>
      </c>
      <c r="D249">
        <v>1602646</v>
      </c>
      <c r="E249">
        <v>7325.29833984375</v>
      </c>
      <c r="F249">
        <v>430.97915649414063</v>
      </c>
      <c r="G249">
        <v>2200453.75</v>
      </c>
      <c r="H249">
        <v>5105.7080078125</v>
      </c>
      <c r="I249">
        <v>1</v>
      </c>
      <c r="J249">
        <v>2.2752714157104492</v>
      </c>
      <c r="K249">
        <v>118.8734130859375</v>
      </c>
      <c r="L249">
        <v>54707.1796875</v>
      </c>
    </row>
    <row r="250" spans="1:12" x14ac:dyDescent="0.25">
      <c r="A250">
        <v>1384</v>
      </c>
      <c r="B250" s="1">
        <f>DATE(2022,6,17) + TIME(0,0,0)</f>
        <v>44729</v>
      </c>
      <c r="C250">
        <v>690642560</v>
      </c>
      <c r="D250">
        <v>1602696.625</v>
      </c>
      <c r="E250">
        <v>7326.48046875</v>
      </c>
      <c r="F250">
        <v>430.97933959960938</v>
      </c>
      <c r="G250">
        <v>2182039.25</v>
      </c>
      <c r="H250">
        <v>5062.978515625</v>
      </c>
      <c r="I250">
        <v>1</v>
      </c>
      <c r="J250">
        <v>2.2820487022399902</v>
      </c>
      <c r="K250">
        <v>118.23787689208984</v>
      </c>
      <c r="L250">
        <v>54722.82421875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699345408</v>
      </c>
      <c r="D251">
        <v>1622889.5</v>
      </c>
      <c r="E251">
        <v>7806.61181640625</v>
      </c>
      <c r="F251">
        <v>430.98590087890625</v>
      </c>
      <c r="G251">
        <v>2180571.5</v>
      </c>
      <c r="H251">
        <v>5059.49560546875</v>
      </c>
      <c r="I251">
        <v>1</v>
      </c>
      <c r="J251">
        <v>2.3493127822875977</v>
      </c>
      <c r="K251">
        <v>121.72303009033203</v>
      </c>
      <c r="L251">
        <v>54734.73828125</v>
      </c>
    </row>
    <row r="252" spans="1:12" x14ac:dyDescent="0.25">
      <c r="A252">
        <v>1388</v>
      </c>
      <c r="B252" s="1">
        <f>DATE(2022,6,21) + TIME(0,0,0)</f>
        <v>44733</v>
      </c>
      <c r="C252">
        <v>699372224</v>
      </c>
      <c r="D252">
        <v>1622951.75</v>
      </c>
      <c r="E252">
        <v>7808.0087890625</v>
      </c>
      <c r="F252">
        <v>430.9814453125</v>
      </c>
      <c r="G252">
        <v>2683429.5</v>
      </c>
      <c r="H252">
        <v>6226.322265625</v>
      </c>
      <c r="I252">
        <v>1</v>
      </c>
      <c r="J252">
        <v>2.1946518421173096</v>
      </c>
      <c r="K252">
        <v>139.71229553222656</v>
      </c>
      <c r="L252">
        <v>54295.5078125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710061120</v>
      </c>
      <c r="D253">
        <v>1647752.75</v>
      </c>
      <c r="E253">
        <v>8407.5537109375</v>
      </c>
      <c r="F253">
        <v>430.9925537109375</v>
      </c>
      <c r="G253">
        <v>2677612.75</v>
      </c>
      <c r="H253">
        <v>6212.66650390625</v>
      </c>
      <c r="I253">
        <v>1</v>
      </c>
      <c r="J253">
        <v>2.4091823101043701</v>
      </c>
      <c r="K253">
        <v>153.36940002441406</v>
      </c>
      <c r="L253">
        <v>53867.66796875</v>
      </c>
    </row>
    <row r="254" spans="1:12" x14ac:dyDescent="0.25">
      <c r="A254">
        <v>1392</v>
      </c>
      <c r="B254" s="1">
        <f>DATE(2022,6,25) + TIME(0,0,0)</f>
        <v>44737</v>
      </c>
      <c r="C254">
        <v>710083136</v>
      </c>
      <c r="D254">
        <v>1647803.75</v>
      </c>
      <c r="E254">
        <v>8408.9111328125</v>
      </c>
      <c r="F254">
        <v>430.99807739257813</v>
      </c>
      <c r="G254">
        <v>2200313.5</v>
      </c>
      <c r="H254">
        <v>5105.158203125</v>
      </c>
      <c r="I254">
        <v>1</v>
      </c>
      <c r="J254">
        <v>2.5895097255706787</v>
      </c>
      <c r="K254">
        <v>135.71286010742188</v>
      </c>
      <c r="L254">
        <v>54284.3203125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725473664</v>
      </c>
      <c r="D255">
        <v>1683512.375</v>
      </c>
      <c r="E255">
        <v>9334.0634765625</v>
      </c>
      <c r="F255">
        <v>431.00881958007813</v>
      </c>
      <c r="G255">
        <v>2201120.75</v>
      </c>
      <c r="H255">
        <v>5106.904296875</v>
      </c>
      <c r="I255">
        <v>1</v>
      </c>
      <c r="J255">
        <v>2.5563395023345947</v>
      </c>
      <c r="K255">
        <v>133.97467041015625</v>
      </c>
      <c r="L255">
        <v>54640.3515625</v>
      </c>
    </row>
    <row r="256" spans="1:12" x14ac:dyDescent="0.25">
      <c r="A256">
        <v>1399</v>
      </c>
      <c r="B256" s="1">
        <f>DATE(2022,7,2) + TIME(0,0,0)</f>
        <v>44744</v>
      </c>
      <c r="C256">
        <v>725495680</v>
      </c>
      <c r="D256">
        <v>1683563.375</v>
      </c>
      <c r="E256">
        <v>9335.40234375</v>
      </c>
      <c r="F256">
        <v>431.0089111328125</v>
      </c>
      <c r="G256">
        <v>2197605.75</v>
      </c>
      <c r="H256">
        <v>5098.748046875</v>
      </c>
      <c r="I256">
        <v>1</v>
      </c>
      <c r="J256">
        <v>2.5573980808258057</v>
      </c>
      <c r="K256">
        <v>133.81753540039063</v>
      </c>
      <c r="L256">
        <v>54643.2890625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729868096</v>
      </c>
      <c r="D257">
        <v>1693707.875</v>
      </c>
      <c r="E257">
        <v>9603.6279296875</v>
      </c>
      <c r="F257">
        <v>431.01266479492188</v>
      </c>
      <c r="G257">
        <v>2196872.75</v>
      </c>
      <c r="H257">
        <v>5097.00244140625</v>
      </c>
      <c r="I257">
        <v>1</v>
      </c>
      <c r="J257">
        <v>2.5907790660858154</v>
      </c>
      <c r="K257">
        <v>135.56423950195313</v>
      </c>
      <c r="L257">
        <v>54653.578125</v>
      </c>
    </row>
    <row r="258" spans="1:12" x14ac:dyDescent="0.25">
      <c r="A258">
        <v>1401</v>
      </c>
      <c r="B258" s="1">
        <f>DATE(2022,7,4) + TIME(0,0,0)</f>
        <v>44746</v>
      </c>
      <c r="C258">
        <v>729894720</v>
      </c>
      <c r="D258">
        <v>1693769.75</v>
      </c>
      <c r="E258">
        <v>9605.1689453125</v>
      </c>
      <c r="F258">
        <v>431.00680541992188</v>
      </c>
      <c r="G258">
        <v>2665774.25</v>
      </c>
      <c r="H258">
        <v>6184.99365234375</v>
      </c>
      <c r="I258">
        <v>1</v>
      </c>
      <c r="J258">
        <v>2.4315202236175537</v>
      </c>
      <c r="K258">
        <v>154.13723754882813</v>
      </c>
      <c r="L258">
        <v>54242.6640625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731199872</v>
      </c>
      <c r="D259">
        <v>1696797.875</v>
      </c>
      <c r="E259">
        <v>9683.28515625</v>
      </c>
      <c r="F259">
        <v>431.00973510742188</v>
      </c>
      <c r="G259">
        <v>2662965.75</v>
      </c>
      <c r="H259">
        <v>6178.43505859375</v>
      </c>
      <c r="I259">
        <v>1</v>
      </c>
      <c r="J259">
        <v>2.5349271297454834</v>
      </c>
      <c r="K259">
        <v>160.6922607421875</v>
      </c>
      <c r="L259">
        <v>54052.484375</v>
      </c>
    </row>
    <row r="260" spans="1:12" x14ac:dyDescent="0.25">
      <c r="A260">
        <v>1401.5</v>
      </c>
      <c r="B260" s="1">
        <f>DATE(2022,7,4) + TIME(12,0,0)</f>
        <v>44746.5</v>
      </c>
      <c r="C260">
        <v>731221248</v>
      </c>
      <c r="D260">
        <v>1696847.5</v>
      </c>
      <c r="E260">
        <v>9684.68359375</v>
      </c>
      <c r="F260">
        <v>431.01708984375</v>
      </c>
      <c r="G260">
        <v>2138303.5</v>
      </c>
      <c r="H260">
        <v>4961.064453125</v>
      </c>
      <c r="I260">
        <v>1</v>
      </c>
      <c r="J260">
        <v>2.7416024208068848</v>
      </c>
      <c r="K260">
        <v>139.84669494628906</v>
      </c>
      <c r="L260">
        <v>54508.53515625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732269952</v>
      </c>
      <c r="D261">
        <v>1699280.625</v>
      </c>
      <c r="E261">
        <v>9750.953125</v>
      </c>
      <c r="F261">
        <v>431.01614379882813</v>
      </c>
      <c r="G261">
        <v>2140581.25</v>
      </c>
      <c r="H261">
        <v>4966.359375</v>
      </c>
      <c r="I261">
        <v>1</v>
      </c>
      <c r="J261">
        <v>2.6378743648529053</v>
      </c>
      <c r="K261">
        <v>134.55574035644531</v>
      </c>
      <c r="L261">
        <v>54653.734375</v>
      </c>
    </row>
    <row r="262" spans="1:12" x14ac:dyDescent="0.25">
      <c r="A262">
        <v>1402</v>
      </c>
      <c r="B262" s="1">
        <f>DATE(2022,7,5) + TIME(0,0,0)</f>
        <v>44747</v>
      </c>
      <c r="C262">
        <v>732294720</v>
      </c>
      <c r="D262">
        <v>1699338</v>
      </c>
      <c r="E262">
        <v>9752.431640625</v>
      </c>
      <c r="F262">
        <v>431.01141357421875</v>
      </c>
      <c r="G262">
        <v>2473040.75</v>
      </c>
      <c r="H262">
        <v>5737.76171875</v>
      </c>
      <c r="I262">
        <v>1</v>
      </c>
      <c r="J262">
        <v>2.5122978687286377</v>
      </c>
      <c r="K262">
        <v>147.86445617675781</v>
      </c>
      <c r="L262">
        <v>54367.23828125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737211456</v>
      </c>
      <c r="D263">
        <v>1710745.375</v>
      </c>
      <c r="E263">
        <v>10057.4833984375</v>
      </c>
      <c r="F263">
        <v>431.01699829101563</v>
      </c>
      <c r="G263">
        <v>2470049.75</v>
      </c>
      <c r="H263">
        <v>5730.748046875</v>
      </c>
      <c r="I263">
        <v>1</v>
      </c>
      <c r="J263">
        <v>2.6314327716827393</v>
      </c>
      <c r="K263">
        <v>154.87623596191406</v>
      </c>
      <c r="L263">
        <v>54199.57421875</v>
      </c>
    </row>
    <row r="264" spans="1:12" x14ac:dyDescent="0.25">
      <c r="A264">
        <v>1404</v>
      </c>
      <c r="B264" s="1">
        <f>DATE(2022,7,7) + TIME(0,0,0)</f>
        <v>44749</v>
      </c>
      <c r="C264">
        <v>737233344</v>
      </c>
      <c r="D264">
        <v>1710796.125</v>
      </c>
      <c r="E264">
        <v>10058.9169921875</v>
      </c>
      <c r="F264">
        <v>431.02127075195313</v>
      </c>
      <c r="G264">
        <v>2187075</v>
      </c>
      <c r="H264">
        <v>5074.16943359375</v>
      </c>
      <c r="I264">
        <v>1</v>
      </c>
      <c r="J264">
        <v>2.7478077411651611</v>
      </c>
      <c r="K264">
        <v>143.36788940429688</v>
      </c>
      <c r="L264">
        <v>54444.67578125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750336384</v>
      </c>
      <c r="D265">
        <v>1741195.875</v>
      </c>
      <c r="E265">
        <v>10912.171875</v>
      </c>
      <c r="F265">
        <v>431.03030395507813</v>
      </c>
      <c r="G265">
        <v>2186714.25</v>
      </c>
      <c r="H265">
        <v>5073.2265625</v>
      </c>
      <c r="I265">
        <v>1</v>
      </c>
      <c r="J265">
        <v>2.7659668922424316</v>
      </c>
      <c r="K265">
        <v>144.31549072265625</v>
      </c>
      <c r="L265">
        <v>54626.30078125</v>
      </c>
    </row>
    <row r="266" spans="1:12" x14ac:dyDescent="0.25">
      <c r="A266">
        <v>1410</v>
      </c>
      <c r="B266" s="1">
        <f>DATE(2022,7,13) + TIME(0,0,0)</f>
        <v>44755</v>
      </c>
      <c r="C266">
        <v>750358720</v>
      </c>
      <c r="D266">
        <v>1741247.75</v>
      </c>
      <c r="E266">
        <v>10913.6357421875</v>
      </c>
      <c r="F266">
        <v>431.029541015625</v>
      </c>
      <c r="G266">
        <v>2233674</v>
      </c>
      <c r="H266">
        <v>5182.18310546875</v>
      </c>
      <c r="I266">
        <v>1</v>
      </c>
      <c r="J266">
        <v>2.7459673881530762</v>
      </c>
      <c r="K266">
        <v>146.31892395019531</v>
      </c>
      <c r="L266">
        <v>54585.97265625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754802240</v>
      </c>
      <c r="D267">
        <v>1751556.625</v>
      </c>
      <c r="E267">
        <v>11208.4306640625</v>
      </c>
      <c r="F267">
        <v>431.03457641601563</v>
      </c>
      <c r="G267">
        <v>2232602.75</v>
      </c>
      <c r="H267">
        <v>5179.63720703125</v>
      </c>
      <c r="I267">
        <v>1</v>
      </c>
      <c r="J267">
        <v>2.7937641143798828</v>
      </c>
      <c r="K267">
        <v>148.86579895019531</v>
      </c>
      <c r="L267">
        <v>54556.3046875</v>
      </c>
    </row>
    <row r="268" spans="1:12" x14ac:dyDescent="0.25">
      <c r="A268">
        <v>1412</v>
      </c>
      <c r="B268" s="1">
        <f>DATE(2022,7,15) + TIME(0,0,0)</f>
        <v>44757</v>
      </c>
      <c r="C268">
        <v>754823680</v>
      </c>
      <c r="D268">
        <v>1751606.375</v>
      </c>
      <c r="E268">
        <v>11209.8818359375</v>
      </c>
      <c r="F268">
        <v>431.03616333007813</v>
      </c>
      <c r="G268">
        <v>2144458.75</v>
      </c>
      <c r="H268">
        <v>4975.125</v>
      </c>
      <c r="I268">
        <v>1</v>
      </c>
      <c r="J268">
        <v>2.8328306674957275</v>
      </c>
      <c r="K268">
        <v>145.04576110839844</v>
      </c>
      <c r="L268">
        <v>54631.78125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765522496</v>
      </c>
      <c r="D269">
        <v>1776427.25</v>
      </c>
      <c r="E269">
        <v>11938.712890625</v>
      </c>
      <c r="F269">
        <v>431.04660034179688</v>
      </c>
      <c r="G269">
        <v>2143534.75</v>
      </c>
      <c r="H269">
        <v>4972.86083984375</v>
      </c>
      <c r="I269">
        <v>1</v>
      </c>
      <c r="J269">
        <v>2.8771111965179443</v>
      </c>
      <c r="K269">
        <v>147.31309509277344</v>
      </c>
      <c r="L269">
        <v>54697.3203125</v>
      </c>
    </row>
    <row r="270" spans="1:12" x14ac:dyDescent="0.25">
      <c r="A270">
        <v>1417</v>
      </c>
      <c r="B270" s="1">
        <f>DATE(2022,7,20) + TIME(0,0,0)</f>
        <v>44762</v>
      </c>
      <c r="C270">
        <v>765522496</v>
      </c>
      <c r="D270">
        <v>1776427.25</v>
      </c>
      <c r="E270">
        <v>11938.712890625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57623.421875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765522496</v>
      </c>
      <c r="D271">
        <v>1776427.25</v>
      </c>
      <c r="E271">
        <v>11938.712890625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57819.15625</v>
      </c>
    </row>
    <row r="272" spans="1:12" x14ac:dyDescent="0.25">
      <c r="A272">
        <v>1420</v>
      </c>
      <c r="B272" s="1">
        <f>DATE(2022,7,23) + TIME(0,0,0)</f>
        <v>44765</v>
      </c>
      <c r="C272">
        <v>765544768</v>
      </c>
      <c r="D272">
        <v>1776478.875</v>
      </c>
      <c r="E272">
        <v>11939.8828125</v>
      </c>
      <c r="F272">
        <v>431.02658081054688</v>
      </c>
      <c r="G272">
        <v>2228166</v>
      </c>
      <c r="H272">
        <v>5169.43994140625</v>
      </c>
      <c r="I272">
        <v>1</v>
      </c>
      <c r="J272">
        <v>2.2125632762908936</v>
      </c>
      <c r="K272">
        <v>116.96504974365234</v>
      </c>
      <c r="L272">
        <v>56250.3125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785445440</v>
      </c>
      <c r="D273">
        <v>1822645.875</v>
      </c>
      <c r="E273">
        <v>13297.9736328125</v>
      </c>
      <c r="F273">
        <v>431.07003784179688</v>
      </c>
      <c r="G273">
        <v>2211421.25</v>
      </c>
      <c r="H273">
        <v>5130.07421875</v>
      </c>
      <c r="I273">
        <v>1</v>
      </c>
      <c r="J273">
        <v>2.9579212665557861</v>
      </c>
      <c r="K273">
        <v>156.36883544921875</v>
      </c>
      <c r="L273">
        <v>54689.0859375</v>
      </c>
    </row>
    <row r="274" spans="1:12" x14ac:dyDescent="0.25">
      <c r="A274">
        <v>1429</v>
      </c>
      <c r="B274" s="1">
        <f>DATE(2022,8,1) + TIME(0,0,0)</f>
        <v>44774</v>
      </c>
      <c r="C274">
        <v>785471744</v>
      </c>
      <c r="D274">
        <v>1822706.875</v>
      </c>
      <c r="E274">
        <v>13299.7373046875</v>
      </c>
      <c r="F274">
        <v>431.06283569335938</v>
      </c>
      <c r="G274">
        <v>2629939.75</v>
      </c>
      <c r="H274">
        <v>6101.05908203125</v>
      </c>
      <c r="I274">
        <v>1</v>
      </c>
      <c r="J274">
        <v>2.8096916675567627</v>
      </c>
      <c r="K274">
        <v>176.3765869140625</v>
      </c>
      <c r="L274">
        <v>54320.3828125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787547264</v>
      </c>
      <c r="D275">
        <v>1827521.75</v>
      </c>
      <c r="E275">
        <v>13444.126953125</v>
      </c>
      <c r="F275">
        <v>431.06918334960938</v>
      </c>
      <c r="G275">
        <v>2626611.75</v>
      </c>
      <c r="H275">
        <v>6093.2490234375</v>
      </c>
      <c r="I275">
        <v>1</v>
      </c>
      <c r="J275">
        <v>2.9340615272521973</v>
      </c>
      <c r="K275">
        <v>184.18374633789063</v>
      </c>
      <c r="L275">
        <v>54095.90625</v>
      </c>
    </row>
    <row r="276" spans="1:12" x14ac:dyDescent="0.25">
      <c r="A276">
        <v>1429.8</v>
      </c>
      <c r="B276" s="1">
        <f>DATE(2022,8,1) + TIME(19,12,0)</f>
        <v>44774.8</v>
      </c>
      <c r="C276">
        <v>787568384</v>
      </c>
      <c r="D276">
        <v>1827570.625</v>
      </c>
      <c r="E276">
        <v>13445.720703125</v>
      </c>
      <c r="F276">
        <v>431.0797119140625</v>
      </c>
      <c r="G276">
        <v>2110111.75</v>
      </c>
      <c r="H276">
        <v>4894.94580078125</v>
      </c>
      <c r="I276">
        <v>1</v>
      </c>
      <c r="J276">
        <v>3.1523416042327881</v>
      </c>
      <c r="K276">
        <v>159.32797241210938</v>
      </c>
      <c r="L276">
        <v>54546.5703125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787969600</v>
      </c>
      <c r="D277">
        <v>1828501.5</v>
      </c>
      <c r="E277">
        <v>13475.1796875</v>
      </c>
      <c r="F277">
        <v>431.07858276367188</v>
      </c>
      <c r="G277">
        <v>2112376.75</v>
      </c>
      <c r="H277">
        <v>4900.212890625</v>
      </c>
      <c r="I277">
        <v>1</v>
      </c>
      <c r="J277">
        <v>3.0482325553894043</v>
      </c>
      <c r="K277">
        <v>154.06617736816406</v>
      </c>
      <c r="L277">
        <v>54651.44921875</v>
      </c>
    </row>
    <row r="278" spans="1:12" x14ac:dyDescent="0.25">
      <c r="A278">
        <v>1430</v>
      </c>
      <c r="B278" s="1">
        <f>DATE(2022,8,2) + TIME(0,0,0)</f>
        <v>44775</v>
      </c>
      <c r="C278">
        <v>787991872</v>
      </c>
      <c r="D278">
        <v>1828553.125</v>
      </c>
      <c r="E278">
        <v>13476.7734375</v>
      </c>
      <c r="F278">
        <v>431.07595825195313</v>
      </c>
      <c r="G278">
        <v>2223561</v>
      </c>
      <c r="H278">
        <v>5158.16552734375</v>
      </c>
      <c r="I278">
        <v>1</v>
      </c>
      <c r="J278">
        <v>2.9969139099121094</v>
      </c>
      <c r="K278">
        <v>159.36170959472656</v>
      </c>
      <c r="L278">
        <v>54559.2890625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794637952</v>
      </c>
      <c r="D279">
        <v>1843970.375</v>
      </c>
      <c r="E279">
        <v>13958.84375</v>
      </c>
      <c r="F279">
        <v>431.08349609375</v>
      </c>
      <c r="G279">
        <v>2222400</v>
      </c>
      <c r="H279">
        <v>5155.3818359375</v>
      </c>
      <c r="I279">
        <v>1</v>
      </c>
      <c r="J279">
        <v>3.0492708683013916</v>
      </c>
      <c r="K279">
        <v>162.14581298828125</v>
      </c>
      <c r="L279">
        <v>54588.48046875</v>
      </c>
    </row>
    <row r="280" spans="1:12" x14ac:dyDescent="0.25">
      <c r="A280">
        <v>1433</v>
      </c>
      <c r="B280" s="1">
        <f>DATE(2022,8,5) + TIME(0,0,0)</f>
        <v>44778</v>
      </c>
      <c r="C280">
        <v>794659584</v>
      </c>
      <c r="D280">
        <v>1844020.5</v>
      </c>
      <c r="E280">
        <v>13960.43359375</v>
      </c>
      <c r="F280">
        <v>431.0849609375</v>
      </c>
      <c r="G280">
        <v>2159796.5</v>
      </c>
      <c r="H280">
        <v>5010.14111328125</v>
      </c>
      <c r="I280">
        <v>1</v>
      </c>
      <c r="J280">
        <v>3.076906681060791</v>
      </c>
      <c r="K280">
        <v>159.05122375488281</v>
      </c>
      <c r="L280">
        <v>54642.32421875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807592384</v>
      </c>
      <c r="D281">
        <v>1874020.5</v>
      </c>
      <c r="E281">
        <v>14923.958984375</v>
      </c>
      <c r="F281">
        <v>431.10302734375</v>
      </c>
      <c r="G281">
        <v>2158224.25</v>
      </c>
      <c r="H281">
        <v>5006.2841796875</v>
      </c>
      <c r="I281">
        <v>1</v>
      </c>
      <c r="J281">
        <v>3.1516084671020508</v>
      </c>
      <c r="K281">
        <v>162.912841796875</v>
      </c>
      <c r="L281">
        <v>54672.703125</v>
      </c>
    </row>
    <row r="282" spans="1:12" x14ac:dyDescent="0.25">
      <c r="A282">
        <v>1439</v>
      </c>
      <c r="B282" s="1">
        <f>DATE(2022,8,11) + TIME(0,0,0)</f>
        <v>44784</v>
      </c>
      <c r="C282">
        <v>807615232</v>
      </c>
      <c r="D282">
        <v>1874073.375</v>
      </c>
      <c r="E282">
        <v>14925.65234375</v>
      </c>
      <c r="F282">
        <v>431.10012817382813</v>
      </c>
      <c r="G282">
        <v>2282362</v>
      </c>
      <c r="H282">
        <v>5294.27392578125</v>
      </c>
      <c r="I282">
        <v>1</v>
      </c>
      <c r="J282">
        <v>3.098257303237915</v>
      </c>
      <c r="K282">
        <v>169.27479553222656</v>
      </c>
      <c r="L282">
        <v>54565.37109375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809873728</v>
      </c>
      <c r="D283">
        <v>1879312.375</v>
      </c>
      <c r="E283">
        <v>15095.677734375</v>
      </c>
      <c r="F283">
        <v>431.105224609375</v>
      </c>
      <c r="G283">
        <v>2281061.5</v>
      </c>
      <c r="H283">
        <v>5291.1943359375</v>
      </c>
      <c r="I283">
        <v>1</v>
      </c>
      <c r="J283">
        <v>3.1546115875244141</v>
      </c>
      <c r="K283">
        <v>172.35371398925781</v>
      </c>
      <c r="L283">
        <v>54496.3359375</v>
      </c>
    </row>
    <row r="284" spans="1:12" x14ac:dyDescent="0.25">
      <c r="A284">
        <v>1440</v>
      </c>
      <c r="B284" s="1">
        <f>DATE(2022,8,12) + TIME(0,0,0)</f>
        <v>44785</v>
      </c>
      <c r="C284">
        <v>809900992</v>
      </c>
      <c r="D284">
        <v>1879375.625</v>
      </c>
      <c r="E284">
        <v>15097.6298828125</v>
      </c>
      <c r="F284">
        <v>431.09646606445313</v>
      </c>
      <c r="G284">
        <v>2727586.75</v>
      </c>
      <c r="H284">
        <v>6327.09130859375</v>
      </c>
      <c r="I284">
        <v>1</v>
      </c>
      <c r="J284">
        <v>2.9926230907440186</v>
      </c>
      <c r="K284">
        <v>195.18721008300781</v>
      </c>
      <c r="L284">
        <v>54098.7734375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826200000</v>
      </c>
      <c r="D285">
        <v>1917181.875</v>
      </c>
      <c r="E285">
        <v>16359.748046875</v>
      </c>
      <c r="F285">
        <v>431.12603759765625</v>
      </c>
      <c r="G285">
        <v>2719128</v>
      </c>
      <c r="H285">
        <v>6307.037109375</v>
      </c>
      <c r="I285">
        <v>1</v>
      </c>
      <c r="J285">
        <v>3.3001632690429688</v>
      </c>
      <c r="K285">
        <v>215.24598693847656</v>
      </c>
      <c r="L285">
        <v>53655.984375</v>
      </c>
    </row>
    <row r="286" spans="1:12" x14ac:dyDescent="0.25">
      <c r="A286">
        <v>1446</v>
      </c>
      <c r="B286" s="1">
        <f>DATE(2022,8,18) + TIME(0,0,0)</f>
        <v>44791</v>
      </c>
      <c r="C286">
        <v>826221440</v>
      </c>
      <c r="D286">
        <v>1917231.75</v>
      </c>
      <c r="E286">
        <v>16361.5966796875</v>
      </c>
      <c r="F286">
        <v>431.14132690429688</v>
      </c>
      <c r="G286">
        <v>2148774.5</v>
      </c>
      <c r="H286">
        <v>4983.921875</v>
      </c>
      <c r="I286">
        <v>1</v>
      </c>
      <c r="J286">
        <v>3.5763218402862549</v>
      </c>
      <c r="K286">
        <v>184.85197448730469</v>
      </c>
      <c r="L286">
        <v>54159.515625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867065344</v>
      </c>
      <c r="D287">
        <v>2011959.875</v>
      </c>
      <c r="E287">
        <v>19788.720703125</v>
      </c>
      <c r="F287">
        <v>431.20004272460938</v>
      </c>
      <c r="G287">
        <v>2149210</v>
      </c>
      <c r="H287">
        <v>4984.2529296875</v>
      </c>
      <c r="I287">
        <v>1</v>
      </c>
      <c r="J287">
        <v>3.5702261924743652</v>
      </c>
      <c r="K287">
        <v>184.53750610351563</v>
      </c>
      <c r="L287">
        <v>54626.9140625</v>
      </c>
    </row>
    <row r="288" spans="1:12" x14ac:dyDescent="0.25">
      <c r="A288">
        <v>1465</v>
      </c>
      <c r="B288" s="1">
        <f>DATE(2022,9,6) + TIME(0,0,0)</f>
        <v>44810</v>
      </c>
      <c r="C288">
        <v>867065344</v>
      </c>
      <c r="D288">
        <v>2011959.875</v>
      </c>
      <c r="E288">
        <v>19788.720703125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57377.4609375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867065344</v>
      </c>
      <c r="D289">
        <v>2011959.875</v>
      </c>
      <c r="E289">
        <v>19788.720703125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57505.0703125</v>
      </c>
    </row>
    <row r="290" spans="1:12" x14ac:dyDescent="0.25">
      <c r="A290">
        <v>1467</v>
      </c>
      <c r="B290" s="1">
        <f>DATE(2022,9,8) + TIME(0,0,0)</f>
        <v>44812</v>
      </c>
      <c r="C290">
        <v>867092864</v>
      </c>
      <c r="D290">
        <v>2012023.625</v>
      </c>
      <c r="E290">
        <v>19790.529296875</v>
      </c>
      <c r="F290">
        <v>431.156005859375</v>
      </c>
      <c r="G290">
        <v>2749834.75</v>
      </c>
      <c r="H290">
        <v>6377.818359375</v>
      </c>
      <c r="I290">
        <v>1</v>
      </c>
      <c r="J290">
        <v>2.7582228183746338</v>
      </c>
      <c r="K290">
        <v>180.90419006347656</v>
      </c>
      <c r="L290">
        <v>55531.47265625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868706816</v>
      </c>
      <c r="D291">
        <v>2015766.875</v>
      </c>
      <c r="E291">
        <v>19916.947265625</v>
      </c>
      <c r="F291">
        <v>431.17977905273438</v>
      </c>
      <c r="G291">
        <v>2733463</v>
      </c>
      <c r="H291">
        <v>6339.49755859375</v>
      </c>
      <c r="I291">
        <v>1</v>
      </c>
      <c r="J291">
        <v>3.3431186676025391</v>
      </c>
      <c r="K291">
        <v>219.26727294921875</v>
      </c>
      <c r="L291">
        <v>54503.9609375</v>
      </c>
    </row>
    <row r="292" spans="1:12" x14ac:dyDescent="0.25">
      <c r="A292">
        <v>1467.6</v>
      </c>
      <c r="B292" s="1">
        <f>DATE(2022,9,8) + TIME(14,24,0)</f>
        <v>44812.6</v>
      </c>
      <c r="C292">
        <v>868728320</v>
      </c>
      <c r="D292">
        <v>2015816.75</v>
      </c>
      <c r="E292">
        <v>19918.794921875</v>
      </c>
      <c r="F292">
        <v>431.19351196289063</v>
      </c>
      <c r="G292">
        <v>2150042</v>
      </c>
      <c r="H292">
        <v>4986.2578125</v>
      </c>
      <c r="I292">
        <v>1</v>
      </c>
      <c r="J292">
        <v>3.5709197521209717</v>
      </c>
      <c r="K292">
        <v>184.64892578125</v>
      </c>
      <c r="L292">
        <v>55014.62890625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893215232</v>
      </c>
      <c r="D293">
        <v>2072599.75</v>
      </c>
      <c r="E293">
        <v>22032.671875</v>
      </c>
      <c r="F293">
        <v>431.25961303710938</v>
      </c>
      <c r="G293">
        <v>2148379.75</v>
      </c>
      <c r="H293">
        <v>4981.63916015625</v>
      </c>
      <c r="I293">
        <v>1</v>
      </c>
      <c r="J293">
        <v>3.6607656478881836</v>
      </c>
      <c r="K293">
        <v>189.29580688476563</v>
      </c>
      <c r="L293">
        <v>54668.984375</v>
      </c>
    </row>
    <row r="294" spans="1:12" x14ac:dyDescent="0.25">
      <c r="A294">
        <v>1479</v>
      </c>
      <c r="B294" s="1">
        <f>DATE(2022,9,20) + TIME(0,0,0)</f>
        <v>44824</v>
      </c>
      <c r="C294">
        <v>893239680</v>
      </c>
      <c r="D294">
        <v>2072656.625</v>
      </c>
      <c r="E294">
        <v>22034.75390625</v>
      </c>
      <c r="F294">
        <v>431.2493896484375</v>
      </c>
      <c r="G294">
        <v>2449416.25</v>
      </c>
      <c r="H294">
        <v>5679.81396484375</v>
      </c>
      <c r="I294">
        <v>1</v>
      </c>
      <c r="J294">
        <v>3.5342733860015869</v>
      </c>
      <c r="K294">
        <v>208.09478759765625</v>
      </c>
      <c r="L294">
        <v>54404.54296875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894438976</v>
      </c>
      <c r="D295">
        <v>2075437.5</v>
      </c>
      <c r="E295">
        <v>22138.966796875</v>
      </c>
      <c r="F295">
        <v>431.25714111328125</v>
      </c>
      <c r="G295">
        <v>2446969.5</v>
      </c>
      <c r="H295">
        <v>5674.0380859375</v>
      </c>
      <c r="I295">
        <v>1</v>
      </c>
      <c r="J295">
        <v>3.6323044300079346</v>
      </c>
      <c r="K295">
        <v>213.86662292480469</v>
      </c>
      <c r="L295">
        <v>54274.89453125</v>
      </c>
    </row>
    <row r="296" spans="1:12" x14ac:dyDescent="0.25">
      <c r="A296">
        <v>1479.5</v>
      </c>
      <c r="B296" s="1">
        <f>DATE(2022,9,20) + TIME(12,0,0)</f>
        <v>44824.5</v>
      </c>
      <c r="C296">
        <v>894460736</v>
      </c>
      <c r="D296">
        <v>2075488</v>
      </c>
      <c r="E296">
        <v>22140.9375</v>
      </c>
      <c r="F296">
        <v>431.26699829101563</v>
      </c>
      <c r="G296">
        <v>2179605.25</v>
      </c>
      <c r="H296">
        <v>5053.9580078125</v>
      </c>
      <c r="I296">
        <v>1</v>
      </c>
      <c r="J296">
        <v>3.7545714378356934</v>
      </c>
      <c r="K296">
        <v>197.1568603515625</v>
      </c>
      <c r="L296">
        <v>54508.61328125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912968448</v>
      </c>
      <c r="D297">
        <v>2118400</v>
      </c>
      <c r="E297">
        <v>23811.005859375</v>
      </c>
      <c r="F297">
        <v>431.31103515625</v>
      </c>
      <c r="G297">
        <v>2179277.5</v>
      </c>
      <c r="H297">
        <v>5052.681640625</v>
      </c>
      <c r="I297">
        <v>1</v>
      </c>
      <c r="J297">
        <v>3.7790932655334473</v>
      </c>
      <c r="K297">
        <v>198.44497680664063</v>
      </c>
      <c r="L297">
        <v>54556.65625</v>
      </c>
    </row>
    <row r="298" spans="1:12" x14ac:dyDescent="0.25">
      <c r="A298">
        <v>1488</v>
      </c>
      <c r="B298" s="1">
        <f>DATE(2022,9,29) + TIME(0,0,0)</f>
        <v>44833</v>
      </c>
      <c r="C298">
        <v>912995136</v>
      </c>
      <c r="D298">
        <v>2118461.75</v>
      </c>
      <c r="E298">
        <v>23813.306640625</v>
      </c>
      <c r="F298">
        <v>431.29385375976563</v>
      </c>
      <c r="G298">
        <v>2668004</v>
      </c>
      <c r="H298">
        <v>6186.046875</v>
      </c>
      <c r="I298">
        <v>1</v>
      </c>
      <c r="J298">
        <v>3.585456371307373</v>
      </c>
      <c r="K298">
        <v>230.04620361328125</v>
      </c>
      <c r="L298">
        <v>54121.3984375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926276992</v>
      </c>
      <c r="D299">
        <v>2149254.5</v>
      </c>
      <c r="E299">
        <v>25036.82421875</v>
      </c>
      <c r="F299">
        <v>431.34597778320313</v>
      </c>
      <c r="G299">
        <v>2660220.25</v>
      </c>
      <c r="H299">
        <v>6167.25439453125</v>
      </c>
      <c r="I299">
        <v>1</v>
      </c>
      <c r="J299">
        <v>3.8784098625183105</v>
      </c>
      <c r="K299">
        <v>248.842529296875</v>
      </c>
      <c r="L299">
        <v>53658.640625</v>
      </c>
    </row>
    <row r="300" spans="1:12" x14ac:dyDescent="0.25">
      <c r="A300">
        <v>1493</v>
      </c>
      <c r="B300" s="1">
        <f>DATE(2022,10,4) + TIME(0,0,0)</f>
        <v>44838</v>
      </c>
      <c r="C300">
        <v>926298432</v>
      </c>
      <c r="D300">
        <v>2149304.5</v>
      </c>
      <c r="E300">
        <v>25038.97265625</v>
      </c>
      <c r="F300">
        <v>431.37020874023438</v>
      </c>
      <c r="G300">
        <v>2147016.5</v>
      </c>
      <c r="H300">
        <v>4977.20166015625</v>
      </c>
      <c r="I300">
        <v>1</v>
      </c>
      <c r="J300">
        <v>4.1387767791748047</v>
      </c>
      <c r="K300">
        <v>214.8890380859375</v>
      </c>
      <c r="L300">
        <v>54114.1953125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969343104</v>
      </c>
      <c r="D301">
        <v>2249084.25</v>
      </c>
      <c r="E301">
        <v>29048.80859375</v>
      </c>
      <c r="F301">
        <v>431.43423461914063</v>
      </c>
      <c r="G301">
        <v>2155712</v>
      </c>
      <c r="H301">
        <v>4996.61767578125</v>
      </c>
      <c r="I301">
        <v>1</v>
      </c>
      <c r="J301">
        <v>3.7642185688018799</v>
      </c>
      <c r="K301">
        <v>195.4404296875</v>
      </c>
      <c r="L301">
        <v>54511.140625</v>
      </c>
    </row>
    <row r="302" spans="1:12" x14ac:dyDescent="0.25">
      <c r="A302">
        <v>1513</v>
      </c>
      <c r="B302" s="1">
        <f>DATE(2022,10,24) + TIME(0,0,0)</f>
        <v>44858</v>
      </c>
      <c r="C302">
        <v>969369728</v>
      </c>
      <c r="D302">
        <v>2249145.75</v>
      </c>
      <c r="E302">
        <v>29051.119140625</v>
      </c>
      <c r="F302">
        <v>431.42083740234375</v>
      </c>
      <c r="G302">
        <v>2659251.25</v>
      </c>
      <c r="H302">
        <v>6163.93798828125</v>
      </c>
      <c r="I302">
        <v>1</v>
      </c>
      <c r="J302">
        <v>3.6150510311126709</v>
      </c>
      <c r="K302">
        <v>231.18704223632813</v>
      </c>
      <c r="L302">
        <v>54063.40234375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974652864</v>
      </c>
      <c r="D303">
        <v>2261391.25</v>
      </c>
      <c r="E303">
        <v>29532.130859375</v>
      </c>
      <c r="F303">
        <v>431.45120239257813</v>
      </c>
      <c r="G303">
        <v>2654280.75</v>
      </c>
      <c r="H303">
        <v>6151.98388671875</v>
      </c>
      <c r="I303">
        <v>1</v>
      </c>
      <c r="J303">
        <v>3.8020286560058594</v>
      </c>
      <c r="K303">
        <v>243.14462280273438</v>
      </c>
      <c r="L303">
        <v>53718.37890625</v>
      </c>
    </row>
    <row r="304" spans="1:12" x14ac:dyDescent="0.25">
      <c r="A304">
        <v>1515</v>
      </c>
      <c r="B304" s="1">
        <f>DATE(2022,10,26) + TIME(0,0,0)</f>
        <v>44860</v>
      </c>
      <c r="C304">
        <v>974675008</v>
      </c>
      <c r="D304">
        <v>2261442.5</v>
      </c>
      <c r="E304">
        <v>29534.248046875</v>
      </c>
      <c r="F304">
        <v>431.466064453125</v>
      </c>
      <c r="G304">
        <v>2213660</v>
      </c>
      <c r="H304">
        <v>5130.55419921875</v>
      </c>
      <c r="I304">
        <v>1</v>
      </c>
      <c r="J304">
        <v>3.9632136821746826</v>
      </c>
      <c r="K304">
        <v>211.72598266601563</v>
      </c>
      <c r="L304">
        <v>54110.48046875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981305984</v>
      </c>
      <c r="D305">
        <v>2276811</v>
      </c>
      <c r="E305">
        <v>30138.9921875</v>
      </c>
      <c r="F305">
        <v>431.46453857421875</v>
      </c>
      <c r="G305">
        <v>2218231</v>
      </c>
      <c r="H305">
        <v>5141.16650390625</v>
      </c>
      <c r="I305">
        <v>1</v>
      </c>
      <c r="J305">
        <v>3.7644400596618652</v>
      </c>
      <c r="K305">
        <v>201.10667419433594</v>
      </c>
      <c r="L305">
        <v>54359.40234375</v>
      </c>
    </row>
    <row r="306" spans="1:12" x14ac:dyDescent="0.25">
      <c r="A306">
        <v>1518</v>
      </c>
      <c r="B306" s="1">
        <f>DATE(2022,10,29) + TIME(0,0,0)</f>
        <v>44863</v>
      </c>
      <c r="C306">
        <v>981327680</v>
      </c>
      <c r="D306">
        <v>2276861.25</v>
      </c>
      <c r="E306">
        <v>30140.96875</v>
      </c>
      <c r="F306">
        <v>431.466064453125</v>
      </c>
      <c r="G306">
        <v>2168771.25</v>
      </c>
      <c r="H306">
        <v>5026.51611328125</v>
      </c>
      <c r="I306">
        <v>1</v>
      </c>
      <c r="J306">
        <v>3.7810304164886475</v>
      </c>
      <c r="K306">
        <v>197.52249145507813</v>
      </c>
      <c r="L306">
        <v>54402.90625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987815616</v>
      </c>
      <c r="D307">
        <v>2291898.25</v>
      </c>
      <c r="E307">
        <v>30724.0078125</v>
      </c>
      <c r="F307">
        <v>431.4779052734375</v>
      </c>
      <c r="G307">
        <v>2170283.75</v>
      </c>
      <c r="H307">
        <v>5029.8837890625</v>
      </c>
      <c r="I307">
        <v>1</v>
      </c>
      <c r="J307">
        <v>3.7164325714111328</v>
      </c>
      <c r="K307">
        <v>194.14761352539063</v>
      </c>
      <c r="L307">
        <v>54465.80859375</v>
      </c>
    </row>
    <row r="308" spans="1:12" x14ac:dyDescent="0.25">
      <c r="A308">
        <v>1521</v>
      </c>
      <c r="B308" s="1">
        <f>DATE(2022,11,1) + TIME(0,0,0)</f>
        <v>44866</v>
      </c>
      <c r="C308">
        <v>987837504</v>
      </c>
      <c r="D308">
        <v>2291948.75</v>
      </c>
      <c r="E308">
        <v>30725.9609375</v>
      </c>
      <c r="F308">
        <v>431.4775390625</v>
      </c>
      <c r="G308">
        <v>2186067.5</v>
      </c>
      <c r="H308">
        <v>5066.46875</v>
      </c>
      <c r="I308">
        <v>1</v>
      </c>
      <c r="J308">
        <v>3.7116909027099609</v>
      </c>
      <c r="K308">
        <v>195.30059814453125</v>
      </c>
      <c r="L308">
        <v>54452.32421875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989564544</v>
      </c>
      <c r="D309">
        <v>2295951.5</v>
      </c>
      <c r="E309">
        <v>30880.197265625</v>
      </c>
      <c r="F309">
        <v>431.48251342773438</v>
      </c>
      <c r="G309">
        <v>2186207</v>
      </c>
      <c r="H309">
        <v>5066.7333984375</v>
      </c>
      <c r="I309">
        <v>1</v>
      </c>
      <c r="J309">
        <v>3.7066295146942139</v>
      </c>
      <c r="K309">
        <v>195.03424072265625</v>
      </c>
      <c r="L309">
        <v>54450.33203125</v>
      </c>
    </row>
    <row r="310" spans="1:12" x14ac:dyDescent="0.25">
      <c r="A310">
        <v>1521.8</v>
      </c>
      <c r="B310" s="1">
        <f>DATE(2022,11,1) + TIME(19,12,0)</f>
        <v>44866.8</v>
      </c>
      <c r="C310">
        <v>989586112</v>
      </c>
      <c r="D310">
        <v>2296001.25</v>
      </c>
      <c r="E310">
        <v>30882.125</v>
      </c>
      <c r="F310">
        <v>431.4833984375</v>
      </c>
      <c r="G310">
        <v>2155147.25</v>
      </c>
      <c r="H310">
        <v>4994.7392578125</v>
      </c>
      <c r="I310">
        <v>1</v>
      </c>
      <c r="J310">
        <v>3.7156825065612793</v>
      </c>
      <c r="K310">
        <v>192.75065612792969</v>
      </c>
      <c r="L310">
        <v>54477.359375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992151296</v>
      </c>
      <c r="D311">
        <v>2301946.25</v>
      </c>
      <c r="E311">
        <v>31110.224609375</v>
      </c>
      <c r="F311">
        <v>431.48898315429688</v>
      </c>
      <c r="G311">
        <v>2155816.5</v>
      </c>
      <c r="H311">
        <v>4996.22607421875</v>
      </c>
      <c r="I311">
        <v>1</v>
      </c>
      <c r="J311">
        <v>3.6869847774505615</v>
      </c>
      <c r="K311">
        <v>191.26188659667969</v>
      </c>
      <c r="L311">
        <v>54498.59375</v>
      </c>
    </row>
    <row r="312" spans="1:12" x14ac:dyDescent="0.25">
      <c r="A312">
        <v>1523</v>
      </c>
      <c r="B312" s="1">
        <f>DATE(2022,11,3) + TIME(0,0,0)</f>
        <v>44868</v>
      </c>
      <c r="C312">
        <v>992172928</v>
      </c>
      <c r="D312">
        <v>2301996.5</v>
      </c>
      <c r="E312">
        <v>31112.142578125</v>
      </c>
      <c r="F312">
        <v>431.48883056640625</v>
      </c>
      <c r="G312">
        <v>2163386.75</v>
      </c>
      <c r="H312">
        <v>5013.77197265625</v>
      </c>
      <c r="I312">
        <v>1</v>
      </c>
      <c r="J312">
        <v>3.6847295761108398</v>
      </c>
      <c r="K312">
        <v>191.81167602539063</v>
      </c>
      <c r="L312">
        <v>54492.1328125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998643072</v>
      </c>
      <c r="D313">
        <v>2316991</v>
      </c>
      <c r="E313">
        <v>31682.228515625</v>
      </c>
      <c r="F313">
        <v>431.505859375</v>
      </c>
      <c r="G313">
        <v>2164256.5</v>
      </c>
      <c r="H313">
        <v>5015.58984375</v>
      </c>
      <c r="I313">
        <v>1</v>
      </c>
      <c r="J313">
        <v>3.6497163772583008</v>
      </c>
      <c r="K313">
        <v>189.98886108398438</v>
      </c>
      <c r="L313">
        <v>54497.44140625</v>
      </c>
    </row>
    <row r="314" spans="1:12" x14ac:dyDescent="0.25">
      <c r="A314">
        <v>1526</v>
      </c>
      <c r="B314" s="1">
        <f>DATE(2022,11,6) + TIME(0,0,0)</f>
        <v>44871</v>
      </c>
      <c r="C314">
        <v>998664832</v>
      </c>
      <c r="D314">
        <v>2317041.5</v>
      </c>
      <c r="E314">
        <v>31684.134765625</v>
      </c>
      <c r="F314">
        <v>431.5057373046875</v>
      </c>
      <c r="G314">
        <v>2173249</v>
      </c>
      <c r="H314">
        <v>5036.431640625</v>
      </c>
      <c r="I314">
        <v>1</v>
      </c>
      <c r="J314">
        <v>3.6474223136901855</v>
      </c>
      <c r="K314">
        <v>190.65388488769531</v>
      </c>
      <c r="L314">
        <v>54489.7890625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1000816448</v>
      </c>
      <c r="D315">
        <v>2322027.75</v>
      </c>
      <c r="E315">
        <v>31872.697265625</v>
      </c>
      <c r="F315">
        <v>431.51214599609375</v>
      </c>
      <c r="G315">
        <v>2173456</v>
      </c>
      <c r="H315">
        <v>5036.8359375</v>
      </c>
      <c r="I315">
        <v>1</v>
      </c>
      <c r="J315">
        <v>3.6396543979644775</v>
      </c>
      <c r="K315">
        <v>190.24778747558594</v>
      </c>
      <c r="L315">
        <v>54485.98046875</v>
      </c>
    </row>
    <row r="316" spans="1:12" x14ac:dyDescent="0.25">
      <c r="A316">
        <v>1527</v>
      </c>
      <c r="B316" s="1">
        <f>DATE(2022,11,7) + TIME(0,0,0)</f>
        <v>44872</v>
      </c>
      <c r="C316">
        <v>1000837952</v>
      </c>
      <c r="D316">
        <v>2322077.75</v>
      </c>
      <c r="E316">
        <v>31874.587890625</v>
      </c>
      <c r="F316">
        <v>431.51263427734375</v>
      </c>
      <c r="G316">
        <v>2155177.25</v>
      </c>
      <c r="H316">
        <v>4994.47119140625</v>
      </c>
      <c r="I316">
        <v>1</v>
      </c>
      <c r="J316">
        <v>3.6440448760986328</v>
      </c>
      <c r="K316">
        <v>188.88377380371094</v>
      </c>
      <c r="L316">
        <v>54501.83984375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1007283904</v>
      </c>
      <c r="D317">
        <v>2337015.25</v>
      </c>
      <c r="E317">
        <v>32435.15625</v>
      </c>
      <c r="F317">
        <v>431.52978515625</v>
      </c>
      <c r="G317">
        <v>2156121.75</v>
      </c>
      <c r="H317">
        <v>4996.46142578125</v>
      </c>
      <c r="I317">
        <v>1</v>
      </c>
      <c r="J317">
        <v>3.6055629253387451</v>
      </c>
      <c r="K317">
        <v>186.88894653320313</v>
      </c>
      <c r="L317">
        <v>54511.6015625</v>
      </c>
    </row>
    <row r="318" spans="1:12" x14ac:dyDescent="0.25">
      <c r="A318">
        <v>1530</v>
      </c>
      <c r="B318" s="1">
        <f>DATE(2022,11,10) + TIME(0,0,0)</f>
        <v>44875</v>
      </c>
      <c r="C318">
        <v>1007309760</v>
      </c>
      <c r="D318">
        <v>2337075.25</v>
      </c>
      <c r="E318">
        <v>32437.341796875</v>
      </c>
      <c r="F318">
        <v>431.52313232421875</v>
      </c>
      <c r="G318">
        <v>2582153.25</v>
      </c>
      <c r="H318">
        <v>5983.81201171875</v>
      </c>
      <c r="I318">
        <v>1</v>
      </c>
      <c r="J318">
        <v>3.5235419273376465</v>
      </c>
      <c r="K318">
        <v>218.54257202148438</v>
      </c>
      <c r="L318">
        <v>54134.2421875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1009862784</v>
      </c>
      <c r="D319">
        <v>2342991.25</v>
      </c>
      <c r="E319">
        <v>32661.580078125</v>
      </c>
      <c r="F319">
        <v>431.543701171875</v>
      </c>
      <c r="G319">
        <v>2578316.5</v>
      </c>
      <c r="H319">
        <v>5974.6357421875</v>
      </c>
      <c r="I319">
        <v>1</v>
      </c>
      <c r="J319">
        <v>3.6716005802154541</v>
      </c>
      <c r="K319">
        <v>227.7259521484375</v>
      </c>
      <c r="L319">
        <v>53901.9375</v>
      </c>
    </row>
    <row r="320" spans="1:12" x14ac:dyDescent="0.25">
      <c r="A320">
        <v>1531</v>
      </c>
      <c r="B320" s="1">
        <f>DATE(2022,11,11) + TIME(0,0,0)</f>
        <v>44876</v>
      </c>
      <c r="C320">
        <v>1009890368</v>
      </c>
      <c r="D320">
        <v>2343055.25</v>
      </c>
      <c r="E320">
        <v>32663.990234375</v>
      </c>
      <c r="F320">
        <v>431.54083251953125</v>
      </c>
      <c r="G320">
        <v>2759026</v>
      </c>
      <c r="H320">
        <v>6393.4296875</v>
      </c>
      <c r="I320">
        <v>1</v>
      </c>
      <c r="J320">
        <v>3.6336328983306885</v>
      </c>
      <c r="K320">
        <v>241.073486328125</v>
      </c>
      <c r="L320">
        <v>53736.078125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1015376320</v>
      </c>
      <c r="D321">
        <v>2355767.25</v>
      </c>
      <c r="E321">
        <v>33154.71484375</v>
      </c>
      <c r="F321">
        <v>431.56857299804688</v>
      </c>
      <c r="G321">
        <v>2756211</v>
      </c>
      <c r="H321">
        <v>6386.49609375</v>
      </c>
      <c r="I321">
        <v>1</v>
      </c>
      <c r="J321">
        <v>3.7382349967956543</v>
      </c>
      <c r="K321">
        <v>248.01358032226563</v>
      </c>
      <c r="L321">
        <v>53508.515625</v>
      </c>
    </row>
    <row r="322" spans="1:12" x14ac:dyDescent="0.25">
      <c r="A322">
        <v>1533</v>
      </c>
      <c r="B322" s="1">
        <f>DATE(2022,11,13) + TIME(0,0,0)</f>
        <v>44878</v>
      </c>
      <c r="C322">
        <v>1015406656</v>
      </c>
      <c r="D322">
        <v>2355837.5</v>
      </c>
      <c r="E322">
        <v>33157.40234375</v>
      </c>
      <c r="F322">
        <v>431.56369018554688</v>
      </c>
      <c r="G322">
        <v>3037936.25</v>
      </c>
      <c r="H322">
        <v>7039.36962890625</v>
      </c>
      <c r="I322">
        <v>1</v>
      </c>
      <c r="J322">
        <v>3.6774449348449707</v>
      </c>
      <c r="K322">
        <v>268.75213623046875</v>
      </c>
      <c r="L322">
        <v>53245.61328125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1024479296</v>
      </c>
      <c r="D323">
        <v>2376859</v>
      </c>
      <c r="E323">
        <v>33987.2578125</v>
      </c>
      <c r="F323">
        <v>431.6016845703125</v>
      </c>
      <c r="G323">
        <v>3033371</v>
      </c>
      <c r="H323">
        <v>7028.17236328125</v>
      </c>
      <c r="I323">
        <v>1</v>
      </c>
      <c r="J323">
        <v>3.8307230472564697</v>
      </c>
      <c r="K323">
        <v>279.95407104492188</v>
      </c>
      <c r="L323">
        <v>52941.3203125</v>
      </c>
    </row>
    <row r="324" spans="1:12" x14ac:dyDescent="0.25">
      <c r="A324">
        <v>1536</v>
      </c>
      <c r="B324" s="1">
        <f>DATE(2022,11,16) + TIME(0,0,0)</f>
        <v>44881</v>
      </c>
      <c r="C324">
        <v>1024504448</v>
      </c>
      <c r="D324">
        <v>2376917.25</v>
      </c>
      <c r="E324">
        <v>33989.67578125</v>
      </c>
      <c r="F324">
        <v>431.614013671875</v>
      </c>
      <c r="G324">
        <v>2516729</v>
      </c>
      <c r="H324">
        <v>5830.9716796875</v>
      </c>
      <c r="I324">
        <v>1</v>
      </c>
      <c r="J324">
        <v>3.9771130084991455</v>
      </c>
      <c r="K324">
        <v>241.50944519042969</v>
      </c>
      <c r="L324">
        <v>53416.3125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1026999936</v>
      </c>
      <c r="D325">
        <v>2382699</v>
      </c>
      <c r="E325">
        <v>34219.640625</v>
      </c>
      <c r="F325">
        <v>431.6048583984375</v>
      </c>
      <c r="G325">
        <v>2521260.5</v>
      </c>
      <c r="H325">
        <v>5841.59423828125</v>
      </c>
      <c r="I325">
        <v>1</v>
      </c>
      <c r="J325">
        <v>3.8020894527435303</v>
      </c>
      <c r="K325">
        <v>230.88093566894531</v>
      </c>
      <c r="L325">
        <v>53668.7109375</v>
      </c>
    </row>
    <row r="326" spans="1:12" x14ac:dyDescent="0.25">
      <c r="A326">
        <v>1537</v>
      </c>
      <c r="B326" s="1">
        <f>DATE(2022,11,17) + TIME(0,0,0)</f>
        <v>44882</v>
      </c>
      <c r="C326">
        <v>1027021632</v>
      </c>
      <c r="D326">
        <v>2382749.25</v>
      </c>
      <c r="E326">
        <v>34221.68359375</v>
      </c>
      <c r="F326">
        <v>431.61343383789063</v>
      </c>
      <c r="G326">
        <v>2170138.5</v>
      </c>
      <c r="H326">
        <v>5027.9677734375</v>
      </c>
      <c r="I326">
        <v>1</v>
      </c>
      <c r="J326">
        <v>3.9035999774932861</v>
      </c>
      <c r="K326">
        <v>204.24462890625</v>
      </c>
      <c r="L326">
        <v>53979.44921875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1037876480</v>
      </c>
      <c r="D327">
        <v>2407899.25</v>
      </c>
      <c r="E327">
        <v>35180.39453125</v>
      </c>
      <c r="F327">
        <v>431.6148681640625</v>
      </c>
      <c r="G327">
        <v>2176611.5</v>
      </c>
      <c r="H327">
        <v>5042.9482421875</v>
      </c>
      <c r="I327">
        <v>1</v>
      </c>
      <c r="J327">
        <v>3.616910457611084</v>
      </c>
      <c r="K327">
        <v>189.24369812011719</v>
      </c>
      <c r="L327">
        <v>54387.71484375</v>
      </c>
    </row>
    <row r="328" spans="1:12" x14ac:dyDescent="0.25">
      <c r="A328">
        <v>1542</v>
      </c>
      <c r="B328" s="1">
        <f>DATE(2022,11,22) + TIME(0,0,0)</f>
        <v>44887</v>
      </c>
      <c r="C328">
        <v>1037902720</v>
      </c>
      <c r="D328">
        <v>2407960</v>
      </c>
      <c r="E328">
        <v>35182.625</v>
      </c>
      <c r="F328">
        <v>431.61172485351563</v>
      </c>
      <c r="G328">
        <v>2620752.75</v>
      </c>
      <c r="H328">
        <v>6072.0146484375</v>
      </c>
      <c r="I328">
        <v>1</v>
      </c>
      <c r="J328">
        <v>3.5459232330322266</v>
      </c>
      <c r="K328">
        <v>223.22434997558594</v>
      </c>
      <c r="L328">
        <v>53993.30859375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1048343360</v>
      </c>
      <c r="D329">
        <v>2432147.75</v>
      </c>
      <c r="E329">
        <v>36112.93359375</v>
      </c>
      <c r="F329">
        <v>431.67172241210938</v>
      </c>
      <c r="G329">
        <v>2616460.75</v>
      </c>
      <c r="H329">
        <v>6061.2275390625</v>
      </c>
      <c r="I329">
        <v>1</v>
      </c>
      <c r="J329">
        <v>3.7175309658050537</v>
      </c>
      <c r="K329">
        <v>234.02809143066406</v>
      </c>
      <c r="L329">
        <v>53650.72265625</v>
      </c>
    </row>
    <row r="330" spans="1:12" x14ac:dyDescent="0.25">
      <c r="A330">
        <v>1546</v>
      </c>
      <c r="B330" s="1">
        <f>DATE(2022,11,26) + TIME(0,0,0)</f>
        <v>44891</v>
      </c>
      <c r="C330">
        <v>1048365504</v>
      </c>
      <c r="D330">
        <v>2432199</v>
      </c>
      <c r="E330">
        <v>36114.9609375</v>
      </c>
      <c r="F330">
        <v>431.6788330078125</v>
      </c>
      <c r="G330">
        <v>2211409.5</v>
      </c>
      <c r="H330">
        <v>5122.8115234375</v>
      </c>
      <c r="I330">
        <v>1</v>
      </c>
      <c r="J330">
        <v>3.8068454265594482</v>
      </c>
      <c r="K330">
        <v>202.7353515625</v>
      </c>
      <c r="L330">
        <v>54010.38671875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1059427136</v>
      </c>
      <c r="D331">
        <v>2457823</v>
      </c>
      <c r="E331">
        <v>37065.4296875</v>
      </c>
      <c r="F331">
        <v>431.70211791992188</v>
      </c>
      <c r="G331">
        <v>2217841.5</v>
      </c>
      <c r="H331">
        <v>5137.43505859375</v>
      </c>
      <c r="I331">
        <v>1</v>
      </c>
      <c r="J331">
        <v>3.5320518016815186</v>
      </c>
      <c r="K331">
        <v>188.10067749023438</v>
      </c>
      <c r="L331">
        <v>54317.71875</v>
      </c>
    </row>
    <row r="332" spans="1:12" x14ac:dyDescent="0.25">
      <c r="A332">
        <v>1551</v>
      </c>
      <c r="B332" s="1">
        <f>DATE(2022,12,1) + TIME(0,0,0)</f>
        <v>44896</v>
      </c>
      <c r="C332">
        <v>1059447808</v>
      </c>
      <c r="D332">
        <v>2457871</v>
      </c>
      <c r="E332">
        <v>37067.19921875</v>
      </c>
      <c r="F332">
        <v>431.70367431640625</v>
      </c>
      <c r="G332">
        <v>2072221.75</v>
      </c>
      <c r="H332">
        <v>4800.10205078125</v>
      </c>
      <c r="I332">
        <v>1</v>
      </c>
      <c r="J332">
        <v>3.5489962100982666</v>
      </c>
      <c r="K332">
        <v>176.62380981445313</v>
      </c>
      <c r="L332">
        <v>54444.23046875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1061500800</v>
      </c>
      <c r="D333">
        <v>2462626.5</v>
      </c>
      <c r="E333">
        <v>37238.72265625</v>
      </c>
      <c r="F333">
        <v>431.70571899414063</v>
      </c>
      <c r="G333">
        <v>2074094</v>
      </c>
      <c r="H333">
        <v>4804.41650390625</v>
      </c>
      <c r="I333">
        <v>1</v>
      </c>
      <c r="J333">
        <v>3.4622349739074707</v>
      </c>
      <c r="K333">
        <v>172.30581665039063</v>
      </c>
      <c r="L333">
        <v>54536.81640625</v>
      </c>
    </row>
    <row r="334" spans="1:12" x14ac:dyDescent="0.25">
      <c r="A334">
        <v>1552</v>
      </c>
      <c r="B334" s="1">
        <f>DATE(2022,12,2) + TIME(0,0,0)</f>
        <v>44897</v>
      </c>
      <c r="C334">
        <v>1061500800</v>
      </c>
      <c r="D334">
        <v>2462626.5</v>
      </c>
      <c r="E334">
        <v>37238.72265625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56868.7578125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1061500800</v>
      </c>
      <c r="D335">
        <v>2462626.5</v>
      </c>
      <c r="E335">
        <v>37238.72265625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56901.9296875</v>
      </c>
    </row>
    <row r="336" spans="1:12" x14ac:dyDescent="0.25">
      <c r="A336">
        <v>1552.5</v>
      </c>
      <c r="B336" s="1">
        <f>DATE(2022,12,2) + TIME(12,0,0)</f>
        <v>44897.5</v>
      </c>
      <c r="C336">
        <v>1061522752</v>
      </c>
      <c r="D336">
        <v>2462677.25</v>
      </c>
      <c r="E336">
        <v>37240.04296875</v>
      </c>
      <c r="F336">
        <v>431.70651245117188</v>
      </c>
      <c r="G336">
        <v>2198914.25</v>
      </c>
      <c r="H336">
        <v>5093.53955078125</v>
      </c>
      <c r="I336">
        <v>1</v>
      </c>
      <c r="J336">
        <v>2.5253074169158936</v>
      </c>
      <c r="K336">
        <v>131.95993041992188</v>
      </c>
      <c r="L336">
        <v>55275.1171875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1064772736</v>
      </c>
      <c r="D337">
        <v>2470205.75</v>
      </c>
      <c r="E337">
        <v>37497.54296875</v>
      </c>
      <c r="F337">
        <v>431.70944213867188</v>
      </c>
      <c r="G337">
        <v>2179858.5</v>
      </c>
      <c r="H337">
        <v>5049.365234375</v>
      </c>
      <c r="I337">
        <v>1</v>
      </c>
      <c r="J337">
        <v>3.3704965114593506</v>
      </c>
      <c r="K337">
        <v>176.12496948242188</v>
      </c>
      <c r="L337">
        <v>54571.32421875</v>
      </c>
    </row>
    <row r="338" spans="1:12" x14ac:dyDescent="0.25">
      <c r="A338">
        <v>1554</v>
      </c>
      <c r="B338" s="1">
        <f>DATE(2022,12,4) + TIME(0,0,0)</f>
        <v>44899</v>
      </c>
      <c r="C338">
        <v>1064794816</v>
      </c>
      <c r="D338">
        <v>2470256.75</v>
      </c>
      <c r="E338">
        <v>37499.32421875</v>
      </c>
      <c r="F338">
        <v>431.70965576171875</v>
      </c>
      <c r="G338">
        <v>2201798.25</v>
      </c>
      <c r="H338">
        <v>5100.18310546875</v>
      </c>
      <c r="I338">
        <v>1</v>
      </c>
      <c r="J338">
        <v>3.370290994644165</v>
      </c>
      <c r="K338">
        <v>177.88629150390625</v>
      </c>
      <c r="L338">
        <v>54551.01953125</v>
      </c>
    </row>
    <row r="339" spans="1:12" x14ac:dyDescent="0.25">
      <c r="A339">
        <v>1555</v>
      </c>
      <c r="B339" s="1">
        <f>DATE(2022,12,5) + TIME(0,0,0)</f>
        <v>44900</v>
      </c>
      <c r="C339">
        <v>1066996096</v>
      </c>
      <c r="D339">
        <v>2475355.75</v>
      </c>
      <c r="E339">
        <v>37678.4296875</v>
      </c>
      <c r="F339">
        <v>431.72506713867188</v>
      </c>
      <c r="G339">
        <v>2201156.25</v>
      </c>
      <c r="H339">
        <v>5098.513671875</v>
      </c>
      <c r="I339">
        <v>1</v>
      </c>
      <c r="J339">
        <v>3.4019694328308105</v>
      </c>
      <c r="K339">
        <v>179.55839538574219</v>
      </c>
      <c r="L339">
        <v>54476.58203125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1069175168</v>
      </c>
      <c r="D340">
        <v>2480403</v>
      </c>
      <c r="E340">
        <v>37856.53125</v>
      </c>
      <c r="F340">
        <v>431.736083984375</v>
      </c>
      <c r="G340">
        <v>2201011.25</v>
      </c>
      <c r="H340">
        <v>5098.0478515625</v>
      </c>
      <c r="I340">
        <v>1</v>
      </c>
      <c r="J340">
        <v>3.4107978343963623</v>
      </c>
      <c r="K340">
        <v>180.02436828613281</v>
      </c>
      <c r="L340">
        <v>54446.31640625</v>
      </c>
    </row>
    <row r="341" spans="1:12" x14ac:dyDescent="0.25">
      <c r="A341">
        <v>1556</v>
      </c>
      <c r="B341" s="1">
        <f>DATE(2022,12,6) + TIME(0,0,0)</f>
        <v>44901</v>
      </c>
      <c r="C341">
        <v>1069196928</v>
      </c>
      <c r="D341">
        <v>2480453.5</v>
      </c>
      <c r="E341">
        <v>37858.3125</v>
      </c>
      <c r="F341">
        <v>431.73626708984375</v>
      </c>
      <c r="G341">
        <v>2178149.25</v>
      </c>
      <c r="H341">
        <v>5045.091796875</v>
      </c>
      <c r="I341">
        <v>1</v>
      </c>
      <c r="J341">
        <v>3.4118037223815918</v>
      </c>
      <c r="K341">
        <v>178.20877075195313</v>
      </c>
      <c r="L341">
        <v>54465.94921875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1071353472</v>
      </c>
      <c r="D342">
        <v>2485448.25</v>
      </c>
      <c r="E342">
        <v>38034.44921875</v>
      </c>
      <c r="F342">
        <v>431.745361328125</v>
      </c>
      <c r="G342">
        <v>2178324.75</v>
      </c>
      <c r="H342">
        <v>5045.392578125</v>
      </c>
      <c r="I342">
        <v>1</v>
      </c>
      <c r="J342">
        <v>3.4060306549072266</v>
      </c>
      <c r="K342">
        <v>177.90719604492188</v>
      </c>
      <c r="L342">
        <v>54459.98828125</v>
      </c>
    </row>
    <row r="343" spans="1:12" x14ac:dyDescent="0.25">
      <c r="A343">
        <v>1557</v>
      </c>
      <c r="B343" s="1">
        <f>DATE(2022,12,7) + TIME(0,0,0)</f>
        <v>44902</v>
      </c>
      <c r="C343">
        <v>1071379776</v>
      </c>
      <c r="D343">
        <v>2485509.25</v>
      </c>
      <c r="E343">
        <v>38036.5859375</v>
      </c>
      <c r="F343">
        <v>431.7447509765625</v>
      </c>
      <c r="G343">
        <v>2634204.25</v>
      </c>
      <c r="H343">
        <v>6101.30029296875</v>
      </c>
      <c r="I343">
        <v>1</v>
      </c>
      <c r="J343">
        <v>3.3872711658477783</v>
      </c>
      <c r="K343">
        <v>213.91340637207031</v>
      </c>
      <c r="L343">
        <v>54054.47265625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1087123968</v>
      </c>
      <c r="D344">
        <v>2521970.5</v>
      </c>
      <c r="E344">
        <v>39403.70703125</v>
      </c>
      <c r="F344">
        <v>431.83810424804688</v>
      </c>
      <c r="G344">
        <v>2627374</v>
      </c>
      <c r="H344">
        <v>6084.1640625</v>
      </c>
      <c r="I344">
        <v>1</v>
      </c>
      <c r="J344">
        <v>3.6589832305908203</v>
      </c>
      <c r="K344">
        <v>231.073486328125</v>
      </c>
      <c r="L344">
        <v>53597.66015625</v>
      </c>
    </row>
    <row r="345" spans="1:12" x14ac:dyDescent="0.25">
      <c r="A345">
        <v>1563</v>
      </c>
      <c r="B345" s="1">
        <f>DATE(2022,12,13) + TIME(0,0,0)</f>
        <v>44908</v>
      </c>
      <c r="C345">
        <v>1087145088</v>
      </c>
      <c r="D345">
        <v>2522019.5</v>
      </c>
      <c r="E345">
        <v>39405.61328125</v>
      </c>
      <c r="F345">
        <v>431.84640502929688</v>
      </c>
      <c r="G345">
        <v>2119548</v>
      </c>
      <c r="H345">
        <v>4908.10595703125</v>
      </c>
      <c r="I345">
        <v>1</v>
      </c>
      <c r="J345">
        <v>3.7337691783905029</v>
      </c>
      <c r="K345">
        <v>190.36515808105469</v>
      </c>
      <c r="L345">
        <v>54046.74609375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1102000256</v>
      </c>
      <c r="D346">
        <v>2556417.25</v>
      </c>
      <c r="E346">
        <v>40646.0546875</v>
      </c>
      <c r="F346">
        <v>431.88494873046875</v>
      </c>
      <c r="G346">
        <v>2125688.5</v>
      </c>
      <c r="H346">
        <v>4921.8857421875</v>
      </c>
      <c r="I346">
        <v>1</v>
      </c>
      <c r="J346">
        <v>3.4631824493408203</v>
      </c>
      <c r="K346">
        <v>176.56878662109375</v>
      </c>
      <c r="L346">
        <v>54464.5546875</v>
      </c>
    </row>
    <row r="347" spans="1:12" x14ac:dyDescent="0.25">
      <c r="A347">
        <v>1570</v>
      </c>
      <c r="B347" s="1">
        <f>DATE(2022,12,20) + TIME(0,0,0)</f>
        <v>44915</v>
      </c>
      <c r="C347">
        <v>1102026880</v>
      </c>
      <c r="D347">
        <v>2556479</v>
      </c>
      <c r="E347">
        <v>40648.2578125</v>
      </c>
      <c r="F347">
        <v>431.8848876953125</v>
      </c>
      <c r="G347">
        <v>2663960.5</v>
      </c>
      <c r="H347">
        <v>6168.21923828125</v>
      </c>
      <c r="I347">
        <v>1</v>
      </c>
      <c r="J347">
        <v>3.447131872177124</v>
      </c>
      <c r="K347">
        <v>220.21784973144531</v>
      </c>
      <c r="L347">
        <v>53986.51171875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1104659712</v>
      </c>
      <c r="D348">
        <v>2562574.75</v>
      </c>
      <c r="E348">
        <v>40877.03515625</v>
      </c>
      <c r="F348">
        <v>431.91351318359375</v>
      </c>
      <c r="G348">
        <v>2658540</v>
      </c>
      <c r="H348">
        <v>6155.259765625</v>
      </c>
      <c r="I348">
        <v>1</v>
      </c>
      <c r="J348">
        <v>3.6502397060394287</v>
      </c>
      <c r="K348">
        <v>233.19387817382813</v>
      </c>
      <c r="L348">
        <v>53697.4765625</v>
      </c>
    </row>
    <row r="349" spans="1:12" x14ac:dyDescent="0.25">
      <c r="A349">
        <v>1571</v>
      </c>
      <c r="B349" s="1">
        <f>DATE(2022,12,21) + TIME(0,0,0)</f>
        <v>44916</v>
      </c>
      <c r="C349">
        <v>1104690560</v>
      </c>
      <c r="D349">
        <v>2562646</v>
      </c>
      <c r="E349">
        <v>40879.703125</v>
      </c>
      <c r="F349">
        <v>431.91177368164063</v>
      </c>
      <c r="G349">
        <v>3079558.25</v>
      </c>
      <c r="H349">
        <v>7130.0634765625</v>
      </c>
      <c r="I349">
        <v>1</v>
      </c>
      <c r="J349">
        <v>3.6078152656555176</v>
      </c>
      <c r="K349">
        <v>266.86761474609375</v>
      </c>
      <c r="L349">
        <v>53304.8125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1120020736</v>
      </c>
      <c r="D350">
        <v>2598135.25</v>
      </c>
      <c r="E350">
        <v>42301.37109375</v>
      </c>
      <c r="F350">
        <v>432.00686645507813</v>
      </c>
      <c r="G350">
        <v>3069908</v>
      </c>
      <c r="H350">
        <v>7106.15576171875</v>
      </c>
      <c r="I350">
        <v>1</v>
      </c>
      <c r="J350">
        <v>3.9313468933105469</v>
      </c>
      <c r="K350">
        <v>290.79998779296875</v>
      </c>
      <c r="L350">
        <v>52711.39453125</v>
      </c>
    </row>
    <row r="351" spans="1:12" x14ac:dyDescent="0.25">
      <c r="A351">
        <v>1576</v>
      </c>
      <c r="B351" s="1">
        <f>DATE(2022,12,26) + TIME(0,0,0)</f>
        <v>44921</v>
      </c>
      <c r="C351">
        <v>1120045440</v>
      </c>
      <c r="D351">
        <v>2598192.25</v>
      </c>
      <c r="E351">
        <v>42303.78515625</v>
      </c>
      <c r="F351">
        <v>432.01675415039063</v>
      </c>
      <c r="G351">
        <v>2461941.25</v>
      </c>
      <c r="H351">
        <v>5698.716796875</v>
      </c>
      <c r="I351">
        <v>1</v>
      </c>
      <c r="J351">
        <v>4.0662684440612793</v>
      </c>
      <c r="K351">
        <v>241.54705810546875</v>
      </c>
      <c r="L351">
        <v>53269.4296875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1127423488</v>
      </c>
      <c r="D352">
        <v>2615270.25</v>
      </c>
      <c r="E352">
        <v>42987.01171875</v>
      </c>
      <c r="F352">
        <v>432.02142333984375</v>
      </c>
      <c r="G352">
        <v>2468086</v>
      </c>
      <c r="H352">
        <v>5712.87890625</v>
      </c>
      <c r="I352">
        <v>1</v>
      </c>
      <c r="J352">
        <v>3.8275325298309326</v>
      </c>
      <c r="K352">
        <v>227.36477661132813</v>
      </c>
      <c r="L352">
        <v>53651.40234375</v>
      </c>
    </row>
    <row r="353" spans="1:12" x14ac:dyDescent="0.25">
      <c r="A353">
        <v>1579</v>
      </c>
      <c r="B353" s="1">
        <f>DATE(2022,12,29) + TIME(0,0,0)</f>
        <v>44924</v>
      </c>
      <c r="C353">
        <v>1127444608</v>
      </c>
      <c r="D353">
        <v>2615319.25</v>
      </c>
      <c r="E353">
        <v>42988.9921875</v>
      </c>
      <c r="F353">
        <v>432.02377319335938</v>
      </c>
      <c r="G353">
        <v>2116851</v>
      </c>
      <c r="H353">
        <v>4899.8486328125</v>
      </c>
      <c r="I353">
        <v>1</v>
      </c>
      <c r="J353">
        <v>3.8866238594055176</v>
      </c>
      <c r="K353">
        <v>198.13963317871094</v>
      </c>
      <c r="L353">
        <v>53959.578125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1155006720</v>
      </c>
      <c r="D354">
        <v>2679108.75</v>
      </c>
      <c r="E354">
        <v>45422.265625</v>
      </c>
      <c r="F354">
        <v>432.14511108398438</v>
      </c>
      <c r="G354">
        <v>2122097.75</v>
      </c>
      <c r="H354">
        <v>4910.61328125</v>
      </c>
      <c r="I354">
        <v>1</v>
      </c>
      <c r="J354">
        <v>3.6748950481414795</v>
      </c>
      <c r="K354">
        <v>187.34461975097656</v>
      </c>
      <c r="L354">
        <v>54359.69140625</v>
      </c>
    </row>
    <row r="355" spans="1:12" x14ac:dyDescent="0.25">
      <c r="A355">
        <v>1592</v>
      </c>
      <c r="B355" s="1">
        <f>DATE(2023,1,11) + TIME(0,0,0)</f>
        <v>44937</v>
      </c>
      <c r="C355">
        <v>1155032192</v>
      </c>
      <c r="D355">
        <v>2679167.75</v>
      </c>
      <c r="E355">
        <v>45424.50390625</v>
      </c>
      <c r="F355">
        <v>432.15261840820313</v>
      </c>
      <c r="G355">
        <v>2551134.5</v>
      </c>
      <c r="H355">
        <v>5903.318359375</v>
      </c>
      <c r="I355">
        <v>1</v>
      </c>
      <c r="J355">
        <v>3.6561753749847412</v>
      </c>
      <c r="K355">
        <v>224.02645874023438</v>
      </c>
      <c r="L355">
        <v>53980.5546875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1162645248</v>
      </c>
      <c r="D356">
        <v>2696782.5</v>
      </c>
      <c r="E356">
        <v>46130.4375</v>
      </c>
      <c r="F356">
        <v>432.21401977539063</v>
      </c>
      <c r="G356">
        <v>2545310</v>
      </c>
      <c r="H356">
        <v>5889.00390625</v>
      </c>
      <c r="I356">
        <v>1</v>
      </c>
      <c r="J356">
        <v>3.8901388645172119</v>
      </c>
      <c r="K356">
        <v>238.36308288574219</v>
      </c>
      <c r="L356">
        <v>53656.73046875</v>
      </c>
    </row>
    <row r="357" spans="1:12" x14ac:dyDescent="0.25">
      <c r="A357">
        <v>1595</v>
      </c>
      <c r="B357" s="1">
        <f>DATE(2023,1,14) + TIME(0,0,0)</f>
        <v>44940</v>
      </c>
      <c r="C357">
        <v>1162666496</v>
      </c>
      <c r="D357">
        <v>2696832</v>
      </c>
      <c r="E357">
        <v>46132.46484375</v>
      </c>
      <c r="F357">
        <v>432.21078491210938</v>
      </c>
      <c r="G357">
        <v>2132257.25</v>
      </c>
      <c r="H357">
        <v>4933.3740234375</v>
      </c>
      <c r="I357">
        <v>1</v>
      </c>
      <c r="J357">
        <v>3.9471113681793213</v>
      </c>
      <c r="K357">
        <v>202.72764587402344</v>
      </c>
      <c r="L357">
        <v>54020.828125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1174586624</v>
      </c>
      <c r="D358">
        <v>2724409.5</v>
      </c>
      <c r="E358">
        <v>47214.1328125</v>
      </c>
      <c r="F358">
        <v>432.26028442382813</v>
      </c>
      <c r="G358">
        <v>2136383</v>
      </c>
      <c r="H358">
        <v>4942.35302734375</v>
      </c>
      <c r="I358">
        <v>1</v>
      </c>
      <c r="J358">
        <v>3.7718522548675537</v>
      </c>
      <c r="K358">
        <v>193.72528076171875</v>
      </c>
      <c r="L358">
        <v>54316.0859375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1175462528</v>
      </c>
      <c r="D359">
        <v>2726436</v>
      </c>
      <c r="E359">
        <v>47293.58984375</v>
      </c>
      <c r="F359">
        <v>432.26614379882813</v>
      </c>
      <c r="G359">
        <v>2136381.5</v>
      </c>
      <c r="H359">
        <v>4942.28271484375</v>
      </c>
      <c r="I359">
        <v>1</v>
      </c>
      <c r="J359">
        <v>3.7732162475585938</v>
      </c>
      <c r="K359">
        <v>193.79533386230469</v>
      </c>
      <c r="L359">
        <v>54319.0625</v>
      </c>
    </row>
    <row r="360" spans="1:12" x14ac:dyDescent="0.25">
      <c r="A360">
        <v>1601</v>
      </c>
      <c r="B360" s="1">
        <f>DATE(2023,1,20) + TIME(0,0,0)</f>
        <v>44946</v>
      </c>
      <c r="C360">
        <v>1175483136</v>
      </c>
      <c r="D360">
        <v>2726483.5</v>
      </c>
      <c r="E360">
        <v>47295.453125</v>
      </c>
      <c r="F360">
        <v>432.26425170898438</v>
      </c>
      <c r="G360">
        <v>2053143.75</v>
      </c>
      <c r="H360">
        <v>4749.7421875</v>
      </c>
      <c r="I360">
        <v>1</v>
      </c>
      <c r="J360">
        <v>3.7769775390625</v>
      </c>
      <c r="K360">
        <v>186.43843078613281</v>
      </c>
      <c r="L360">
        <v>54390.8359375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1179570432</v>
      </c>
      <c r="D361">
        <v>2735938.75</v>
      </c>
      <c r="E361">
        <v>47663.19921875</v>
      </c>
      <c r="F361">
        <v>432.28875732421875</v>
      </c>
      <c r="G361">
        <v>2053976.25</v>
      </c>
      <c r="H361">
        <v>4751.39892578125</v>
      </c>
      <c r="I361">
        <v>1</v>
      </c>
      <c r="J361">
        <v>3.7432994842529297</v>
      </c>
      <c r="K361">
        <v>184.77580261230469</v>
      </c>
      <c r="L361">
        <v>54457.40625</v>
      </c>
    </row>
    <row r="362" spans="1:12" x14ac:dyDescent="0.25">
      <c r="A362">
        <v>1603</v>
      </c>
      <c r="B362" s="1">
        <f>DATE(2023,1,22) + TIME(0,0,0)</f>
        <v>44948</v>
      </c>
      <c r="C362">
        <v>1179570432</v>
      </c>
      <c r="D362">
        <v>2735938.75</v>
      </c>
      <c r="E362">
        <v>47663.19921875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56664.3671875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1179570432</v>
      </c>
      <c r="D363">
        <v>2735938.75</v>
      </c>
      <c r="E363">
        <v>47663.19921875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56826.296875</v>
      </c>
    </row>
    <row r="364" spans="1:12" x14ac:dyDescent="0.25">
      <c r="A364">
        <v>1606</v>
      </c>
      <c r="B364" s="1">
        <f>DATE(2023,1,25) + TIME(0,0,0)</f>
        <v>44951</v>
      </c>
      <c r="C364">
        <v>1179592576</v>
      </c>
      <c r="D364">
        <v>2735989.75</v>
      </c>
      <c r="E364">
        <v>47664.171875</v>
      </c>
      <c r="F364">
        <v>432.41726684570313</v>
      </c>
      <c r="G364">
        <v>2212750.5</v>
      </c>
      <c r="H364">
        <v>5117.1650390625</v>
      </c>
      <c r="I364">
        <v>1</v>
      </c>
      <c r="J364">
        <v>1.8655463457107544</v>
      </c>
      <c r="K364">
        <v>97.277839660644531</v>
      </c>
      <c r="L364">
        <v>55951.265625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1196944512</v>
      </c>
      <c r="D365">
        <v>2776121.25</v>
      </c>
      <c r="E365">
        <v>49195.60546875</v>
      </c>
      <c r="F365">
        <v>432.43515014648438</v>
      </c>
      <c r="G365">
        <v>2167573</v>
      </c>
      <c r="H365">
        <v>5012.48095703125</v>
      </c>
      <c r="I365">
        <v>1</v>
      </c>
      <c r="J365">
        <v>3.8721821308135986</v>
      </c>
      <c r="K365">
        <v>201.91073608398438</v>
      </c>
      <c r="L365">
        <v>54398.17578125</v>
      </c>
    </row>
    <row r="366" spans="1:12" x14ac:dyDescent="0.25">
      <c r="A366">
        <v>1614</v>
      </c>
      <c r="B366" s="1">
        <f>DATE(2023,2,2) + TIME(0,0,0)</f>
        <v>44959</v>
      </c>
      <c r="C366">
        <v>1196965632</v>
      </c>
      <c r="D366">
        <v>2776170.5</v>
      </c>
      <c r="E366">
        <v>49197.58203125</v>
      </c>
      <c r="F366">
        <v>432.43423461914063</v>
      </c>
      <c r="G366">
        <v>2120668</v>
      </c>
      <c r="H366">
        <v>4904.0244140625</v>
      </c>
      <c r="I366">
        <v>1</v>
      </c>
      <c r="J366">
        <v>3.8728563785552979</v>
      </c>
      <c r="K366">
        <v>197.57772827148438</v>
      </c>
      <c r="L366">
        <v>54430.40234375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1226571136</v>
      </c>
      <c r="D367">
        <v>2844610.75</v>
      </c>
      <c r="E367">
        <v>52128.64453125</v>
      </c>
      <c r="F367">
        <v>432.67044067382813</v>
      </c>
      <c r="G367">
        <v>2113491.75</v>
      </c>
      <c r="H367">
        <v>4884.76123046875</v>
      </c>
      <c r="I367">
        <v>1</v>
      </c>
      <c r="J367">
        <v>4.2503190040588379</v>
      </c>
      <c r="K367">
        <v>216.83406066894531</v>
      </c>
      <c r="L367">
        <v>54338.4296875</v>
      </c>
    </row>
    <row r="368" spans="1:12" x14ac:dyDescent="0.25">
      <c r="A368">
        <v>1628</v>
      </c>
      <c r="B368" s="1">
        <f>DATE(2023,2,16) + TIME(0,0,0)</f>
        <v>44973</v>
      </c>
      <c r="C368">
        <v>1226592640</v>
      </c>
      <c r="D368">
        <v>2844660.25</v>
      </c>
      <c r="E368">
        <v>52130.83984375</v>
      </c>
      <c r="F368">
        <v>432.67172241210938</v>
      </c>
      <c r="G368">
        <v>2144202.5</v>
      </c>
      <c r="H368">
        <v>4955.72607421875</v>
      </c>
      <c r="I368">
        <v>1</v>
      </c>
      <c r="J368">
        <v>4.2439870834350586</v>
      </c>
      <c r="K368">
        <v>219.64193725585938</v>
      </c>
      <c r="L368">
        <v>54311.3984375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1239426432</v>
      </c>
      <c r="D369">
        <v>2874316.5</v>
      </c>
      <c r="E369">
        <v>53474.93359375</v>
      </c>
      <c r="F369">
        <v>432.79345703125</v>
      </c>
      <c r="G369">
        <v>2142005.5</v>
      </c>
      <c r="H369">
        <v>4949.255859375</v>
      </c>
      <c r="I369">
        <v>1</v>
      </c>
      <c r="J369">
        <v>4.3690042495727539</v>
      </c>
      <c r="K369">
        <v>226.11204528808594</v>
      </c>
      <c r="L369">
        <v>54249.54296875</v>
      </c>
    </row>
    <row r="370" spans="1:12" x14ac:dyDescent="0.25">
      <c r="A370">
        <v>1634</v>
      </c>
      <c r="B370" s="1">
        <f>DATE(2023,2,22) + TIME(0,0,0)</f>
        <v>44979</v>
      </c>
      <c r="C370">
        <v>1239447936</v>
      </c>
      <c r="D370">
        <v>2874366.25</v>
      </c>
      <c r="E370">
        <v>53477.203125</v>
      </c>
      <c r="F370">
        <v>432.7940673828125</v>
      </c>
      <c r="G370">
        <v>2149771.5</v>
      </c>
      <c r="H370">
        <v>4967.19287109375</v>
      </c>
      <c r="I370">
        <v>1</v>
      </c>
      <c r="J370">
        <v>4.3668379783630371</v>
      </c>
      <c r="K370">
        <v>226.81385803222656</v>
      </c>
      <c r="L370">
        <v>54242.59375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1265194624</v>
      </c>
      <c r="D371">
        <v>2933834.5</v>
      </c>
      <c r="E371">
        <v>56285.046875</v>
      </c>
      <c r="F371">
        <v>433.05706787109375</v>
      </c>
      <c r="G371">
        <v>2145478.25</v>
      </c>
      <c r="H371">
        <v>4954.26220703125</v>
      </c>
      <c r="I371">
        <v>1</v>
      </c>
      <c r="J371">
        <v>4.6157784461975098</v>
      </c>
      <c r="K371">
        <v>239.74382019042969</v>
      </c>
      <c r="L371">
        <v>54171.74609375</v>
      </c>
    </row>
    <row r="372" spans="1:12" x14ac:dyDescent="0.25">
      <c r="A372">
        <v>1646</v>
      </c>
      <c r="B372" s="1">
        <f>DATE(2023,3,6) + TIME(0,0,0)</f>
        <v>44991</v>
      </c>
      <c r="C372">
        <v>1265216000</v>
      </c>
      <c r="D372">
        <v>2933884</v>
      </c>
      <c r="E372">
        <v>56287.43359375</v>
      </c>
      <c r="F372">
        <v>433.05718994140625</v>
      </c>
      <c r="G372">
        <v>2137258.75</v>
      </c>
      <c r="H372">
        <v>4935.2802734375</v>
      </c>
      <c r="I372">
        <v>1</v>
      </c>
      <c r="J372">
        <v>4.6180920600891113</v>
      </c>
      <c r="K372">
        <v>238.95074462890625</v>
      </c>
      <c r="L372">
        <v>54178.8359375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1271604480</v>
      </c>
      <c r="D373">
        <v>2948634.5</v>
      </c>
      <c r="E373">
        <v>57007.75</v>
      </c>
      <c r="F373">
        <v>433.13217163085938</v>
      </c>
      <c r="G373">
        <v>2136266.5</v>
      </c>
      <c r="H373">
        <v>4932.13525390625</v>
      </c>
      <c r="I373">
        <v>1</v>
      </c>
      <c r="J373">
        <v>4.6788592338562012</v>
      </c>
      <c r="K373">
        <v>242.09494018554688</v>
      </c>
      <c r="L373">
        <v>54174.22265625</v>
      </c>
    </row>
    <row r="374" spans="1:12" x14ac:dyDescent="0.25">
      <c r="A374">
        <v>1649</v>
      </c>
      <c r="B374" s="1">
        <f>DATE(2023,3,9) + TIME(0,0,0)</f>
        <v>44994</v>
      </c>
      <c r="C374">
        <v>1271631232</v>
      </c>
      <c r="D374">
        <v>2948696.25</v>
      </c>
      <c r="E374">
        <v>57010.6875</v>
      </c>
      <c r="F374">
        <v>433.142333984375</v>
      </c>
      <c r="G374">
        <v>2669481.5</v>
      </c>
      <c r="H374">
        <v>6163.05859375</v>
      </c>
      <c r="I374">
        <v>1</v>
      </c>
      <c r="J374">
        <v>4.5512499809265137</v>
      </c>
      <c r="K374">
        <v>293.87100219726563</v>
      </c>
      <c r="L374">
        <v>53697.6484375</v>
      </c>
    </row>
    <row r="375" spans="1:12" x14ac:dyDescent="0.25">
      <c r="A375">
        <v>1649.39</v>
      </c>
      <c r="B375" s="1">
        <f>DATE(2023,3,9) + TIME(9,21,36)</f>
        <v>44994.39</v>
      </c>
      <c r="C375">
        <v>1272670592</v>
      </c>
      <c r="D375">
        <v>2951096</v>
      </c>
      <c r="E375">
        <v>57129.140625</v>
      </c>
      <c r="F375">
        <v>433.138427734375</v>
      </c>
      <c r="G375">
        <v>2664174.25</v>
      </c>
      <c r="H375">
        <v>6150.861328125</v>
      </c>
      <c r="I375">
        <v>1</v>
      </c>
      <c r="J375">
        <v>4.7402734756469727</v>
      </c>
      <c r="K375">
        <v>306.07650756835938</v>
      </c>
      <c r="L375">
        <v>53500.03125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1272692736</v>
      </c>
      <c r="D376">
        <v>2951147</v>
      </c>
      <c r="E376">
        <v>57131.76171875</v>
      </c>
      <c r="F376">
        <v>433.12860107421875</v>
      </c>
      <c r="G376">
        <v>2210880.75</v>
      </c>
      <c r="H376">
        <v>5104.44384765625</v>
      </c>
      <c r="I376">
        <v>1</v>
      </c>
      <c r="J376">
        <v>4.8847532272338867</v>
      </c>
      <c r="K376">
        <v>262.14462280273438</v>
      </c>
      <c r="L376">
        <v>53903.36328125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1273998976</v>
      </c>
      <c r="D377">
        <v>2954162.75</v>
      </c>
      <c r="E377">
        <v>57282.39453125</v>
      </c>
      <c r="F377">
        <v>433.17129516601563</v>
      </c>
      <c r="G377">
        <v>2214336.75</v>
      </c>
      <c r="H377">
        <v>5111.91943359375</v>
      </c>
      <c r="I377">
        <v>1</v>
      </c>
      <c r="J377">
        <v>4.745506763458252</v>
      </c>
      <c r="K377">
        <v>254.67195129394531</v>
      </c>
      <c r="L377">
        <v>54004.19140625</v>
      </c>
    </row>
    <row r="378" spans="1:12" x14ac:dyDescent="0.25">
      <c r="A378">
        <v>1650</v>
      </c>
      <c r="B378" s="1">
        <f>DATE(2023,3,10) + TIME(0,0,0)</f>
        <v>44995</v>
      </c>
      <c r="C378">
        <v>1274024064</v>
      </c>
      <c r="D378">
        <v>2954220.5</v>
      </c>
      <c r="E378">
        <v>57285.21875</v>
      </c>
      <c r="F378">
        <v>433.17526245117188</v>
      </c>
      <c r="G378">
        <v>2502024.5</v>
      </c>
      <c r="H378">
        <v>5776.00927734375</v>
      </c>
      <c r="I378">
        <v>1</v>
      </c>
      <c r="J378">
        <v>4.666388988494873</v>
      </c>
      <c r="K378">
        <v>282.72406005859375</v>
      </c>
      <c r="L378">
        <v>53748.86328125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1276498048</v>
      </c>
      <c r="D379">
        <v>2959931.75</v>
      </c>
      <c r="E379">
        <v>57572.1015625</v>
      </c>
      <c r="F379">
        <v>433.19772338867188</v>
      </c>
      <c r="G379">
        <v>2498398.5</v>
      </c>
      <c r="H379">
        <v>5767.33984375</v>
      </c>
      <c r="I379">
        <v>1</v>
      </c>
      <c r="J379">
        <v>4.8095989227294922</v>
      </c>
      <c r="K379">
        <v>291.401123046875</v>
      </c>
      <c r="L379">
        <v>53603.26953125</v>
      </c>
    </row>
    <row r="380" spans="1:12" x14ac:dyDescent="0.25">
      <c r="A380">
        <v>1651</v>
      </c>
      <c r="B380" s="1">
        <f>DATE(2023,3,11) + TIME(0,0,0)</f>
        <v>44996</v>
      </c>
      <c r="C380">
        <v>1276524160</v>
      </c>
      <c r="D380">
        <v>2959991.75</v>
      </c>
      <c r="E380">
        <v>57575.12109375</v>
      </c>
      <c r="F380">
        <v>433.19967651367188</v>
      </c>
      <c r="G380">
        <v>2607227.25</v>
      </c>
      <c r="H380">
        <v>6018.53466796875</v>
      </c>
      <c r="I380">
        <v>1</v>
      </c>
      <c r="J380">
        <v>4.7777905464172363</v>
      </c>
      <c r="K380">
        <v>301.98098754882813</v>
      </c>
      <c r="L380">
        <v>53503.921875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1279103616</v>
      </c>
      <c r="D381">
        <v>2965946.25</v>
      </c>
      <c r="E381">
        <v>57878.16796875</v>
      </c>
      <c r="F381">
        <v>433.23089599609375</v>
      </c>
      <c r="G381">
        <v>2604971</v>
      </c>
      <c r="H381">
        <v>6012.892578125</v>
      </c>
      <c r="I381">
        <v>1</v>
      </c>
      <c r="J381">
        <v>4.8671908378601074</v>
      </c>
      <c r="K381">
        <v>307.63201904296875</v>
      </c>
      <c r="L381">
        <v>53396.43359375</v>
      </c>
    </row>
    <row r="382" spans="1:12" x14ac:dyDescent="0.25">
      <c r="A382">
        <v>1652</v>
      </c>
      <c r="B382" s="1">
        <f>DATE(2023,3,12) + TIME(0,0,0)</f>
        <v>44997</v>
      </c>
      <c r="C382">
        <v>1279129344</v>
      </c>
      <c r="D382">
        <v>2966005.5</v>
      </c>
      <c r="E382">
        <v>57881.2109375</v>
      </c>
      <c r="F382">
        <v>433.23086547851563</v>
      </c>
      <c r="G382">
        <v>2572800</v>
      </c>
      <c r="H382">
        <v>5938.63525390625</v>
      </c>
      <c r="I382">
        <v>1</v>
      </c>
      <c r="J382">
        <v>4.8779854774475098</v>
      </c>
      <c r="K382">
        <v>304.54122924804688</v>
      </c>
      <c r="L382">
        <v>53425.02734375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1284247936</v>
      </c>
      <c r="D383">
        <v>2977819.5</v>
      </c>
      <c r="E383">
        <v>58491.25</v>
      </c>
      <c r="F383">
        <v>433.29238891601563</v>
      </c>
      <c r="G383">
        <v>2571570.5</v>
      </c>
      <c r="H383">
        <v>5934.9541015625</v>
      </c>
      <c r="I383">
        <v>1</v>
      </c>
      <c r="J383">
        <v>4.9370369911193848</v>
      </c>
      <c r="K383">
        <v>308.22821044921875</v>
      </c>
      <c r="L383">
        <v>53369.3984375</v>
      </c>
    </row>
    <row r="384" spans="1:12" x14ac:dyDescent="0.25">
      <c r="A384">
        <v>1654</v>
      </c>
      <c r="B384" s="1">
        <f>DATE(2023,3,14) + TIME(0,0,0)</f>
        <v>44999</v>
      </c>
      <c r="C384">
        <v>1284268928</v>
      </c>
      <c r="D384">
        <v>2977868</v>
      </c>
      <c r="E384">
        <v>58493.87109375</v>
      </c>
      <c r="F384">
        <v>433.28964233398438</v>
      </c>
      <c r="G384">
        <v>2105122.75</v>
      </c>
      <c r="H384">
        <v>4858.4658203125</v>
      </c>
      <c r="I384">
        <v>1</v>
      </c>
      <c r="J384">
        <v>5.1226773262023926</v>
      </c>
      <c r="K384">
        <v>262.3214111328125</v>
      </c>
      <c r="L384">
        <v>53782.328125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1292690048</v>
      </c>
      <c r="D385">
        <v>2997300.25</v>
      </c>
      <c r="E385">
        <v>59493.59765625</v>
      </c>
      <c r="F385">
        <v>433.3935546875</v>
      </c>
      <c r="G385">
        <v>2111038.25</v>
      </c>
      <c r="H385">
        <v>4870.94970703125</v>
      </c>
      <c r="I385">
        <v>1</v>
      </c>
      <c r="J385">
        <v>4.8785524368286133</v>
      </c>
      <c r="K385">
        <v>249.81941223144531</v>
      </c>
      <c r="L385">
        <v>54119.8359375</v>
      </c>
    </row>
    <row r="386" spans="1:12" x14ac:dyDescent="0.25">
      <c r="A386">
        <v>1658</v>
      </c>
      <c r="B386" s="1">
        <f>DATE(2023,3,18) + TIME(0,0,0)</f>
        <v>45003</v>
      </c>
      <c r="C386">
        <v>1292711424</v>
      </c>
      <c r="D386">
        <v>2997349.5</v>
      </c>
      <c r="E386">
        <v>59496.125</v>
      </c>
      <c r="F386">
        <v>433.39407348632813</v>
      </c>
      <c r="G386">
        <v>2136968.25</v>
      </c>
      <c r="H386">
        <v>4930.77392578125</v>
      </c>
      <c r="I386">
        <v>1</v>
      </c>
      <c r="J386">
        <v>4.8698692321777344</v>
      </c>
      <c r="K386">
        <v>252.41450500488281</v>
      </c>
      <c r="L386">
        <v>54097.49609375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1326840704</v>
      </c>
      <c r="D387">
        <v>3076055</v>
      </c>
      <c r="E387">
        <v>63669.6328125</v>
      </c>
      <c r="F387">
        <v>433.803955078125</v>
      </c>
      <c r="G387">
        <v>2132389.5</v>
      </c>
      <c r="H387">
        <v>4915.560546875</v>
      </c>
      <c r="I387">
        <v>1</v>
      </c>
      <c r="J387">
        <v>5.1631088256835938</v>
      </c>
      <c r="K387">
        <v>267.61288452148438</v>
      </c>
      <c r="L387">
        <v>54082.5234375</v>
      </c>
    </row>
    <row r="388" spans="1:12" x14ac:dyDescent="0.25">
      <c r="A388">
        <v>1674</v>
      </c>
      <c r="B388" s="1">
        <f>DATE(2023,4,3) + TIME(0,0,0)</f>
        <v>45019</v>
      </c>
      <c r="C388">
        <v>1326861312</v>
      </c>
      <c r="D388">
        <v>3076102.5</v>
      </c>
      <c r="E388">
        <v>63672.23828125</v>
      </c>
      <c r="F388">
        <v>433.80364990234375</v>
      </c>
      <c r="G388">
        <v>2062550.5</v>
      </c>
      <c r="H388">
        <v>4754.5712890625</v>
      </c>
      <c r="I388">
        <v>1</v>
      </c>
      <c r="J388">
        <v>5.1915068626403809</v>
      </c>
      <c r="K388">
        <v>260.3499755859375</v>
      </c>
      <c r="L388">
        <v>54142.8984375</v>
      </c>
    </row>
    <row r="389" spans="1:12" x14ac:dyDescent="0.25">
      <c r="A389">
        <v>1674.05</v>
      </c>
      <c r="B389" s="1">
        <f>DATE(2023,4,3) + TIME(1,12,0)</f>
        <v>45019.05</v>
      </c>
      <c r="C389">
        <v>1326964480</v>
      </c>
      <c r="D389">
        <v>3076340.25</v>
      </c>
      <c r="E389">
        <v>63685.23046875</v>
      </c>
      <c r="F389">
        <v>433.81234741210938</v>
      </c>
      <c r="G389">
        <v>2062894.875</v>
      </c>
      <c r="H389">
        <v>4755.27001953125</v>
      </c>
      <c r="I389">
        <v>1</v>
      </c>
      <c r="J389">
        <v>5.1776275634765625</v>
      </c>
      <c r="K389">
        <v>259.65408325195313</v>
      </c>
      <c r="L389">
        <v>54150.55859375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1328903808</v>
      </c>
      <c r="D390">
        <v>3080810.5</v>
      </c>
      <c r="E390">
        <v>63928.96484375</v>
      </c>
      <c r="F390">
        <v>433.83792114257813</v>
      </c>
      <c r="G390">
        <v>2063114.125</v>
      </c>
      <c r="H390">
        <v>4755.4951171875</v>
      </c>
      <c r="I390">
        <v>1</v>
      </c>
      <c r="J390">
        <v>5.1730356216430664</v>
      </c>
      <c r="K390">
        <v>259.42355346679688</v>
      </c>
      <c r="L390">
        <v>54179.50390625</v>
      </c>
    </row>
    <row r="391" spans="1:12" x14ac:dyDescent="0.25">
      <c r="A391">
        <v>1675</v>
      </c>
      <c r="B391" s="1">
        <f>DATE(2023,4,4) + TIME(0,0,0)</f>
        <v>45020</v>
      </c>
      <c r="C391">
        <v>1328924544</v>
      </c>
      <c r="D391">
        <v>3080858.25</v>
      </c>
      <c r="E391">
        <v>63931.5625</v>
      </c>
      <c r="F391">
        <v>433.83828735351563</v>
      </c>
      <c r="G391">
        <v>2068705.375</v>
      </c>
      <c r="H391">
        <v>4768.37890625</v>
      </c>
      <c r="I391">
        <v>1</v>
      </c>
      <c r="J391">
        <v>5.1707954406738281</v>
      </c>
      <c r="K391">
        <v>260.00759887695313</v>
      </c>
      <c r="L391">
        <v>54174.80078125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1330972416</v>
      </c>
      <c r="D392">
        <v>3085578.5</v>
      </c>
      <c r="E392">
        <v>64189.4140625</v>
      </c>
      <c r="F392">
        <v>433.86788940429688</v>
      </c>
      <c r="G392">
        <v>2068598.875</v>
      </c>
      <c r="H392">
        <v>4767.80810546875</v>
      </c>
      <c r="I392">
        <v>1</v>
      </c>
      <c r="J392">
        <v>5.1821131706237793</v>
      </c>
      <c r="K392">
        <v>260.57659912109375</v>
      </c>
      <c r="L392">
        <v>54179.8828125</v>
      </c>
    </row>
    <row r="393" spans="1:12" x14ac:dyDescent="0.25">
      <c r="A393">
        <v>1676</v>
      </c>
      <c r="B393" s="1">
        <f>DATE(2023,4,5) + TIME(0,0,0)</f>
        <v>45021</v>
      </c>
      <c r="C393">
        <v>1330972416</v>
      </c>
      <c r="D393">
        <v>3085578.5</v>
      </c>
      <c r="E393">
        <v>64189.4140625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56424.19140625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1330972416</v>
      </c>
      <c r="D394">
        <v>3085578.5</v>
      </c>
      <c r="E394">
        <v>64189.4140625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56480.26953125</v>
      </c>
    </row>
    <row r="395" spans="1:12" x14ac:dyDescent="0.25">
      <c r="A395">
        <v>1677</v>
      </c>
      <c r="B395" s="1">
        <f>DATE(2023,4,6) + TIME(0,0,0)</f>
        <v>45022</v>
      </c>
      <c r="C395">
        <v>1330972416</v>
      </c>
      <c r="D395">
        <v>3085578.5</v>
      </c>
      <c r="E395">
        <v>64189.4140625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56480.81640625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1330972416</v>
      </c>
      <c r="D396">
        <v>3085578.5</v>
      </c>
      <c r="E396">
        <v>64189.4140625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56659.7578125</v>
      </c>
    </row>
    <row r="397" spans="1:12" x14ac:dyDescent="0.25">
      <c r="A397">
        <v>1681</v>
      </c>
      <c r="B397" s="1">
        <f>DATE(2023,4,10) + TIME(0,0,0)</f>
        <v>45026</v>
      </c>
      <c r="C397">
        <v>1330995584</v>
      </c>
      <c r="D397">
        <v>3085631.75</v>
      </c>
      <c r="E397">
        <v>64191.09375</v>
      </c>
      <c r="F397">
        <v>434.62405395507813</v>
      </c>
      <c r="G397">
        <v>2311886.25</v>
      </c>
      <c r="H397">
        <v>5319.2783203125</v>
      </c>
      <c r="I397">
        <v>1</v>
      </c>
      <c r="J397">
        <v>3.0615637302398682</v>
      </c>
      <c r="K397">
        <v>167.99639892578125</v>
      </c>
      <c r="L397">
        <v>55874.54296875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1333252096</v>
      </c>
      <c r="D398">
        <v>3090831</v>
      </c>
      <c r="E398">
        <v>64424.10546875</v>
      </c>
      <c r="F398">
        <v>433.99038696289063</v>
      </c>
      <c r="G398">
        <v>2274716.5</v>
      </c>
      <c r="H398">
        <v>5241.39794921875</v>
      </c>
      <c r="I398">
        <v>1</v>
      </c>
      <c r="J398">
        <v>4.4794330596923828</v>
      </c>
      <c r="K398">
        <v>245.79515075683594</v>
      </c>
      <c r="L398">
        <v>54717.671875</v>
      </c>
    </row>
    <row r="399" spans="1:12" x14ac:dyDescent="0.25">
      <c r="A399">
        <v>1682</v>
      </c>
      <c r="B399" s="1">
        <f>DATE(2023,4,11) + TIME(0,0,0)</f>
        <v>45027</v>
      </c>
      <c r="C399">
        <v>1333279104</v>
      </c>
      <c r="D399">
        <v>3090893.25</v>
      </c>
      <c r="E399">
        <v>64427.0078125</v>
      </c>
      <c r="F399">
        <v>433.99807739257813</v>
      </c>
      <c r="G399">
        <v>2699079.5</v>
      </c>
      <c r="H399">
        <v>6219.10498046875</v>
      </c>
      <c r="I399">
        <v>1</v>
      </c>
      <c r="J399">
        <v>4.4606742858886719</v>
      </c>
      <c r="K399">
        <v>290.36630249023438</v>
      </c>
      <c r="L399">
        <v>54329.21875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1334598656</v>
      </c>
      <c r="D400">
        <v>3093934</v>
      </c>
      <c r="E400">
        <v>64575.79296875</v>
      </c>
      <c r="F400">
        <v>433.98660278320313</v>
      </c>
      <c r="G400">
        <v>2691714</v>
      </c>
      <c r="H400">
        <v>6202.29736328125</v>
      </c>
      <c r="I400">
        <v>1</v>
      </c>
      <c r="J400">
        <v>4.718836784362793</v>
      </c>
      <c r="K400">
        <v>307.17120361328125</v>
      </c>
      <c r="L400">
        <v>53984.77734375</v>
      </c>
    </row>
    <row r="401" spans="1:12" x14ac:dyDescent="0.25">
      <c r="A401">
        <v>1682.5</v>
      </c>
      <c r="B401" s="1">
        <f>DATE(2023,4,11) + TIME(12,0,0)</f>
        <v>45027.5</v>
      </c>
      <c r="C401">
        <v>1334620032</v>
      </c>
      <c r="D401">
        <v>3093983.25</v>
      </c>
      <c r="E401">
        <v>64578.28125</v>
      </c>
      <c r="F401">
        <v>433.9727783203125</v>
      </c>
      <c r="G401">
        <v>2135544.75</v>
      </c>
      <c r="H401">
        <v>4920.9189453125</v>
      </c>
      <c r="I401">
        <v>1</v>
      </c>
      <c r="J401">
        <v>4.8138322830200195</v>
      </c>
      <c r="K401">
        <v>248.86470031738281</v>
      </c>
      <c r="L401">
        <v>54477.359375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1378444544</v>
      </c>
      <c r="D402">
        <v>3194884.5</v>
      </c>
      <c r="E402">
        <v>69605.5703125</v>
      </c>
      <c r="F402">
        <v>434.58743286132813</v>
      </c>
      <c r="G402">
        <v>2141991.75</v>
      </c>
      <c r="H402">
        <v>4928.79345703125</v>
      </c>
      <c r="I402">
        <v>1</v>
      </c>
      <c r="J402">
        <v>4.6610698699951172</v>
      </c>
      <c r="K402">
        <v>240.96611022949219</v>
      </c>
      <c r="L402">
        <v>54129.31640625</v>
      </c>
    </row>
    <row r="403" spans="1:12" x14ac:dyDescent="0.25">
      <c r="A403">
        <v>1703</v>
      </c>
      <c r="B403" s="1">
        <f>DATE(2023,5,2) + TIME(0,0,0)</f>
        <v>45048</v>
      </c>
      <c r="C403">
        <v>1378470400</v>
      </c>
      <c r="D403">
        <v>3194943.75</v>
      </c>
      <c r="E403">
        <v>69608.4453125</v>
      </c>
      <c r="F403">
        <v>434.598388671875</v>
      </c>
      <c r="G403">
        <v>2583928.25</v>
      </c>
      <c r="H403">
        <v>5945.55419921875</v>
      </c>
      <c r="I403">
        <v>1</v>
      </c>
      <c r="J403">
        <v>4.6199440956115723</v>
      </c>
      <c r="K403">
        <v>287.986083984375</v>
      </c>
      <c r="L403">
        <v>53735.83203125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1388758784</v>
      </c>
      <c r="D404">
        <v>3218613.75</v>
      </c>
      <c r="E404">
        <v>70810.5390625</v>
      </c>
      <c r="F404">
        <v>434.72848510742188</v>
      </c>
      <c r="G404">
        <v>2578301.75</v>
      </c>
      <c r="H404">
        <v>5930.83203125</v>
      </c>
      <c r="I404">
        <v>1</v>
      </c>
      <c r="J404">
        <v>4.8566374778747559</v>
      </c>
      <c r="K404">
        <v>302.74209594726563</v>
      </c>
      <c r="L404">
        <v>53332.390625</v>
      </c>
    </row>
    <row r="405" spans="1:12" x14ac:dyDescent="0.25">
      <c r="A405">
        <v>1707</v>
      </c>
      <c r="B405" s="1">
        <f>DATE(2023,5,6) + TIME(0,0,0)</f>
        <v>45052</v>
      </c>
      <c r="C405">
        <v>1388780032</v>
      </c>
      <c r="D405">
        <v>3218662.75</v>
      </c>
      <c r="E405">
        <v>70813.0859375</v>
      </c>
      <c r="F405">
        <v>434.7186279296875</v>
      </c>
      <c r="G405">
        <v>2130583</v>
      </c>
      <c r="H405">
        <v>4901.06201171875</v>
      </c>
      <c r="I405">
        <v>1</v>
      </c>
      <c r="J405">
        <v>4.9461650848388672</v>
      </c>
      <c r="K405">
        <v>255.02877807617188</v>
      </c>
      <c r="L405">
        <v>53729.48828125</v>
      </c>
    </row>
    <row r="406" spans="1:12" x14ac:dyDescent="0.25">
      <c r="A406">
        <v>1709</v>
      </c>
      <c r="B406" s="1">
        <f>DATE(2023,5,8) + TIME(0,0,0)</f>
        <v>45054</v>
      </c>
      <c r="C406">
        <v>1393053312</v>
      </c>
      <c r="D406">
        <v>3228490.75</v>
      </c>
      <c r="E406">
        <v>71297.109375</v>
      </c>
      <c r="F406">
        <v>434.81243896484375</v>
      </c>
      <c r="G406">
        <v>2137730.75</v>
      </c>
      <c r="H406">
        <v>4916.443359375</v>
      </c>
      <c r="I406">
        <v>1</v>
      </c>
      <c r="J406">
        <v>4.6475458145141602</v>
      </c>
      <c r="K406">
        <v>239.63092041015625</v>
      </c>
      <c r="L406">
        <v>53992.11328125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1395170432</v>
      </c>
      <c r="D407">
        <v>3233359.5</v>
      </c>
      <c r="E407">
        <v>71532.828125</v>
      </c>
      <c r="F407">
        <v>434.84429931640625</v>
      </c>
      <c r="G407">
        <v>2138661.5</v>
      </c>
      <c r="H407">
        <v>4918.22314453125</v>
      </c>
      <c r="I407">
        <v>1</v>
      </c>
      <c r="J407">
        <v>4.6129517555236816</v>
      </c>
      <c r="K407">
        <v>237.84703063964844</v>
      </c>
      <c r="L407">
        <v>54014.87890625</v>
      </c>
    </row>
    <row r="408" spans="1:12" x14ac:dyDescent="0.25">
      <c r="A408">
        <v>1710</v>
      </c>
      <c r="B408" s="1">
        <f>DATE(2023,5,9) + TIME(0,0,0)</f>
        <v>45055</v>
      </c>
      <c r="C408">
        <v>1395190912</v>
      </c>
      <c r="D408">
        <v>3233406.75</v>
      </c>
      <c r="E408">
        <v>71535.109375</v>
      </c>
      <c r="F408">
        <v>434.84332275390625</v>
      </c>
      <c r="G408">
        <v>2048918</v>
      </c>
      <c r="H408">
        <v>4711.853515625</v>
      </c>
      <c r="I408">
        <v>1</v>
      </c>
      <c r="J408">
        <v>4.6182675361633301</v>
      </c>
      <c r="K408">
        <v>228.14222717285156</v>
      </c>
      <c r="L408">
        <v>54092.6796875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1401325056</v>
      </c>
      <c r="D409">
        <v>3247511</v>
      </c>
      <c r="E409">
        <v>72201.453125</v>
      </c>
      <c r="F409">
        <v>434.9552001953125</v>
      </c>
      <c r="G409">
        <v>2052697.375</v>
      </c>
      <c r="H409">
        <v>4719.33056640625</v>
      </c>
      <c r="I409">
        <v>1</v>
      </c>
      <c r="J409">
        <v>4.4667596817016602</v>
      </c>
      <c r="K409">
        <v>220.65739440917969</v>
      </c>
      <c r="L409">
        <v>54189.12890625</v>
      </c>
    </row>
    <row r="410" spans="1:12" x14ac:dyDescent="0.25">
      <c r="A410">
        <v>1713</v>
      </c>
      <c r="B410" s="1">
        <f>DATE(2023,5,12) + TIME(0,0,0)</f>
        <v>45058</v>
      </c>
      <c r="C410">
        <v>1401350784</v>
      </c>
      <c r="D410">
        <v>3247570.25</v>
      </c>
      <c r="E410">
        <v>72204.21875</v>
      </c>
      <c r="F410">
        <v>434.96542358398438</v>
      </c>
      <c r="G410">
        <v>2576944.25</v>
      </c>
      <c r="H410">
        <v>5924.48046875</v>
      </c>
      <c r="I410">
        <v>1</v>
      </c>
      <c r="J410">
        <v>4.4623856544494629</v>
      </c>
      <c r="K410">
        <v>276.7215576171875</v>
      </c>
      <c r="L410">
        <v>53725.03125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1401685376</v>
      </c>
      <c r="D411">
        <v>3248339.5</v>
      </c>
      <c r="E411">
        <v>72241.109375</v>
      </c>
      <c r="F411">
        <v>434.89959716796875</v>
      </c>
      <c r="G411">
        <v>2572799.5</v>
      </c>
      <c r="H411">
        <v>5915.84716796875</v>
      </c>
      <c r="I411">
        <v>1</v>
      </c>
      <c r="J411">
        <v>4.6010098457336426</v>
      </c>
      <c r="K411">
        <v>285.31613159179688</v>
      </c>
      <c r="L411">
        <v>53621.23828125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1403896704</v>
      </c>
      <c r="D412">
        <v>3253423.5</v>
      </c>
      <c r="E412">
        <v>72490.09375</v>
      </c>
      <c r="F412">
        <v>434.96856689453125</v>
      </c>
      <c r="G412">
        <v>2570898.5</v>
      </c>
      <c r="H412">
        <v>5910.53857421875</v>
      </c>
      <c r="I412">
        <v>1</v>
      </c>
      <c r="J412">
        <v>4.6874513626098633</v>
      </c>
      <c r="K412">
        <v>290.6790771484375</v>
      </c>
      <c r="L412">
        <v>53444.0234375</v>
      </c>
    </row>
    <row r="413" spans="1:12" x14ac:dyDescent="0.25">
      <c r="A413">
        <v>1714</v>
      </c>
      <c r="B413" s="1">
        <f>DATE(2023,5,13) + TIME(0,0,0)</f>
        <v>45059</v>
      </c>
      <c r="C413">
        <v>1403921536</v>
      </c>
      <c r="D413">
        <v>3253480.75</v>
      </c>
      <c r="E413">
        <v>72492.9140625</v>
      </c>
      <c r="F413">
        <v>434.96673583984375</v>
      </c>
      <c r="G413">
        <v>2490501.25</v>
      </c>
      <c r="H413">
        <v>5725.72802734375</v>
      </c>
      <c r="I413">
        <v>1</v>
      </c>
      <c r="J413">
        <v>4.6966152191162109</v>
      </c>
      <c r="K413">
        <v>282.16775512695313</v>
      </c>
      <c r="L413">
        <v>53515.48046875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1416354688</v>
      </c>
      <c r="D414">
        <v>3282056.75</v>
      </c>
      <c r="E414">
        <v>73896.3984375</v>
      </c>
      <c r="F414">
        <v>435.15826416015625</v>
      </c>
      <c r="G414">
        <v>2492168.25</v>
      </c>
      <c r="H414">
        <v>5727.03857421875</v>
      </c>
      <c r="I414">
        <v>1</v>
      </c>
      <c r="J414">
        <v>4.6750717163085938</v>
      </c>
      <c r="K414">
        <v>280.87420654296875</v>
      </c>
      <c r="L414">
        <v>53391.07421875</v>
      </c>
    </row>
    <row r="415" spans="1:12" x14ac:dyDescent="0.25">
      <c r="A415">
        <v>1719</v>
      </c>
      <c r="B415" s="1">
        <f>DATE(2023,5,18) + TIME(0,0,0)</f>
        <v>45064</v>
      </c>
      <c r="C415">
        <v>1416375808</v>
      </c>
      <c r="D415">
        <v>3282105.25</v>
      </c>
      <c r="E415">
        <v>73898.7890625</v>
      </c>
      <c r="F415">
        <v>435.15167236328125</v>
      </c>
      <c r="G415">
        <v>2107109.25</v>
      </c>
      <c r="H415">
        <v>4842.2412109375</v>
      </c>
      <c r="I415">
        <v>1</v>
      </c>
      <c r="J415">
        <v>4.7140755653381348</v>
      </c>
      <c r="K415">
        <v>239.55995178222656</v>
      </c>
      <c r="L415">
        <v>53730.51953125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1433282048</v>
      </c>
      <c r="D416">
        <v>3320938.25</v>
      </c>
      <c r="E416">
        <v>75669.1640625</v>
      </c>
      <c r="F416">
        <v>435.47683715820313</v>
      </c>
      <c r="G416">
        <v>2118633.75</v>
      </c>
      <c r="H416">
        <v>4865.08935546875</v>
      </c>
      <c r="I416">
        <v>1</v>
      </c>
      <c r="J416">
        <v>4.2642130851745605</v>
      </c>
      <c r="K416">
        <v>216.6982421875</v>
      </c>
      <c r="L416">
        <v>54038.34765625</v>
      </c>
    </row>
    <row r="417" spans="1:12" x14ac:dyDescent="0.25">
      <c r="A417">
        <v>1727</v>
      </c>
      <c r="B417" s="1">
        <f>DATE(2023,5,26) + TIME(0,0,0)</f>
        <v>45072</v>
      </c>
      <c r="C417">
        <v>1433307008</v>
      </c>
      <c r="D417">
        <v>3320995.5</v>
      </c>
      <c r="E417">
        <v>75671.734375</v>
      </c>
      <c r="F417">
        <v>435.480224609375</v>
      </c>
      <c r="G417">
        <v>2494344.5</v>
      </c>
      <c r="H417">
        <v>5727.8017578125</v>
      </c>
      <c r="I417">
        <v>1</v>
      </c>
      <c r="J417">
        <v>4.2964954376220703</v>
      </c>
      <c r="K417">
        <v>257.14288330078125</v>
      </c>
      <c r="L417">
        <v>53706.65625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1434527488</v>
      </c>
      <c r="D418">
        <v>3323798.5</v>
      </c>
      <c r="E418">
        <v>75801.3359375</v>
      </c>
      <c r="F418">
        <v>435.45980834960938</v>
      </c>
      <c r="G418">
        <v>2490395.75</v>
      </c>
      <c r="H418">
        <v>5719.00244140625</v>
      </c>
      <c r="I418">
        <v>1</v>
      </c>
      <c r="J418">
        <v>4.4434647560119629</v>
      </c>
      <c r="K418">
        <v>265.93875122070313</v>
      </c>
      <c r="L418">
        <v>53554.3359375</v>
      </c>
    </row>
    <row r="419" spans="1:12" x14ac:dyDescent="0.25">
      <c r="A419">
        <v>1727.5</v>
      </c>
      <c r="B419" s="1">
        <f>DATE(2023,5,26) + TIME(12,0,0)</f>
        <v>45072.5</v>
      </c>
      <c r="C419">
        <v>1434548992</v>
      </c>
      <c r="D419">
        <v>3323848</v>
      </c>
      <c r="E419">
        <v>75803.6328125</v>
      </c>
      <c r="F419">
        <v>435.45236206054688</v>
      </c>
      <c r="G419">
        <v>2149298.5</v>
      </c>
      <c r="H419">
        <v>4935.783203125</v>
      </c>
      <c r="I419">
        <v>1</v>
      </c>
      <c r="J419">
        <v>4.4384846687316895</v>
      </c>
      <c r="K419">
        <v>229.24917602539063</v>
      </c>
      <c r="L419">
        <v>53854.23046875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1461497600</v>
      </c>
      <c r="D420">
        <v>3385687.5</v>
      </c>
      <c r="E420">
        <v>78475.4453125</v>
      </c>
      <c r="F420">
        <v>435.95870971679688</v>
      </c>
      <c r="G420">
        <v>2160495</v>
      </c>
      <c r="H420">
        <v>4955.73291015625</v>
      </c>
      <c r="I420">
        <v>1</v>
      </c>
      <c r="J420">
        <v>4.0523958206176758</v>
      </c>
      <c r="K420">
        <v>209.30790710449219</v>
      </c>
      <c r="L420">
        <v>53986.90625</v>
      </c>
    </row>
    <row r="421" spans="1:12" x14ac:dyDescent="0.25">
      <c r="A421">
        <v>1740</v>
      </c>
      <c r="B421" s="1">
        <f>DATE(2023,6,8) + TIME(0,0,0)</f>
        <v>45085</v>
      </c>
      <c r="C421">
        <v>1461497600</v>
      </c>
      <c r="D421">
        <v>3385687.5</v>
      </c>
      <c r="E421">
        <v>78475.4453125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56220.96484375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1461497600</v>
      </c>
      <c r="D422">
        <v>3385687.5</v>
      </c>
      <c r="E422">
        <v>78475.4453125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56264.87109375</v>
      </c>
    </row>
    <row r="423" spans="1:12" x14ac:dyDescent="0.25">
      <c r="A423">
        <v>1740.8</v>
      </c>
      <c r="B423" s="1">
        <f>DATE(2023,6,8) + TIME(19,12,0)</f>
        <v>45085.8</v>
      </c>
      <c r="C423">
        <v>1461520128</v>
      </c>
      <c r="D423">
        <v>3385739</v>
      </c>
      <c r="E423">
        <v>78476.6953125</v>
      </c>
      <c r="F423">
        <v>437.08340454101563</v>
      </c>
      <c r="G423">
        <v>2251268</v>
      </c>
      <c r="H423">
        <v>5150.65966796875</v>
      </c>
      <c r="I423">
        <v>1</v>
      </c>
      <c r="J423">
        <v>2.3656020164489746</v>
      </c>
      <c r="K423">
        <v>124.79629516601563</v>
      </c>
      <c r="L423">
        <v>54990.07421875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1461943296</v>
      </c>
      <c r="D424">
        <v>3386709</v>
      </c>
      <c r="E424">
        <v>78508.96875</v>
      </c>
      <c r="F424">
        <v>436.062744140625</v>
      </c>
      <c r="G424">
        <v>2221890.5</v>
      </c>
      <c r="H424">
        <v>5095.34619140625</v>
      </c>
      <c r="I424">
        <v>1</v>
      </c>
      <c r="J424">
        <v>3.4133014678955078</v>
      </c>
      <c r="K424">
        <v>180.06570434570313</v>
      </c>
      <c r="L424">
        <v>54541.8046875</v>
      </c>
    </row>
    <row r="425" spans="1:12" x14ac:dyDescent="0.25">
      <c r="A425">
        <v>1741</v>
      </c>
      <c r="B425" s="1">
        <f>DATE(2023,6,9) + TIME(0,0,0)</f>
        <v>45086</v>
      </c>
      <c r="C425">
        <v>1461974272</v>
      </c>
      <c r="D425">
        <v>3386780.25</v>
      </c>
      <c r="E425">
        <v>78511.734375</v>
      </c>
      <c r="F425">
        <v>436.04257202148438</v>
      </c>
      <c r="G425">
        <v>3104353.75</v>
      </c>
      <c r="H425">
        <v>7119.3818359375</v>
      </c>
      <c r="I425">
        <v>1</v>
      </c>
      <c r="J425">
        <v>3.7366735935211182</v>
      </c>
      <c r="K425">
        <v>276.35455322265625</v>
      </c>
      <c r="L425">
        <v>53722.82421875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1468111232</v>
      </c>
      <c r="D426">
        <v>3400856.75</v>
      </c>
      <c r="E426">
        <v>79152.7734375</v>
      </c>
      <c r="F426">
        <v>436.023193359375</v>
      </c>
      <c r="G426">
        <v>3079758</v>
      </c>
      <c r="H426">
        <v>7063.2890625</v>
      </c>
      <c r="I426">
        <v>1</v>
      </c>
      <c r="J426">
        <v>4.4950571060180664</v>
      </c>
      <c r="K426">
        <v>332.44235229492188</v>
      </c>
      <c r="L426">
        <v>52618.33984375</v>
      </c>
    </row>
    <row r="427" spans="1:12" x14ac:dyDescent="0.25">
      <c r="A427">
        <v>1743</v>
      </c>
      <c r="B427" s="1">
        <f>DATE(2023,6,11) + TIME(0,0,0)</f>
        <v>45088</v>
      </c>
      <c r="C427">
        <v>1468135936</v>
      </c>
      <c r="D427">
        <v>3400913.25</v>
      </c>
      <c r="E427">
        <v>79155.4453125</v>
      </c>
      <c r="F427">
        <v>436.00958251953125</v>
      </c>
      <c r="G427">
        <v>2464805</v>
      </c>
      <c r="H427">
        <v>5653.09814453125</v>
      </c>
      <c r="I427">
        <v>1</v>
      </c>
      <c r="J427">
        <v>4.5080456733703613</v>
      </c>
      <c r="K427">
        <v>266.87509155273438</v>
      </c>
      <c r="L427">
        <v>53183.078125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1477998464</v>
      </c>
      <c r="D428">
        <v>3423525.5</v>
      </c>
      <c r="E428">
        <v>80163.8046875</v>
      </c>
      <c r="F428">
        <v>436.21429443359375</v>
      </c>
      <c r="G428">
        <v>2472552.5</v>
      </c>
      <c r="H428">
        <v>5668.20654296875</v>
      </c>
      <c r="I428">
        <v>1</v>
      </c>
      <c r="J428">
        <v>4.2525529861450195</v>
      </c>
      <c r="K428">
        <v>251.74925231933594</v>
      </c>
      <c r="L428">
        <v>53388.25</v>
      </c>
    </row>
    <row r="429" spans="1:12" x14ac:dyDescent="0.25">
      <c r="A429">
        <v>1747</v>
      </c>
      <c r="B429" s="1">
        <f>DATE(2023,6,15) + TIME(0,0,0)</f>
        <v>45092</v>
      </c>
      <c r="C429">
        <v>1478019200</v>
      </c>
      <c r="D429">
        <v>3423572.75</v>
      </c>
      <c r="E429">
        <v>80165.875</v>
      </c>
      <c r="F429">
        <v>436.21603393554688</v>
      </c>
      <c r="G429">
        <v>2066503.5</v>
      </c>
      <c r="H429">
        <v>4737.33935546875</v>
      </c>
      <c r="I429">
        <v>1</v>
      </c>
      <c r="J429">
        <v>4.195955753326416</v>
      </c>
      <c r="K429">
        <v>207.4825439453125</v>
      </c>
      <c r="L429">
        <v>53744.1171875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1480069760</v>
      </c>
      <c r="D430">
        <v>3428272.75</v>
      </c>
      <c r="E430">
        <v>80361.3359375</v>
      </c>
      <c r="F430">
        <v>436.30374145507813</v>
      </c>
      <c r="G430">
        <v>2072243.25</v>
      </c>
      <c r="H430">
        <v>4749.54248046875</v>
      </c>
      <c r="I430">
        <v>1</v>
      </c>
      <c r="J430">
        <v>3.9490563869476318</v>
      </c>
      <c r="K430">
        <v>195.27357482910156</v>
      </c>
      <c r="L430">
        <v>53960.94921875</v>
      </c>
    </row>
    <row r="431" spans="1:12" x14ac:dyDescent="0.25">
      <c r="A431">
        <v>1748</v>
      </c>
      <c r="B431" s="1">
        <f>DATE(2023,6,16) + TIME(0,0,0)</f>
        <v>45093</v>
      </c>
      <c r="C431">
        <v>1480095104</v>
      </c>
      <c r="D431">
        <v>3428330.75</v>
      </c>
      <c r="E431">
        <v>80363.7890625</v>
      </c>
      <c r="F431">
        <v>436.29681396484375</v>
      </c>
      <c r="G431">
        <v>2529418</v>
      </c>
      <c r="H431">
        <v>5797.470703125</v>
      </c>
      <c r="I431">
        <v>1</v>
      </c>
      <c r="J431">
        <v>4.0535602569580078</v>
      </c>
      <c r="K431">
        <v>244.93244934082031</v>
      </c>
      <c r="L431">
        <v>53559.16015625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1485119616</v>
      </c>
      <c r="D432">
        <v>3439847.25</v>
      </c>
      <c r="E432">
        <v>80871.6171875</v>
      </c>
      <c r="F432">
        <v>436.33001708984375</v>
      </c>
      <c r="G432">
        <v>2524796.75</v>
      </c>
      <c r="H432">
        <v>5786.4384765625</v>
      </c>
      <c r="I432">
        <v>1</v>
      </c>
      <c r="J432">
        <v>4.2360687255859375</v>
      </c>
      <c r="K432">
        <v>255.96017456054688</v>
      </c>
      <c r="L432">
        <v>53323.23046875</v>
      </c>
    </row>
    <row r="433" spans="1:12" x14ac:dyDescent="0.25">
      <c r="A433">
        <v>1750</v>
      </c>
      <c r="B433" s="1">
        <f>DATE(2023,6,18) + TIME(0,0,0)</f>
        <v>45095</v>
      </c>
      <c r="C433">
        <v>1485141120</v>
      </c>
      <c r="D433">
        <v>3439896.75</v>
      </c>
      <c r="E433">
        <v>80873.7734375</v>
      </c>
      <c r="F433">
        <v>436.32785034179688</v>
      </c>
      <c r="G433">
        <v>2153954.25</v>
      </c>
      <c r="H433">
        <v>4936.5498046875</v>
      </c>
      <c r="I433">
        <v>1</v>
      </c>
      <c r="J433">
        <v>4.1858296394348145</v>
      </c>
      <c r="K433">
        <v>215.662841796875</v>
      </c>
      <c r="L433">
        <v>53650.37890625</v>
      </c>
    </row>
    <row r="434" spans="1:12" x14ac:dyDescent="0.25">
      <c r="A434">
        <v>1752</v>
      </c>
      <c r="B434" s="1">
        <f>DATE(2023,6,20) + TIME(0,0,0)</f>
        <v>45097</v>
      </c>
      <c r="C434">
        <v>1489459584</v>
      </c>
      <c r="D434">
        <v>3449791.75</v>
      </c>
      <c r="E434">
        <v>81283.1640625</v>
      </c>
      <c r="F434">
        <v>436.44683837890625</v>
      </c>
      <c r="G434">
        <v>2160110</v>
      </c>
      <c r="H434">
        <v>4949.30810546875</v>
      </c>
      <c r="I434">
        <v>1</v>
      </c>
      <c r="J434">
        <v>3.9379727840423584</v>
      </c>
      <c r="K434">
        <v>202.89225769042969</v>
      </c>
      <c r="L434">
        <v>53873.921875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1491598848</v>
      </c>
      <c r="D435">
        <v>3454693</v>
      </c>
      <c r="E435">
        <v>81482.6171875</v>
      </c>
      <c r="F435">
        <v>436.484619140625</v>
      </c>
      <c r="G435">
        <v>2160915.5</v>
      </c>
      <c r="H435">
        <v>4950.72509765625</v>
      </c>
      <c r="I435">
        <v>1</v>
      </c>
      <c r="J435">
        <v>3.9104056358337402</v>
      </c>
      <c r="K435">
        <v>201.4718017578125</v>
      </c>
      <c r="L435">
        <v>53898.1640625</v>
      </c>
    </row>
    <row r="436" spans="1:12" x14ac:dyDescent="0.25">
      <c r="A436">
        <v>1753</v>
      </c>
      <c r="B436" s="1">
        <f>DATE(2023,6,21) + TIME(0,0,0)</f>
        <v>45098</v>
      </c>
      <c r="C436">
        <v>1491625856</v>
      </c>
      <c r="D436">
        <v>3454754.5</v>
      </c>
      <c r="E436">
        <v>81485.203125</v>
      </c>
      <c r="F436">
        <v>436.48614501953125</v>
      </c>
      <c r="G436">
        <v>2689571.75</v>
      </c>
      <c r="H436">
        <v>6161.87158203125</v>
      </c>
      <c r="I436">
        <v>1</v>
      </c>
      <c r="J436">
        <v>4.0293564796447754</v>
      </c>
      <c r="K436">
        <v>258.70803833007813</v>
      </c>
      <c r="L436">
        <v>53426.8828125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1493209600</v>
      </c>
      <c r="D437">
        <v>3458383.5</v>
      </c>
      <c r="E437">
        <v>81644.375</v>
      </c>
      <c r="F437">
        <v>436.44198608398438</v>
      </c>
      <c r="G437">
        <v>2683576.5</v>
      </c>
      <c r="H437">
        <v>6148.7587890625</v>
      </c>
      <c r="I437">
        <v>1</v>
      </c>
      <c r="J437">
        <v>4.2334370613098145</v>
      </c>
      <c r="K437">
        <v>271.810791015625</v>
      </c>
      <c r="L437">
        <v>53203.9609375</v>
      </c>
    </row>
    <row r="438" spans="1:12" x14ac:dyDescent="0.25">
      <c r="A438">
        <v>1753.6</v>
      </c>
      <c r="B438" s="1">
        <f>DATE(2023,6,21) + TIME(14,24,0)</f>
        <v>45098.6</v>
      </c>
      <c r="C438">
        <v>1493231360</v>
      </c>
      <c r="D438">
        <v>3458433.25</v>
      </c>
      <c r="E438">
        <v>81646.546875</v>
      </c>
      <c r="F438">
        <v>436.4276123046875</v>
      </c>
      <c r="G438">
        <v>2175149</v>
      </c>
      <c r="H438">
        <v>4983.98583984375</v>
      </c>
      <c r="I438">
        <v>1</v>
      </c>
      <c r="J438">
        <v>4.167452335357666</v>
      </c>
      <c r="K438">
        <v>216.73765563964844</v>
      </c>
      <c r="L438">
        <v>53655.21875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1509366656</v>
      </c>
      <c r="D439">
        <v>3495382.25</v>
      </c>
      <c r="E439">
        <v>83130.9765625</v>
      </c>
      <c r="F439">
        <v>436.82806396484375</v>
      </c>
      <c r="G439">
        <v>2185447</v>
      </c>
      <c r="H439">
        <v>5002.9912109375</v>
      </c>
      <c r="I439">
        <v>1</v>
      </c>
      <c r="J439">
        <v>3.8019595146179199</v>
      </c>
      <c r="K439">
        <v>197.72927856445313</v>
      </c>
      <c r="L439">
        <v>53903.65625</v>
      </c>
    </row>
    <row r="440" spans="1:12" x14ac:dyDescent="0.25">
      <c r="A440">
        <v>1761</v>
      </c>
      <c r="B440" s="1">
        <f>DATE(2023,6,29) + TIME(0,0,0)</f>
        <v>45106</v>
      </c>
      <c r="C440">
        <v>1509388160</v>
      </c>
      <c r="D440">
        <v>3495431.5</v>
      </c>
      <c r="E440">
        <v>83132.9140625</v>
      </c>
      <c r="F440">
        <v>436.8289794921875</v>
      </c>
      <c r="G440">
        <v>2147525.75</v>
      </c>
      <c r="H440">
        <v>4916.17041015625</v>
      </c>
      <c r="I440">
        <v>1</v>
      </c>
      <c r="J440">
        <v>3.787879467010498</v>
      </c>
      <c r="K440">
        <v>193.550048828125</v>
      </c>
      <c r="L440">
        <v>53936.62109375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1513664128</v>
      </c>
      <c r="D441">
        <v>3505218.75</v>
      </c>
      <c r="E441">
        <v>83513.9140625</v>
      </c>
      <c r="F441">
        <v>436.92532348632813</v>
      </c>
      <c r="G441">
        <v>2149246.75</v>
      </c>
      <c r="H441">
        <v>4919.02490234375</v>
      </c>
      <c r="I441">
        <v>1</v>
      </c>
      <c r="J441">
        <v>3.7319974899291992</v>
      </c>
      <c r="K441">
        <v>190.69461059570313</v>
      </c>
      <c r="L441">
        <v>53967.2578125</v>
      </c>
    </row>
    <row r="442" spans="1:12" x14ac:dyDescent="0.25">
      <c r="A442">
        <v>1763</v>
      </c>
      <c r="B442" s="1">
        <f>DATE(2023,7,1) + TIME(0,0,0)</f>
        <v>45108</v>
      </c>
      <c r="C442">
        <v>1513686784</v>
      </c>
      <c r="D442">
        <v>3505270.5</v>
      </c>
      <c r="E442">
        <v>83515.9453125</v>
      </c>
      <c r="F442">
        <v>436.92437744140625</v>
      </c>
      <c r="G442">
        <v>2259970</v>
      </c>
      <c r="H442">
        <v>5172.45068359375</v>
      </c>
      <c r="I442">
        <v>1</v>
      </c>
      <c r="J442">
        <v>3.7740223407745361</v>
      </c>
      <c r="K442">
        <v>202.86564636230469</v>
      </c>
      <c r="L442">
        <v>53870.87890625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1518182528</v>
      </c>
      <c r="D443">
        <v>3515559.25</v>
      </c>
      <c r="E443">
        <v>83924.09375</v>
      </c>
      <c r="F443">
        <v>437.00875854492188</v>
      </c>
      <c r="G443">
        <v>2259458</v>
      </c>
      <c r="H443">
        <v>5170.28076171875</v>
      </c>
      <c r="I443">
        <v>1</v>
      </c>
      <c r="J443">
        <v>3.8144917488098145</v>
      </c>
      <c r="K443">
        <v>205.04121398925781</v>
      </c>
      <c r="L443">
        <v>53800.20703125</v>
      </c>
    </row>
    <row r="444" spans="1:12" x14ac:dyDescent="0.25">
      <c r="A444">
        <v>1765</v>
      </c>
      <c r="B444" s="1">
        <f>DATE(2023,7,3) + TIME(0,0,0)</f>
        <v>45110</v>
      </c>
      <c r="C444">
        <v>1518203392</v>
      </c>
      <c r="D444">
        <v>3515607</v>
      </c>
      <c r="E444">
        <v>83925.953125</v>
      </c>
      <c r="F444">
        <v>437.01174926757813</v>
      </c>
      <c r="G444">
        <v>2087668.25</v>
      </c>
      <c r="H444">
        <v>4777.14404296875</v>
      </c>
      <c r="I444">
        <v>1</v>
      </c>
      <c r="J444">
        <v>3.7492852210998535</v>
      </c>
      <c r="K444">
        <v>186.08564758300781</v>
      </c>
      <c r="L444">
        <v>53949.28125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1520272384</v>
      </c>
      <c r="D445">
        <v>3520340.75</v>
      </c>
      <c r="E445">
        <v>84105.8046875</v>
      </c>
      <c r="F445">
        <v>437.08477783203125</v>
      </c>
      <c r="G445">
        <v>2090377.375</v>
      </c>
      <c r="H445">
        <v>4782.54443359375</v>
      </c>
      <c r="I445">
        <v>1</v>
      </c>
      <c r="J445">
        <v>3.6404526233673096</v>
      </c>
      <c r="K445">
        <v>180.68397521972656</v>
      </c>
      <c r="L445">
        <v>54037.49609375</v>
      </c>
    </row>
    <row r="446" spans="1:12" x14ac:dyDescent="0.25">
      <c r="A446">
        <v>1766</v>
      </c>
      <c r="B446" s="1">
        <f>DATE(2023,7,4) + TIME(0,0,0)</f>
        <v>45111</v>
      </c>
      <c r="C446">
        <v>1520298112</v>
      </c>
      <c r="D446">
        <v>3520399.75</v>
      </c>
      <c r="E446">
        <v>84108.140625</v>
      </c>
      <c r="F446">
        <v>437.07809448242188</v>
      </c>
      <c r="G446">
        <v>2576483</v>
      </c>
      <c r="H446">
        <v>5894.78857421875</v>
      </c>
      <c r="I446">
        <v>1</v>
      </c>
      <c r="J446">
        <v>3.8155395984649658</v>
      </c>
      <c r="K446">
        <v>233.84027099609375</v>
      </c>
      <c r="L446">
        <v>53608.4140625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1522843648</v>
      </c>
      <c r="D447">
        <v>3526224.5</v>
      </c>
      <c r="E447">
        <v>84350.703125</v>
      </c>
      <c r="F447">
        <v>437.05929565429688</v>
      </c>
      <c r="G447">
        <v>2570561.5</v>
      </c>
      <c r="H447">
        <v>5881.494140625</v>
      </c>
      <c r="I447">
        <v>1</v>
      </c>
      <c r="J447">
        <v>4.0324831008911133</v>
      </c>
      <c r="K447">
        <v>247.13595581054688</v>
      </c>
      <c r="L447">
        <v>53358.1875</v>
      </c>
    </row>
    <row r="448" spans="1:12" x14ac:dyDescent="0.25">
      <c r="A448">
        <v>1767</v>
      </c>
      <c r="B448" s="1">
        <f>DATE(2023,7,5) + TIME(0,0,0)</f>
        <v>45112</v>
      </c>
      <c r="C448">
        <v>1522843648</v>
      </c>
      <c r="D448">
        <v>3526224.5</v>
      </c>
      <c r="E448">
        <v>84350.703125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56096.23828125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1522843648</v>
      </c>
      <c r="D449">
        <v>3526224.5</v>
      </c>
      <c r="E449">
        <v>84350.703125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56201.80859375</v>
      </c>
    </row>
    <row r="450" spans="1:12" x14ac:dyDescent="0.25">
      <c r="A450">
        <v>1769</v>
      </c>
      <c r="B450" s="1">
        <f>DATE(2023,7,7) + TIME(0,0,0)</f>
        <v>45114</v>
      </c>
      <c r="C450">
        <v>1522869760</v>
      </c>
      <c r="D450">
        <v>3526283.75</v>
      </c>
      <c r="E450">
        <v>84351.6796875</v>
      </c>
      <c r="F450">
        <v>438.88699340820313</v>
      </c>
      <c r="G450">
        <v>2605577.75</v>
      </c>
      <c r="H450">
        <v>5936.78564453125</v>
      </c>
      <c r="I450">
        <v>1</v>
      </c>
      <c r="J450">
        <v>1.6247836351394653</v>
      </c>
      <c r="K450">
        <v>98.053070068359375</v>
      </c>
      <c r="L450">
        <v>55054.3828125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1525398144</v>
      </c>
      <c r="D451">
        <v>3532064.5</v>
      </c>
      <c r="E451">
        <v>84545.3359375</v>
      </c>
      <c r="F451">
        <v>437.30099487304688</v>
      </c>
      <c r="G451">
        <v>2546388.5</v>
      </c>
      <c r="H451">
        <v>5822.96533203125</v>
      </c>
      <c r="I451">
        <v>1</v>
      </c>
      <c r="J451">
        <v>3.5097837448120117</v>
      </c>
      <c r="K451">
        <v>211.80747985839844</v>
      </c>
      <c r="L451">
        <v>53902.82421875</v>
      </c>
    </row>
    <row r="452" spans="1:12" x14ac:dyDescent="0.25">
      <c r="A452">
        <v>1770</v>
      </c>
      <c r="B452" s="1">
        <f>DATE(2023,7,8) + TIME(0,0,0)</f>
        <v>45115</v>
      </c>
      <c r="C452">
        <v>1525424384</v>
      </c>
      <c r="D452">
        <v>3532124.75</v>
      </c>
      <c r="E452">
        <v>84547.5546875</v>
      </c>
      <c r="F452">
        <v>437.29769897460938</v>
      </c>
      <c r="G452">
        <v>2631776</v>
      </c>
      <c r="H452">
        <v>6018.27099609375</v>
      </c>
      <c r="I452">
        <v>1</v>
      </c>
      <c r="J452">
        <v>3.5484323501586914</v>
      </c>
      <c r="K452">
        <v>221.410888671875</v>
      </c>
      <c r="L452">
        <v>53821.015625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1528024832</v>
      </c>
      <c r="D453">
        <v>3538071.75</v>
      </c>
      <c r="E453">
        <v>84777.8203125</v>
      </c>
      <c r="F453">
        <v>437.27584838867188</v>
      </c>
      <c r="G453">
        <v>2624820.75</v>
      </c>
      <c r="H453">
        <v>6002.66552734375</v>
      </c>
      <c r="I453">
        <v>1</v>
      </c>
      <c r="J453">
        <v>3.7981312274932861</v>
      </c>
      <c r="K453">
        <v>236.99032592773438</v>
      </c>
      <c r="L453">
        <v>53524.9921875</v>
      </c>
    </row>
    <row r="454" spans="1:12" x14ac:dyDescent="0.25">
      <c r="A454">
        <v>1771</v>
      </c>
      <c r="B454" s="1">
        <f>DATE(2023,7,9) + TIME(0,0,0)</f>
        <v>45116</v>
      </c>
      <c r="C454">
        <v>1528046208</v>
      </c>
      <c r="D454">
        <v>3538120.5</v>
      </c>
      <c r="E454">
        <v>84779.6484375</v>
      </c>
      <c r="F454">
        <v>437.28811645507813</v>
      </c>
      <c r="G454">
        <v>2131652</v>
      </c>
      <c r="H454">
        <v>4874.70849609375</v>
      </c>
      <c r="I454">
        <v>1</v>
      </c>
      <c r="J454">
        <v>3.6103065013885498</v>
      </c>
      <c r="K454">
        <v>182.583740234375</v>
      </c>
      <c r="L454">
        <v>53959.21875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1532296320</v>
      </c>
      <c r="D455">
        <v>3547837.25</v>
      </c>
      <c r="E455">
        <v>85126.84375</v>
      </c>
      <c r="F455">
        <v>437.40582275390625</v>
      </c>
      <c r="G455">
        <v>2135627.75</v>
      </c>
      <c r="H455">
        <v>4882.48583984375</v>
      </c>
      <c r="I455">
        <v>1</v>
      </c>
      <c r="J455">
        <v>3.456146240234375</v>
      </c>
      <c r="K455">
        <v>174.7867431640625</v>
      </c>
      <c r="L455">
        <v>54095.8828125</v>
      </c>
    </row>
    <row r="456" spans="1:12" x14ac:dyDescent="0.25">
      <c r="A456">
        <v>1773</v>
      </c>
      <c r="B456" s="1">
        <f>DATE(2023,7,11) + TIME(0,0,0)</f>
        <v>45118</v>
      </c>
      <c r="C456">
        <v>1532318208</v>
      </c>
      <c r="D456">
        <v>3547887.5</v>
      </c>
      <c r="E456">
        <v>85128.65625</v>
      </c>
      <c r="F456">
        <v>437.40362548828125</v>
      </c>
      <c r="G456">
        <v>2194684.25</v>
      </c>
      <c r="H456">
        <v>5017.5263671875</v>
      </c>
      <c r="I456">
        <v>1</v>
      </c>
      <c r="J456">
        <v>3.4886107444763184</v>
      </c>
      <c r="K456">
        <v>181.36923217773438</v>
      </c>
      <c r="L456">
        <v>54044.57421875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1534490240</v>
      </c>
      <c r="D457">
        <v>3552853</v>
      </c>
      <c r="E457">
        <v>85310.0078125</v>
      </c>
      <c r="F457">
        <v>437.43206787109375</v>
      </c>
      <c r="G457">
        <v>2193813.25</v>
      </c>
      <c r="H457">
        <v>5015.20947265625</v>
      </c>
      <c r="I457">
        <v>1</v>
      </c>
      <c r="J457">
        <v>3.5330781936645508</v>
      </c>
      <c r="K457">
        <v>183.68084716796875</v>
      </c>
      <c r="L457">
        <v>54003.11328125</v>
      </c>
    </row>
    <row r="458" spans="1:12" x14ac:dyDescent="0.25">
      <c r="A458">
        <v>1774</v>
      </c>
      <c r="B458" s="1">
        <f>DATE(2023,7,12) + TIME(0,0,0)</f>
        <v>45119</v>
      </c>
      <c r="C458">
        <v>1534511616</v>
      </c>
      <c r="D458">
        <v>3552902</v>
      </c>
      <c r="E458">
        <v>85311.7890625</v>
      </c>
      <c r="F458">
        <v>437.4345703125</v>
      </c>
      <c r="G458">
        <v>2137136.25</v>
      </c>
      <c r="H458">
        <v>4885.61328125</v>
      </c>
      <c r="I458">
        <v>1</v>
      </c>
      <c r="J458">
        <v>3.5032703876495361</v>
      </c>
      <c r="K458">
        <v>177.3699951171875</v>
      </c>
      <c r="L458">
        <v>54052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1535772800</v>
      </c>
      <c r="D459">
        <v>3555785</v>
      </c>
      <c r="E459">
        <v>85415.9453125</v>
      </c>
      <c r="F459">
        <v>437.4598388671875</v>
      </c>
      <c r="G459">
        <v>2137590.75</v>
      </c>
      <c r="H459">
        <v>4886.3701171875</v>
      </c>
      <c r="I459">
        <v>1</v>
      </c>
      <c r="J459">
        <v>3.488231897354126</v>
      </c>
      <c r="K459">
        <v>176.60842895507813</v>
      </c>
      <c r="L459">
        <v>54063.89453125</v>
      </c>
    </row>
    <row r="460" spans="1:12" x14ac:dyDescent="0.25">
      <c r="A460">
        <v>1774.6</v>
      </c>
      <c r="B460" s="1">
        <f>DATE(2023,7,12) + TIME(14,24,0)</f>
        <v>45119.6</v>
      </c>
      <c r="C460">
        <v>1535794432</v>
      </c>
      <c r="D460">
        <v>3555834.5</v>
      </c>
      <c r="E460">
        <v>85417.7421875</v>
      </c>
      <c r="F460">
        <v>437.45870971679688</v>
      </c>
      <c r="G460">
        <v>2165392.25</v>
      </c>
      <c r="H460">
        <v>4949.93505859375</v>
      </c>
      <c r="I460">
        <v>1</v>
      </c>
      <c r="J460">
        <v>3.5035452842712402</v>
      </c>
      <c r="K460">
        <v>179.71978759765625</v>
      </c>
      <c r="L460">
        <v>54039.76953125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1547463552</v>
      </c>
      <c r="D461">
        <v>3582501.75</v>
      </c>
      <c r="E461">
        <v>86399.0859375</v>
      </c>
      <c r="F461">
        <v>437.67507934570313</v>
      </c>
      <c r="G461">
        <v>2165000.75</v>
      </c>
      <c r="H461">
        <v>4946.59375</v>
      </c>
      <c r="I461">
        <v>1</v>
      </c>
      <c r="J461">
        <v>3.5684592723846436</v>
      </c>
      <c r="K461">
        <v>183.04920959472656</v>
      </c>
      <c r="L461">
        <v>53995.46484375</v>
      </c>
    </row>
    <row r="462" spans="1:12" x14ac:dyDescent="0.25">
      <c r="A462">
        <v>1780</v>
      </c>
      <c r="B462" s="1">
        <f>DATE(2023,7,18) + TIME(0,0,0)</f>
        <v>45125</v>
      </c>
      <c r="C462">
        <v>1547463552</v>
      </c>
      <c r="D462">
        <v>3582501.75</v>
      </c>
      <c r="E462">
        <v>86399.0859375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56135.16015625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1547463552</v>
      </c>
      <c r="D463">
        <v>3582501.75</v>
      </c>
      <c r="E463">
        <v>86399.0859375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56231.4140625</v>
      </c>
    </row>
    <row r="464" spans="1:12" x14ac:dyDescent="0.25">
      <c r="A464">
        <v>1782</v>
      </c>
      <c r="B464" s="1">
        <f>DATE(2023,7,20) + TIME(0,0,0)</f>
        <v>45127</v>
      </c>
      <c r="C464">
        <v>1547485696</v>
      </c>
      <c r="D464">
        <v>3582552</v>
      </c>
      <c r="E464">
        <v>86399.2421875</v>
      </c>
      <c r="F464">
        <v>439.860107421875</v>
      </c>
      <c r="G464">
        <v>2211992</v>
      </c>
      <c r="H464">
        <v>5028.853515625</v>
      </c>
      <c r="I464">
        <v>1</v>
      </c>
      <c r="J464">
        <v>0.30763939023017883</v>
      </c>
      <c r="K464">
        <v>15.518475532531738</v>
      </c>
      <c r="L464">
        <v>55570.94140625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1547725312</v>
      </c>
      <c r="D465">
        <v>3583098.25</v>
      </c>
      <c r="E465">
        <v>86407.890625</v>
      </c>
      <c r="F465">
        <v>438.34967041015625</v>
      </c>
      <c r="G465">
        <v>2168056.25</v>
      </c>
      <c r="H465">
        <v>4945.95166015625</v>
      </c>
      <c r="I465">
        <v>1</v>
      </c>
      <c r="J465">
        <v>1.9512193202972412</v>
      </c>
      <c r="K465">
        <v>98.426887512207031</v>
      </c>
      <c r="L465">
        <v>55106.41796875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1549617408</v>
      </c>
      <c r="D466">
        <v>3587417.75</v>
      </c>
      <c r="E466">
        <v>86527.546875</v>
      </c>
      <c r="F466">
        <v>437.96673583984375</v>
      </c>
      <c r="G466">
        <v>2144811.25</v>
      </c>
      <c r="H466">
        <v>4897.20166015625</v>
      </c>
      <c r="I466">
        <v>1</v>
      </c>
      <c r="J466">
        <v>2.9168851375579834</v>
      </c>
      <c r="K466">
        <v>147.1375732421875</v>
      </c>
      <c r="L466">
        <v>54555.640625</v>
      </c>
    </row>
    <row r="467" spans="1:12" x14ac:dyDescent="0.25">
      <c r="A467">
        <v>1783</v>
      </c>
      <c r="B467" s="1">
        <f>DATE(2023,7,21) + TIME(0,0,0)</f>
        <v>45128</v>
      </c>
      <c r="C467">
        <v>1549638912</v>
      </c>
      <c r="D467">
        <v>3587466.75</v>
      </c>
      <c r="E467">
        <v>86529.03125</v>
      </c>
      <c r="F467">
        <v>437.96475219726563</v>
      </c>
      <c r="G467">
        <v>2151095</v>
      </c>
      <c r="H467">
        <v>4911.57080078125</v>
      </c>
      <c r="I467">
        <v>1</v>
      </c>
      <c r="J467">
        <v>2.9267768859863281</v>
      </c>
      <c r="K467">
        <v>148.0848388671875</v>
      </c>
      <c r="L467">
        <v>54546.80078125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1558190976</v>
      </c>
      <c r="D468">
        <v>3606994.75</v>
      </c>
      <c r="E468">
        <v>87188.9765625</v>
      </c>
      <c r="F468">
        <v>437.97640991210938</v>
      </c>
      <c r="G468">
        <v>2141115</v>
      </c>
      <c r="H468">
        <v>4888.65380859375</v>
      </c>
      <c r="I468">
        <v>1</v>
      </c>
      <c r="J468">
        <v>3.3788237571716309</v>
      </c>
      <c r="K468">
        <v>170.95527648925781</v>
      </c>
      <c r="L468">
        <v>54196.8203125</v>
      </c>
    </row>
    <row r="469" spans="1:12" x14ac:dyDescent="0.25">
      <c r="A469">
        <v>1787</v>
      </c>
      <c r="B469" s="1">
        <f>DATE(2023,7,25) + TIME(0,0,0)</f>
        <v>45132</v>
      </c>
      <c r="C469">
        <v>1558217344</v>
      </c>
      <c r="D469">
        <v>3607055</v>
      </c>
      <c r="E469">
        <v>87191.2421875</v>
      </c>
      <c r="F469">
        <v>437.970703125</v>
      </c>
      <c r="G469">
        <v>2635591.5</v>
      </c>
      <c r="H469">
        <v>6017.734375</v>
      </c>
      <c r="I469">
        <v>1</v>
      </c>
      <c r="J469">
        <v>3.623760461807251</v>
      </c>
      <c r="K469">
        <v>226.26768493652344</v>
      </c>
      <c r="L469">
        <v>53757.58203125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1563446656</v>
      </c>
      <c r="D470">
        <v>3618996.25</v>
      </c>
      <c r="E470">
        <v>87675.609375</v>
      </c>
      <c r="F470">
        <v>437.96954345703125</v>
      </c>
      <c r="G470">
        <v>2626277.25</v>
      </c>
      <c r="H470">
        <v>5996.48388671875</v>
      </c>
      <c r="I470">
        <v>1</v>
      </c>
      <c r="J470">
        <v>3.964310884475708</v>
      </c>
      <c r="K470">
        <v>247.53221130371094</v>
      </c>
      <c r="L470">
        <v>53361.98046875</v>
      </c>
    </row>
    <row r="471" spans="1:12" x14ac:dyDescent="0.25">
      <c r="A471">
        <v>1789</v>
      </c>
      <c r="B471" s="1">
        <f>DATE(2023,7,27) + TIME(0,0,0)</f>
        <v>45134</v>
      </c>
      <c r="C471">
        <v>1563468416</v>
      </c>
      <c r="D471">
        <v>3619045.75</v>
      </c>
      <c r="E471">
        <v>87677.578125</v>
      </c>
      <c r="F471">
        <v>437.96310424804688</v>
      </c>
      <c r="G471">
        <v>2175516.5</v>
      </c>
      <c r="H471">
        <v>4967.35107421875</v>
      </c>
      <c r="I471">
        <v>1</v>
      </c>
      <c r="J471">
        <v>3.8136134147644043</v>
      </c>
      <c r="K471">
        <v>196.94633483886719</v>
      </c>
      <c r="L471">
        <v>53760.609375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1576534016</v>
      </c>
      <c r="D472">
        <v>3648860.75</v>
      </c>
      <c r="E472">
        <v>88796.828125</v>
      </c>
      <c r="F472">
        <v>438.32501220703125</v>
      </c>
      <c r="G472">
        <v>2181558.75</v>
      </c>
      <c r="H472">
        <v>4977.03466796875</v>
      </c>
      <c r="I472">
        <v>1</v>
      </c>
      <c r="J472">
        <v>3.6258573532104492</v>
      </c>
      <c r="K472">
        <v>187.24958801269531</v>
      </c>
      <c r="L472">
        <v>53999.4453125</v>
      </c>
    </row>
    <row r="473" spans="1:12" x14ac:dyDescent="0.25">
      <c r="A473">
        <v>1795</v>
      </c>
      <c r="B473" s="1">
        <f>DATE(2023,8,2) + TIME(0,0,0)</f>
        <v>45140</v>
      </c>
      <c r="C473">
        <v>1576556160</v>
      </c>
      <c r="D473">
        <v>3648911.25</v>
      </c>
      <c r="E473">
        <v>88798.734375</v>
      </c>
      <c r="F473">
        <v>438.32501220703125</v>
      </c>
      <c r="G473">
        <v>2215468.25</v>
      </c>
      <c r="H473">
        <v>5054.396484375</v>
      </c>
      <c r="I473">
        <v>1</v>
      </c>
      <c r="J473">
        <v>3.6429755687713623</v>
      </c>
      <c r="K473">
        <v>191.09185791015625</v>
      </c>
      <c r="L473">
        <v>53969.9765625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1587608960</v>
      </c>
      <c r="D474">
        <v>3674118.25</v>
      </c>
      <c r="E474">
        <v>89766.5546875</v>
      </c>
      <c r="F474">
        <v>438.560546875</v>
      </c>
      <c r="G474">
        <v>2214970</v>
      </c>
      <c r="H474">
        <v>5050.54541015625</v>
      </c>
      <c r="I474">
        <v>1</v>
      </c>
      <c r="J474">
        <v>3.7163116931915283</v>
      </c>
      <c r="K474">
        <v>194.93852233886719</v>
      </c>
      <c r="L474">
        <v>53941.8359375</v>
      </c>
    </row>
    <row r="475" spans="1:12" x14ac:dyDescent="0.25">
      <c r="A475">
        <v>1800</v>
      </c>
      <c r="B475" s="1">
        <f>DATE(2023,8,7) + TIME(0,0,0)</f>
        <v>45145</v>
      </c>
      <c r="C475">
        <v>1587631104</v>
      </c>
      <c r="D475">
        <v>3674168.75</v>
      </c>
      <c r="E475">
        <v>89768.5</v>
      </c>
      <c r="F475">
        <v>438.56161499023438</v>
      </c>
      <c r="G475">
        <v>2212207.75</v>
      </c>
      <c r="H475">
        <v>5044.23486328125</v>
      </c>
      <c r="I475">
        <v>1</v>
      </c>
      <c r="J475">
        <v>3.7146332263946533</v>
      </c>
      <c r="K475">
        <v>194.60362243652344</v>
      </c>
      <c r="L475">
        <v>53944.19921875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1588715008</v>
      </c>
      <c r="D476">
        <v>3676640.5</v>
      </c>
      <c r="E476">
        <v>89863.9296875</v>
      </c>
      <c r="F476">
        <v>438.58950805664063</v>
      </c>
      <c r="G476">
        <v>2212241.25</v>
      </c>
      <c r="H476">
        <v>5043.990234375</v>
      </c>
      <c r="I476">
        <v>1</v>
      </c>
      <c r="J476">
        <v>3.7192897796630859</v>
      </c>
      <c r="K476">
        <v>194.84756469726563</v>
      </c>
      <c r="L476">
        <v>53944.20703125</v>
      </c>
    </row>
    <row r="477" spans="1:12" x14ac:dyDescent="0.25">
      <c r="A477">
        <v>1800.5</v>
      </c>
      <c r="B477" s="1">
        <f>DATE(2023,8,7) + TIME(12,0,0)</f>
        <v>45145.5</v>
      </c>
      <c r="C477">
        <v>1588737024</v>
      </c>
      <c r="D477">
        <v>3676690.25</v>
      </c>
      <c r="E477">
        <v>89865.8515625</v>
      </c>
      <c r="F477">
        <v>438.5906982421875</v>
      </c>
      <c r="G477">
        <v>2191071.75</v>
      </c>
      <c r="H477">
        <v>4995.70947265625</v>
      </c>
      <c r="I477">
        <v>1</v>
      </c>
      <c r="J477">
        <v>3.70900559425354</v>
      </c>
      <c r="K477">
        <v>192.42831420898438</v>
      </c>
      <c r="L477">
        <v>53962.6015625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1607344128</v>
      </c>
      <c r="D478">
        <v>3719090</v>
      </c>
      <c r="E478">
        <v>91513.3046875</v>
      </c>
      <c r="F478">
        <v>439.04470825195313</v>
      </c>
      <c r="G478">
        <v>2191912.25</v>
      </c>
      <c r="H478">
        <v>4992.4580078125</v>
      </c>
      <c r="I478">
        <v>1</v>
      </c>
      <c r="J478">
        <v>3.7714216709136963</v>
      </c>
      <c r="K478">
        <v>195.66603088378906</v>
      </c>
      <c r="L478">
        <v>53979.4296875</v>
      </c>
    </row>
    <row r="479" spans="1:12" x14ac:dyDescent="0.25">
      <c r="A479">
        <v>1809</v>
      </c>
      <c r="B479" s="1">
        <f>DATE(2023,8,16) + TIME(0,0,0)</f>
        <v>45154</v>
      </c>
      <c r="C479">
        <v>1607366016</v>
      </c>
      <c r="D479">
        <v>3719140</v>
      </c>
      <c r="E479">
        <v>91515.2578125</v>
      </c>
      <c r="F479">
        <v>439.04568481445313</v>
      </c>
      <c r="G479">
        <v>2187675.25</v>
      </c>
      <c r="H479">
        <v>4982.79638671875</v>
      </c>
      <c r="I479">
        <v>1</v>
      </c>
      <c r="J479">
        <v>3.769200325012207</v>
      </c>
      <c r="K479">
        <v>195.1678466796875</v>
      </c>
      <c r="L479">
        <v>53983.1015625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1620468224</v>
      </c>
      <c r="D480">
        <v>3748971.25</v>
      </c>
      <c r="E480">
        <v>92699.9921875</v>
      </c>
      <c r="F480">
        <v>439.31790161132813</v>
      </c>
      <c r="G480">
        <v>2186570.5</v>
      </c>
      <c r="H480">
        <v>4977.1943359375</v>
      </c>
      <c r="I480">
        <v>1</v>
      </c>
      <c r="J480">
        <v>3.8768019676208496</v>
      </c>
      <c r="K480">
        <v>200.73818969726563</v>
      </c>
      <c r="L480">
        <v>53958.79296875</v>
      </c>
    </row>
    <row r="481" spans="1:12" x14ac:dyDescent="0.25">
      <c r="A481">
        <v>1815</v>
      </c>
      <c r="B481" s="1">
        <f>DATE(2023,8,22) + TIME(0,0,0)</f>
        <v>45160</v>
      </c>
      <c r="C481">
        <v>1620490368</v>
      </c>
      <c r="D481">
        <v>3749021.5</v>
      </c>
      <c r="E481">
        <v>92702.03125</v>
      </c>
      <c r="F481">
        <v>439.318603515625</v>
      </c>
      <c r="G481">
        <v>2216346.25</v>
      </c>
      <c r="H481">
        <v>5044.96337890625</v>
      </c>
      <c r="I481">
        <v>1</v>
      </c>
      <c r="J481">
        <v>3.890425443649292</v>
      </c>
      <c r="K481">
        <v>204.21537780761719</v>
      </c>
      <c r="L481">
        <v>53932.7734375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1635972736</v>
      </c>
      <c r="D482">
        <v>3784249</v>
      </c>
      <c r="E482">
        <v>94166.2578125</v>
      </c>
      <c r="F482">
        <v>439.6864013671875</v>
      </c>
      <c r="G482">
        <v>2214756.5</v>
      </c>
      <c r="H482">
        <v>5037.12744140625</v>
      </c>
      <c r="I482">
        <v>1</v>
      </c>
      <c r="J482">
        <v>4.0395383834838867</v>
      </c>
      <c r="K482">
        <v>212.04222106933594</v>
      </c>
      <c r="L482">
        <v>53864.921875</v>
      </c>
    </row>
    <row r="483" spans="1:12" x14ac:dyDescent="0.25">
      <c r="A483">
        <v>1822</v>
      </c>
      <c r="B483" s="1">
        <f>DATE(2023,8,29) + TIME(0,0,0)</f>
        <v>45167</v>
      </c>
      <c r="C483">
        <v>1636000256</v>
      </c>
      <c r="D483">
        <v>3784311.75</v>
      </c>
      <c r="E483">
        <v>94169.0078125</v>
      </c>
      <c r="F483">
        <v>439.70083618164063</v>
      </c>
      <c r="G483">
        <v>2756121</v>
      </c>
      <c r="H483">
        <v>6268.17333984375</v>
      </c>
      <c r="I483">
        <v>1</v>
      </c>
      <c r="J483">
        <v>4.2000885009765625</v>
      </c>
      <c r="K483">
        <v>274.8111572265625</v>
      </c>
      <c r="L483">
        <v>53380.2109375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1649705600</v>
      </c>
      <c r="D484">
        <v>3815479.25</v>
      </c>
      <c r="E484">
        <v>95651.1328125</v>
      </c>
      <c r="F484">
        <v>439.85128784179688</v>
      </c>
      <c r="G484">
        <v>2744917.75</v>
      </c>
      <c r="H484">
        <v>6240.55859375</v>
      </c>
      <c r="I484">
        <v>1</v>
      </c>
      <c r="J484">
        <v>4.6226058006286621</v>
      </c>
      <c r="K484">
        <v>302.45785522460938</v>
      </c>
      <c r="L484">
        <v>52911.7109375</v>
      </c>
    </row>
    <row r="485" spans="1:12" x14ac:dyDescent="0.25">
      <c r="A485">
        <v>1827</v>
      </c>
      <c r="B485" s="1">
        <f>DATE(2023,9,3) + TIME(0,0,0)</f>
        <v>45172</v>
      </c>
      <c r="C485">
        <v>1649727616</v>
      </c>
      <c r="D485">
        <v>3815529.25</v>
      </c>
      <c r="E485">
        <v>95653.53125</v>
      </c>
      <c r="F485">
        <v>439.81842041015625</v>
      </c>
      <c r="G485">
        <v>2206274</v>
      </c>
      <c r="H485">
        <v>5016.32861328125</v>
      </c>
      <c r="I485">
        <v>1</v>
      </c>
      <c r="J485">
        <v>4.556178092956543</v>
      </c>
      <c r="K485">
        <v>239.4632568359375</v>
      </c>
      <c r="L485">
        <v>53391.71484375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1680691328</v>
      </c>
      <c r="D486">
        <v>3885810.75</v>
      </c>
      <c r="E486">
        <v>98900.109375</v>
      </c>
      <c r="F486">
        <v>440.96023559570313</v>
      </c>
      <c r="G486">
        <v>2212058.75</v>
      </c>
      <c r="H486">
        <v>5016.45849609375</v>
      </c>
      <c r="I486">
        <v>1</v>
      </c>
      <c r="J486">
        <v>4.5529870986938477</v>
      </c>
      <c r="K486">
        <v>239.29371643066406</v>
      </c>
      <c r="L486">
        <v>53861.5390625</v>
      </c>
    </row>
    <row r="487" spans="1:12" x14ac:dyDescent="0.25">
      <c r="A487">
        <v>1841</v>
      </c>
      <c r="B487" s="1">
        <f>DATE(2023,9,17) + TIME(0,0,0)</f>
        <v>45186</v>
      </c>
      <c r="C487">
        <v>1680713344</v>
      </c>
      <c r="D487">
        <v>3885860.5</v>
      </c>
      <c r="E487">
        <v>98902.4765625</v>
      </c>
      <c r="F487">
        <v>440.96536254882813</v>
      </c>
      <c r="G487">
        <v>2192760.25</v>
      </c>
      <c r="H487">
        <v>4972.63623046875</v>
      </c>
      <c r="I487">
        <v>1</v>
      </c>
      <c r="J487">
        <v>4.5453438758850098</v>
      </c>
      <c r="K487">
        <v>236.78616333007813</v>
      </c>
      <c r="L487">
        <v>53877.890625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1687269632</v>
      </c>
      <c r="D488">
        <v>3900723</v>
      </c>
      <c r="E488">
        <v>99616.171875</v>
      </c>
      <c r="F488">
        <v>441.27102661132813</v>
      </c>
      <c r="G488">
        <v>2192522.75</v>
      </c>
      <c r="H488">
        <v>4968.6533203125</v>
      </c>
      <c r="I488">
        <v>1</v>
      </c>
      <c r="J488">
        <v>4.6217904090881348</v>
      </c>
      <c r="K488">
        <v>240.7685546875</v>
      </c>
      <c r="L488">
        <v>53897.79296875</v>
      </c>
    </row>
    <row r="489" spans="1:12" x14ac:dyDescent="0.25">
      <c r="A489">
        <v>1844</v>
      </c>
      <c r="B489" s="1">
        <f>DATE(2023,9,20) + TIME(0,0,0)</f>
        <v>45189</v>
      </c>
      <c r="C489">
        <v>1687291904</v>
      </c>
      <c r="D489">
        <v>3900773.5</v>
      </c>
      <c r="E489">
        <v>99618.625</v>
      </c>
      <c r="F489">
        <v>441.27072143554688</v>
      </c>
      <c r="G489">
        <v>2223446.5</v>
      </c>
      <c r="H489">
        <v>5038.73583984375</v>
      </c>
      <c r="I489">
        <v>1</v>
      </c>
      <c r="J489">
        <v>4.6287965774536133</v>
      </c>
      <c r="K489">
        <v>244.55267333984375</v>
      </c>
      <c r="L489">
        <v>53870.8984375</v>
      </c>
    </row>
    <row r="490" spans="1:12" x14ac:dyDescent="0.25">
      <c r="A490">
        <v>1859</v>
      </c>
      <c r="B490" s="1">
        <f>DATE(2023,10,5) + TIME(0,0,0)</f>
        <v>45204</v>
      </c>
      <c r="C490">
        <v>1720595712</v>
      </c>
      <c r="D490">
        <v>3976109</v>
      </c>
      <c r="E490">
        <v>103532.359375</v>
      </c>
      <c r="F490">
        <v>442.54837036132813</v>
      </c>
      <c r="G490">
        <v>2218855.25</v>
      </c>
      <c r="H490">
        <v>5013.81396484375</v>
      </c>
      <c r="I490">
        <v>1</v>
      </c>
      <c r="J490">
        <v>5.100346565246582</v>
      </c>
      <c r="K490">
        <v>269.465576171875</v>
      </c>
      <c r="L490">
        <v>53845.9453125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1722792192</v>
      </c>
      <c r="D491">
        <v>3981071</v>
      </c>
      <c r="E491">
        <v>103800.703125</v>
      </c>
      <c r="F491">
        <v>442.66714477539063</v>
      </c>
      <c r="G491">
        <v>2218746</v>
      </c>
      <c r="H491">
        <v>5012.22216796875</v>
      </c>
      <c r="I491">
        <v>1</v>
      </c>
      <c r="J491">
        <v>5.1304435729980469</v>
      </c>
      <c r="K491">
        <v>271.05557250976563</v>
      </c>
      <c r="L491">
        <v>53845.59765625</v>
      </c>
    </row>
    <row r="492" spans="1:12" x14ac:dyDescent="0.25">
      <c r="A492">
        <v>1860</v>
      </c>
      <c r="B492" s="1">
        <f>DATE(2023,10,6) + TIME(0,0,0)</f>
        <v>45205</v>
      </c>
      <c r="C492">
        <v>1722814336</v>
      </c>
      <c r="D492">
        <v>3981120.75</v>
      </c>
      <c r="E492">
        <v>103803.390625</v>
      </c>
      <c r="F492">
        <v>442.67062377929688</v>
      </c>
      <c r="G492">
        <v>2203423.75</v>
      </c>
      <c r="H492">
        <v>4977.56982421875</v>
      </c>
      <c r="I492">
        <v>1</v>
      </c>
      <c r="J492">
        <v>5.1287989616394043</v>
      </c>
      <c r="K492">
        <v>269.09066772460938</v>
      </c>
      <c r="L492">
        <v>53858.84375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1747050752</v>
      </c>
      <c r="D493">
        <v>4035779</v>
      </c>
      <c r="E493">
        <v>106805.8125</v>
      </c>
      <c r="F493">
        <v>444.01870727539063</v>
      </c>
      <c r="G493">
        <v>2207140.5</v>
      </c>
      <c r="H493">
        <v>4970.82763671875</v>
      </c>
      <c r="I493">
        <v>1</v>
      </c>
      <c r="J493">
        <v>5.257023811340332</v>
      </c>
      <c r="K493">
        <v>275.81741333007813</v>
      </c>
      <c r="L493">
        <v>53887.25</v>
      </c>
    </row>
    <row r="494" spans="1:12" x14ac:dyDescent="0.25">
      <c r="A494">
        <v>1871</v>
      </c>
      <c r="B494" s="1">
        <f>DATE(2023,10,17) + TIME(0,0,0)</f>
        <v>45216</v>
      </c>
      <c r="C494">
        <v>1747076864</v>
      </c>
      <c r="D494">
        <v>4035837.75</v>
      </c>
      <c r="E494">
        <v>106809.078125</v>
      </c>
      <c r="F494">
        <v>443.99569702148438</v>
      </c>
      <c r="G494">
        <v>2603656.5</v>
      </c>
      <c r="H494">
        <v>5864.1484375</v>
      </c>
      <c r="I494">
        <v>1</v>
      </c>
      <c r="J494">
        <v>5.2764606475830078</v>
      </c>
      <c r="K494">
        <v>326.65530395507813</v>
      </c>
      <c r="L494">
        <v>53534.796875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1754841856</v>
      </c>
      <c r="D495">
        <v>4053326.25</v>
      </c>
      <c r="E495">
        <v>107830.96875</v>
      </c>
      <c r="F495">
        <v>444.15377807617188</v>
      </c>
      <c r="G495">
        <v>2596388</v>
      </c>
      <c r="H495">
        <v>5845.6962890625</v>
      </c>
      <c r="I495">
        <v>1</v>
      </c>
      <c r="J495">
        <v>5.5745711326599121</v>
      </c>
      <c r="K495">
        <v>345.1109619140625</v>
      </c>
      <c r="L495">
        <v>53219.90234375</v>
      </c>
    </row>
    <row r="496" spans="1:12" x14ac:dyDescent="0.25">
      <c r="A496">
        <v>1874</v>
      </c>
      <c r="B496" s="1">
        <f>DATE(2023,10,20) + TIME(0,0,0)</f>
        <v>45219</v>
      </c>
      <c r="C496">
        <v>1754872960</v>
      </c>
      <c r="D496">
        <v>4053396.5</v>
      </c>
      <c r="E496">
        <v>107835.078125</v>
      </c>
      <c r="F496">
        <v>444.17752075195313</v>
      </c>
      <c r="G496">
        <v>3116438.5</v>
      </c>
      <c r="H496">
        <v>7016.2001953125</v>
      </c>
      <c r="I496">
        <v>1</v>
      </c>
      <c r="J496">
        <v>5.5315852165222168</v>
      </c>
      <c r="K496">
        <v>410.83267211914063</v>
      </c>
      <c r="L496">
        <v>52736.87890625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1757950208</v>
      </c>
      <c r="D497">
        <v>4060327.25</v>
      </c>
      <c r="E497">
        <v>108257.015625</v>
      </c>
      <c r="F497">
        <v>444.04843139648438</v>
      </c>
      <c r="G497">
        <v>3106950.75</v>
      </c>
      <c r="H497">
        <v>6996.8740234375</v>
      </c>
      <c r="I497">
        <v>1</v>
      </c>
      <c r="J497">
        <v>5.7914175987243652</v>
      </c>
      <c r="K497">
        <v>430.12875366210938</v>
      </c>
      <c r="L497">
        <v>52420.046875</v>
      </c>
    </row>
    <row r="498" spans="1:12" x14ac:dyDescent="0.25">
      <c r="A498">
        <v>1875</v>
      </c>
      <c r="B498" s="1">
        <f>DATE(2023,10,21) + TIME(0,0,0)</f>
        <v>45220</v>
      </c>
      <c r="C498">
        <v>1757976832</v>
      </c>
      <c r="D498">
        <v>4060387.25</v>
      </c>
      <c r="E498">
        <v>108260.7578125</v>
      </c>
      <c r="F498">
        <v>443.99432373046875</v>
      </c>
      <c r="G498">
        <v>2661195</v>
      </c>
      <c r="H498">
        <v>5993.7587890625</v>
      </c>
      <c r="I498">
        <v>1</v>
      </c>
      <c r="J498">
        <v>5.8709888458251953</v>
      </c>
      <c r="K498">
        <v>373.84109497070313</v>
      </c>
      <c r="L498">
        <v>52832.8828125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1765954304</v>
      </c>
      <c r="D499">
        <v>4078337.5</v>
      </c>
      <c r="E499">
        <v>109349.6796875</v>
      </c>
      <c r="F499">
        <v>444.56781005859375</v>
      </c>
      <c r="G499">
        <v>2668745.25</v>
      </c>
      <c r="H499">
        <v>6003.0107421875</v>
      </c>
      <c r="I499">
        <v>1</v>
      </c>
      <c r="J499">
        <v>5.7258872985839844</v>
      </c>
      <c r="K499">
        <v>364.60232543945313</v>
      </c>
      <c r="L499">
        <v>52978.66015625</v>
      </c>
    </row>
    <row r="500" spans="1:12" x14ac:dyDescent="0.25">
      <c r="A500">
        <v>1878</v>
      </c>
      <c r="B500" s="1">
        <f>DATE(2023,10,24) + TIME(0,0,0)</f>
        <v>45223</v>
      </c>
      <c r="C500">
        <v>1765981952</v>
      </c>
      <c r="D500">
        <v>4078399.75</v>
      </c>
      <c r="E500">
        <v>109353.453125</v>
      </c>
      <c r="F500">
        <v>444.573974609375</v>
      </c>
      <c r="G500">
        <v>2768647</v>
      </c>
      <c r="H500">
        <v>6227.640625</v>
      </c>
      <c r="I500">
        <v>1</v>
      </c>
      <c r="J500">
        <v>5.7132468223571777</v>
      </c>
      <c r="K500">
        <v>377.3599853515625</v>
      </c>
      <c r="L500">
        <v>52887.1640625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1768721664</v>
      </c>
      <c r="D501">
        <v>4084561.75</v>
      </c>
      <c r="E501">
        <v>109730.265625</v>
      </c>
      <c r="F501">
        <v>444.6451416015625</v>
      </c>
      <c r="G501">
        <v>2767261.5</v>
      </c>
      <c r="H501">
        <v>6223.5283203125</v>
      </c>
      <c r="I501">
        <v>1</v>
      </c>
      <c r="J501">
        <v>5.7754378318786621</v>
      </c>
      <c r="K501">
        <v>381.4674072265625</v>
      </c>
      <c r="L501">
        <v>52824.0546875</v>
      </c>
    </row>
    <row r="502" spans="1:12" x14ac:dyDescent="0.25">
      <c r="A502">
        <v>1879</v>
      </c>
      <c r="B502" s="1">
        <f>DATE(2023,10,25) + TIME(0,0,0)</f>
        <v>45224</v>
      </c>
      <c r="C502">
        <v>1768742912</v>
      </c>
      <c r="D502">
        <v>4084609.75</v>
      </c>
      <c r="E502">
        <v>109733.2578125</v>
      </c>
      <c r="F502">
        <v>444.626708984375</v>
      </c>
      <c r="G502">
        <v>2132910.75</v>
      </c>
      <c r="H502">
        <v>4797.08203125</v>
      </c>
      <c r="I502">
        <v>1</v>
      </c>
      <c r="J502">
        <v>5.8687129020690918</v>
      </c>
      <c r="K502">
        <v>299.07907104492188</v>
      </c>
      <c r="L502">
        <v>53388.0234375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1772688000</v>
      </c>
      <c r="D503">
        <v>4093471</v>
      </c>
      <c r="E503">
        <v>110248.9375</v>
      </c>
      <c r="F503">
        <v>445.28408813476563</v>
      </c>
      <c r="G503">
        <v>2145784.5</v>
      </c>
      <c r="H503">
        <v>4818.91162109375</v>
      </c>
      <c r="I503">
        <v>1</v>
      </c>
      <c r="J503">
        <v>5.4400839805603027</v>
      </c>
      <c r="K503">
        <v>277.23464965820313</v>
      </c>
      <c r="L503">
        <v>53785.30078125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1773009920</v>
      </c>
      <c r="D504">
        <v>4094194</v>
      </c>
      <c r="E504">
        <v>110290.4765625</v>
      </c>
      <c r="F504">
        <v>445.30615234375</v>
      </c>
      <c r="G504">
        <v>2146027.75</v>
      </c>
      <c r="H504">
        <v>4819.21875</v>
      </c>
      <c r="I504">
        <v>1</v>
      </c>
      <c r="J504">
        <v>5.4340195655822754</v>
      </c>
      <c r="K504">
        <v>276.92550659179688</v>
      </c>
      <c r="L504">
        <v>53795.7734375</v>
      </c>
    </row>
    <row r="505" spans="1:12" x14ac:dyDescent="0.25">
      <c r="A505">
        <v>1881</v>
      </c>
      <c r="B505" s="1">
        <f>DATE(2023,10,27) + TIME(0,0,0)</f>
        <v>45226</v>
      </c>
      <c r="C505">
        <v>1773032576</v>
      </c>
      <c r="D505">
        <v>4094245</v>
      </c>
      <c r="E505">
        <v>110293.40625</v>
      </c>
      <c r="F505">
        <v>445.28762817382813</v>
      </c>
      <c r="G505">
        <v>2269559.25</v>
      </c>
      <c r="H505">
        <v>5096.8388671875</v>
      </c>
      <c r="I505">
        <v>1</v>
      </c>
      <c r="J505">
        <v>5.4396824836730957</v>
      </c>
      <c r="K505">
        <v>293.2010498046875</v>
      </c>
      <c r="L505">
        <v>53689.12109375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1775278720</v>
      </c>
      <c r="D506">
        <v>4099288.75</v>
      </c>
      <c r="E506">
        <v>110585.7265625</v>
      </c>
      <c r="F506">
        <v>445.38546752929688</v>
      </c>
      <c r="G506">
        <v>2269133.75</v>
      </c>
      <c r="H506">
        <v>5094.76416015625</v>
      </c>
      <c r="I506">
        <v>1</v>
      </c>
      <c r="J506">
        <v>5.4781041145324707</v>
      </c>
      <c r="K506">
        <v>295.27175903320313</v>
      </c>
      <c r="L506">
        <v>53670.13671875</v>
      </c>
    </row>
    <row r="507" spans="1:12" x14ac:dyDescent="0.25">
      <c r="A507">
        <v>1882</v>
      </c>
      <c r="B507" s="1">
        <f>DATE(2023,10,28) + TIME(0,0,0)</f>
        <v>45227</v>
      </c>
      <c r="C507">
        <v>1775300608</v>
      </c>
      <c r="D507">
        <v>4099337.75</v>
      </c>
      <c r="E507">
        <v>110588.5703125</v>
      </c>
      <c r="F507">
        <v>445.39849853515625</v>
      </c>
      <c r="G507">
        <v>2188225.25</v>
      </c>
      <c r="H507">
        <v>4912.9609375</v>
      </c>
      <c r="I507">
        <v>1</v>
      </c>
      <c r="J507">
        <v>5.4754705429077148</v>
      </c>
      <c r="K507">
        <v>284.59039306640625</v>
      </c>
      <c r="L507">
        <v>53740.69921875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1841517184</v>
      </c>
      <c r="D508">
        <v>4247266.5</v>
      </c>
      <c r="E508">
        <v>118534.1953125</v>
      </c>
      <c r="F508">
        <v>449.55215454101563</v>
      </c>
      <c r="G508">
        <v>2223220</v>
      </c>
      <c r="H508">
        <v>4945.41064453125</v>
      </c>
      <c r="I508">
        <v>1</v>
      </c>
      <c r="J508">
        <v>4.8518180847167969</v>
      </c>
      <c r="K508">
        <v>252.17753601074219</v>
      </c>
      <c r="L508">
        <v>53966.62890625</v>
      </c>
    </row>
    <row r="509" spans="1:12" x14ac:dyDescent="0.25">
      <c r="A509">
        <v>1912</v>
      </c>
      <c r="B509" s="1">
        <f>DATE(2023,11,27) + TIME(0,0,0)</f>
        <v>45257</v>
      </c>
      <c r="C509">
        <v>1841539200</v>
      </c>
      <c r="D509">
        <v>4247315.5</v>
      </c>
      <c r="E509">
        <v>118536.6796875</v>
      </c>
      <c r="F509">
        <v>449.56356811523438</v>
      </c>
      <c r="G509">
        <v>2198643.75</v>
      </c>
      <c r="H509">
        <v>4890.6181640625</v>
      </c>
      <c r="I509">
        <v>1</v>
      </c>
      <c r="J509">
        <v>4.840569019317627</v>
      </c>
      <c r="K509">
        <v>248.77592468261719</v>
      </c>
      <c r="L509">
        <v>53984.1015625</v>
      </c>
    </row>
    <row r="510" spans="1:12" x14ac:dyDescent="0.25">
      <c r="A510">
        <v>1919</v>
      </c>
      <c r="B510" s="1">
        <f>DATE(2023,12,4) + TIME(0,0,0)</f>
        <v>45264</v>
      </c>
      <c r="C510">
        <v>1856971776</v>
      </c>
      <c r="D510">
        <v>4281580.5</v>
      </c>
      <c r="E510">
        <v>120247.3359375</v>
      </c>
      <c r="F510">
        <v>450.95547485351563</v>
      </c>
      <c r="G510">
        <v>2208577.5</v>
      </c>
      <c r="H510">
        <v>4897.55126953125</v>
      </c>
      <c r="I510">
        <v>1</v>
      </c>
      <c r="J510">
        <v>4.7066512107849121</v>
      </c>
      <c r="K510">
        <v>241.89584350585938</v>
      </c>
      <c r="L510">
        <v>54035.80859375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1859159424</v>
      </c>
      <c r="D511">
        <v>4286430</v>
      </c>
      <c r="E511">
        <v>120486.203125</v>
      </c>
      <c r="F511">
        <v>451.14334106445313</v>
      </c>
      <c r="G511">
        <v>2209780</v>
      </c>
      <c r="H511">
        <v>4898.1767578125</v>
      </c>
      <c r="I511">
        <v>1</v>
      </c>
      <c r="J511">
        <v>4.69451904296875</v>
      </c>
      <c r="K511">
        <v>241.27243041992188</v>
      </c>
      <c r="L511">
        <v>54039.19921875</v>
      </c>
    </row>
    <row r="512" spans="1:12" x14ac:dyDescent="0.25">
      <c r="A512">
        <v>1920</v>
      </c>
      <c r="B512" s="1">
        <f>DATE(2023,12,5) + TIME(0,0,0)</f>
        <v>45265</v>
      </c>
      <c r="C512">
        <v>1859181440</v>
      </c>
      <c r="D512">
        <v>4286478.5</v>
      </c>
      <c r="E512">
        <v>120488.6015625</v>
      </c>
      <c r="F512">
        <v>451.14892578125</v>
      </c>
      <c r="G512">
        <v>2201041.25</v>
      </c>
      <c r="H512">
        <v>4878.74658203125</v>
      </c>
      <c r="I512">
        <v>1</v>
      </c>
      <c r="J512">
        <v>4.6897029876708984</v>
      </c>
      <c r="K512">
        <v>240.05667114257813</v>
      </c>
      <c r="L512">
        <v>54046.94140625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1883457664</v>
      </c>
      <c r="D513">
        <v>4340139</v>
      </c>
      <c r="E513">
        <v>123084.2734375</v>
      </c>
      <c r="F513">
        <v>453.49551391601563</v>
      </c>
      <c r="G513">
        <v>2215533.5</v>
      </c>
      <c r="H513">
        <v>4885.45849609375</v>
      </c>
      <c r="I513">
        <v>1</v>
      </c>
      <c r="J513">
        <v>4.5599441528320313</v>
      </c>
      <c r="K513">
        <v>233.41790771484375</v>
      </c>
      <c r="L513">
        <v>54085.578125</v>
      </c>
    </row>
    <row r="514" spans="1:12" x14ac:dyDescent="0.25">
      <c r="A514">
        <v>1931</v>
      </c>
      <c r="B514" s="1">
        <f>DATE(2023,12,16) + TIME(0,0,0)</f>
        <v>45276</v>
      </c>
      <c r="C514">
        <v>1883484288</v>
      </c>
      <c r="D514">
        <v>4340197.5</v>
      </c>
      <c r="E514">
        <v>123087.234375</v>
      </c>
      <c r="F514">
        <v>453.26266479492188</v>
      </c>
      <c r="G514">
        <v>2659033</v>
      </c>
      <c r="H514">
        <v>5866.42822265625</v>
      </c>
      <c r="I514">
        <v>1</v>
      </c>
      <c r="J514">
        <v>4.802001953125</v>
      </c>
      <c r="K514">
        <v>295.9158935546875</v>
      </c>
      <c r="L514">
        <v>53691.421875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1886109312</v>
      </c>
      <c r="D515">
        <v>4345993.5</v>
      </c>
      <c r="E515">
        <v>123392.0234375</v>
      </c>
      <c r="F515">
        <v>453.02084350585938</v>
      </c>
      <c r="G515">
        <v>2651085</v>
      </c>
      <c r="H515">
        <v>5852.01513671875</v>
      </c>
      <c r="I515">
        <v>1</v>
      </c>
      <c r="J515">
        <v>5.0339221954345703</v>
      </c>
      <c r="K515">
        <v>310.201171875</v>
      </c>
      <c r="L515">
        <v>53450.2734375</v>
      </c>
    </row>
    <row r="516" spans="1:12" x14ac:dyDescent="0.25">
      <c r="A516">
        <v>1932</v>
      </c>
      <c r="B516" s="1">
        <f>DATE(2023,12,17) + TIME(0,0,0)</f>
        <v>45277</v>
      </c>
      <c r="C516">
        <v>1886136064</v>
      </c>
      <c r="D516">
        <v>4346052.5</v>
      </c>
      <c r="E516">
        <v>123395.15625</v>
      </c>
      <c r="F516">
        <v>453.01715087890625</v>
      </c>
      <c r="G516">
        <v>2674187.75</v>
      </c>
      <c r="H516">
        <v>5903.060546875</v>
      </c>
      <c r="I516">
        <v>1</v>
      </c>
      <c r="J516">
        <v>5.042384147644043</v>
      </c>
      <c r="K516">
        <v>313.46087646484375</v>
      </c>
      <c r="L516">
        <v>53428.2265625</v>
      </c>
    </row>
    <row r="517" spans="1:12" x14ac:dyDescent="0.25">
      <c r="A517">
        <v>1934</v>
      </c>
      <c r="B517" s="1">
        <f>DATE(2023,12,19) + TIME(0,0,0)</f>
        <v>45279</v>
      </c>
      <c r="C517">
        <v>1891483904</v>
      </c>
      <c r="D517">
        <v>4357852.5</v>
      </c>
      <c r="E517">
        <v>124028.328125</v>
      </c>
      <c r="F517">
        <v>453.38299560546875</v>
      </c>
      <c r="G517">
        <v>2674355.5</v>
      </c>
      <c r="H517">
        <v>5898.66748046875</v>
      </c>
      <c r="I517">
        <v>1</v>
      </c>
      <c r="J517">
        <v>5.1136684417724609</v>
      </c>
      <c r="K517">
        <v>317.89437866210938</v>
      </c>
      <c r="L517">
        <v>53308.328125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1894125056</v>
      </c>
      <c r="D518">
        <v>4363687.5</v>
      </c>
      <c r="E518">
        <v>124347.734375</v>
      </c>
      <c r="F518">
        <v>452.79928588867188</v>
      </c>
      <c r="G518">
        <v>2669031.25</v>
      </c>
      <c r="H518">
        <v>5894.51318359375</v>
      </c>
      <c r="I518">
        <v>1</v>
      </c>
      <c r="J518">
        <v>5.1863670349121094</v>
      </c>
      <c r="K518">
        <v>322.43365478515625</v>
      </c>
      <c r="L518">
        <v>53257.140625</v>
      </c>
    </row>
    <row r="519" spans="1:12" x14ac:dyDescent="0.25">
      <c r="A519">
        <v>1935</v>
      </c>
      <c r="B519" s="1">
        <f>DATE(2023,12,20) + TIME(0,0,0)</f>
        <v>45280</v>
      </c>
      <c r="C519">
        <v>1894151296</v>
      </c>
      <c r="D519">
        <v>4363745.5</v>
      </c>
      <c r="E519">
        <v>124350.8984375</v>
      </c>
      <c r="F519">
        <v>452.82586669921875</v>
      </c>
      <c r="G519">
        <v>2625241.75</v>
      </c>
      <c r="H519">
        <v>5797.4638671875</v>
      </c>
      <c r="I519">
        <v>1</v>
      </c>
      <c r="J519">
        <v>5.1715359687805176</v>
      </c>
      <c r="K519">
        <v>316.168701171875</v>
      </c>
      <c r="L519">
        <v>53297.328125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1896752128</v>
      </c>
      <c r="D520">
        <v>4369486.5</v>
      </c>
      <c r="E520">
        <v>124662.71875</v>
      </c>
      <c r="F520">
        <v>453.14385986328125</v>
      </c>
      <c r="G520">
        <v>2627770.5</v>
      </c>
      <c r="H520">
        <v>5798.9765625</v>
      </c>
      <c r="I520">
        <v>1</v>
      </c>
      <c r="J520">
        <v>5.1474857330322266</v>
      </c>
      <c r="K520">
        <v>314.70065307617188</v>
      </c>
      <c r="L520">
        <v>53305.328125</v>
      </c>
    </row>
    <row r="521" spans="1:12" x14ac:dyDescent="0.25">
      <c r="A521">
        <v>1936</v>
      </c>
      <c r="B521" s="1">
        <f>DATE(2023,12,21) + TIME(0,0,0)</f>
        <v>45281</v>
      </c>
      <c r="C521">
        <v>1896774272</v>
      </c>
      <c r="D521">
        <v>4369535.5</v>
      </c>
      <c r="E521">
        <v>124665.265625</v>
      </c>
      <c r="F521">
        <v>453.4615478515625</v>
      </c>
      <c r="G521">
        <v>2215345.5</v>
      </c>
      <c r="H521">
        <v>4885.40966796875</v>
      </c>
      <c r="I521">
        <v>1</v>
      </c>
      <c r="J521">
        <v>4.957542896270752</v>
      </c>
      <c r="K521">
        <v>254.82955932617188</v>
      </c>
      <c r="L521">
        <v>53676.390625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1916847104</v>
      </c>
      <c r="D522">
        <v>4413629.5</v>
      </c>
      <c r="E522">
        <v>126783.59375</v>
      </c>
      <c r="F522">
        <v>456.10406494140625</v>
      </c>
      <c r="G522">
        <v>2238598</v>
      </c>
      <c r="H522">
        <v>4908.08642578125</v>
      </c>
      <c r="I522">
        <v>1</v>
      </c>
      <c r="J522">
        <v>4.5202593803405762</v>
      </c>
      <c r="K522">
        <v>232.36158752441406</v>
      </c>
      <c r="L522">
        <v>54071.5546875</v>
      </c>
    </row>
    <row r="523" spans="1:12" x14ac:dyDescent="0.25">
      <c r="A523">
        <v>1945</v>
      </c>
      <c r="B523" s="1">
        <f>DATE(2023,12,30) + TIME(0,0,0)</f>
        <v>45290</v>
      </c>
      <c r="C523">
        <v>1916869504</v>
      </c>
      <c r="D523">
        <v>4413678.5</v>
      </c>
      <c r="E523">
        <v>126785.921875</v>
      </c>
      <c r="F523">
        <v>456.09844970703125</v>
      </c>
      <c r="G523">
        <v>2243974.75</v>
      </c>
      <c r="H523">
        <v>4919.93505859375</v>
      </c>
      <c r="I523">
        <v>1</v>
      </c>
      <c r="J523">
        <v>4.5252046585083008</v>
      </c>
      <c r="K523">
        <v>233.18943786621094</v>
      </c>
      <c r="L523">
        <v>54067.0234375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1927520896</v>
      </c>
      <c r="D524">
        <v>4437002</v>
      </c>
      <c r="E524">
        <v>127888.265625</v>
      </c>
      <c r="F524">
        <v>457.13967895507813</v>
      </c>
      <c r="G524">
        <v>2249417.75</v>
      </c>
      <c r="H524">
        <v>4920.6357421875</v>
      </c>
      <c r="I524">
        <v>1</v>
      </c>
      <c r="J524">
        <v>4.5117464065551758</v>
      </c>
      <c r="K524">
        <v>232.49624633789063</v>
      </c>
      <c r="L524">
        <v>54089.58203125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1928083328</v>
      </c>
      <c r="D525">
        <v>4438232</v>
      </c>
      <c r="E525">
        <v>127946.3984375</v>
      </c>
      <c r="F525">
        <v>457.18844604492188</v>
      </c>
      <c r="G525">
        <v>2249638</v>
      </c>
      <c r="H525">
        <v>4920.5927734375</v>
      </c>
      <c r="I525">
        <v>1</v>
      </c>
      <c r="J525">
        <v>4.5125794410705566</v>
      </c>
      <c r="K525">
        <v>232.53916931152344</v>
      </c>
      <c r="L525">
        <v>54090.1171875</v>
      </c>
    </row>
    <row r="526" spans="1:12" x14ac:dyDescent="0.25">
      <c r="A526">
        <v>1950</v>
      </c>
      <c r="B526" s="1">
        <f>DATE(2024,1,4) + TIME(0,0,0)</f>
        <v>45295</v>
      </c>
      <c r="C526">
        <v>1928105600</v>
      </c>
      <c r="D526">
        <v>4438281</v>
      </c>
      <c r="E526">
        <v>127948.6875</v>
      </c>
      <c r="F526">
        <v>457.22317504882813</v>
      </c>
      <c r="G526">
        <v>2224199.25</v>
      </c>
      <c r="H526">
        <v>4864.58154296875</v>
      </c>
      <c r="I526">
        <v>1</v>
      </c>
      <c r="J526">
        <v>4.4915580749511719</v>
      </c>
      <c r="K526">
        <v>228.7708740234375</v>
      </c>
      <c r="L526">
        <v>54112.6015625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1930308480</v>
      </c>
      <c r="D527">
        <v>4443097.5</v>
      </c>
      <c r="E527">
        <v>128174.640625</v>
      </c>
      <c r="F527">
        <v>457.43997192382813</v>
      </c>
      <c r="G527">
        <v>2225530.75</v>
      </c>
      <c r="H527">
        <v>4865.1865234375</v>
      </c>
      <c r="I527">
        <v>1</v>
      </c>
      <c r="J527">
        <v>4.4798822402954102</v>
      </c>
      <c r="K527">
        <v>228.17666625976563</v>
      </c>
      <c r="L527">
        <v>54128.2265625</v>
      </c>
    </row>
    <row r="528" spans="1:12" x14ac:dyDescent="0.25">
      <c r="A528">
        <v>1951</v>
      </c>
      <c r="B528" s="1">
        <f>DATE(2024,1,5) + TIME(0,0,0)</f>
        <v>45296</v>
      </c>
      <c r="C528">
        <v>1930335488</v>
      </c>
      <c r="D528">
        <v>4443156.5</v>
      </c>
      <c r="E528">
        <v>128177.6171875</v>
      </c>
      <c r="F528">
        <v>456.95736694335938</v>
      </c>
      <c r="G528">
        <v>2699793.25</v>
      </c>
      <c r="H528">
        <v>5908.19482421875</v>
      </c>
      <c r="I528">
        <v>1</v>
      </c>
      <c r="J528">
        <v>4.7960467338562012</v>
      </c>
      <c r="K528">
        <v>297.63446044921875</v>
      </c>
      <c r="L528">
        <v>53699.9375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1938382848</v>
      </c>
      <c r="D529">
        <v>4460772</v>
      </c>
      <c r="E529">
        <v>129116.703125</v>
      </c>
      <c r="F529">
        <v>457.05804443359375</v>
      </c>
      <c r="G529">
        <v>2691184</v>
      </c>
      <c r="H529">
        <v>5888.05712890625</v>
      </c>
      <c r="I529">
        <v>1</v>
      </c>
      <c r="J529">
        <v>5.116417407989502</v>
      </c>
      <c r="K529">
        <v>317.5023193359375</v>
      </c>
      <c r="L529">
        <v>53340.890625</v>
      </c>
    </row>
    <row r="530" spans="1:12" x14ac:dyDescent="0.25">
      <c r="A530">
        <v>1954</v>
      </c>
      <c r="B530" s="1">
        <f>DATE(2024,1,8) + TIME(0,0,0)</f>
        <v>45299</v>
      </c>
      <c r="C530">
        <v>1938405120</v>
      </c>
      <c r="D530">
        <v>4460820.5</v>
      </c>
      <c r="E530">
        <v>129119.1953125</v>
      </c>
      <c r="F530">
        <v>457.45849609375</v>
      </c>
      <c r="G530">
        <v>2228954.5</v>
      </c>
      <c r="H530">
        <v>4872.47412109375</v>
      </c>
      <c r="I530">
        <v>1</v>
      </c>
      <c r="J530">
        <v>4.8687057495117188</v>
      </c>
      <c r="K530">
        <v>249.36737060546875</v>
      </c>
      <c r="L530">
        <v>53756.24609375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1968858112</v>
      </c>
      <c r="D531">
        <v>4527102</v>
      </c>
      <c r="E531">
        <v>132292.828125</v>
      </c>
      <c r="F531">
        <v>460.72866821289063</v>
      </c>
      <c r="G531">
        <v>2251971</v>
      </c>
      <c r="H531">
        <v>4887.8466796875</v>
      </c>
      <c r="I531">
        <v>1</v>
      </c>
      <c r="J531">
        <v>4.5729207992553711</v>
      </c>
      <c r="K531">
        <v>234.22842407226563</v>
      </c>
      <c r="L531">
        <v>54132.4453125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1969826560</v>
      </c>
      <c r="D532">
        <v>4529203.5</v>
      </c>
      <c r="E532">
        <v>132393.59375</v>
      </c>
      <c r="F532">
        <v>460.8201904296875</v>
      </c>
      <c r="G532">
        <v>2252366</v>
      </c>
      <c r="H532">
        <v>4887.732421875</v>
      </c>
      <c r="I532">
        <v>1</v>
      </c>
      <c r="J532">
        <v>4.5751833915710449</v>
      </c>
      <c r="K532">
        <v>234.34440612792969</v>
      </c>
      <c r="L532">
        <v>54133.53125</v>
      </c>
    </row>
    <row r="533" spans="1:12" x14ac:dyDescent="0.25">
      <c r="A533">
        <v>1968</v>
      </c>
      <c r="B533" s="1">
        <f>DATE(2024,1,22) + TIME(0,0,0)</f>
        <v>45313</v>
      </c>
      <c r="C533">
        <v>1969848448</v>
      </c>
      <c r="D533">
        <v>4529251</v>
      </c>
      <c r="E533">
        <v>132395.84375</v>
      </c>
      <c r="F533">
        <v>460.907470703125</v>
      </c>
      <c r="G533">
        <v>2188893.75</v>
      </c>
      <c r="H533">
        <v>4749.095703125</v>
      </c>
      <c r="I533">
        <v>1</v>
      </c>
      <c r="J533">
        <v>4.5193300247192383</v>
      </c>
      <c r="K533">
        <v>224.78614807128906</v>
      </c>
      <c r="L533">
        <v>54189.3984375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1974208896</v>
      </c>
      <c r="D534">
        <v>4538705</v>
      </c>
      <c r="E534">
        <v>132840.171875</v>
      </c>
      <c r="F534">
        <v>461.41253662109375</v>
      </c>
      <c r="G534">
        <v>2192016.75</v>
      </c>
      <c r="H534">
        <v>4750.666015625</v>
      </c>
      <c r="I534">
        <v>1</v>
      </c>
      <c r="J534">
        <v>4.4885616302490234</v>
      </c>
      <c r="K534">
        <v>223.25762939453125</v>
      </c>
      <c r="L534">
        <v>54238.765625</v>
      </c>
    </row>
    <row r="535" spans="1:12" x14ac:dyDescent="0.25">
      <c r="A535">
        <v>1970</v>
      </c>
      <c r="B535" s="1">
        <f>DATE(2024,1,24) + TIME(0,0,0)</f>
        <v>45315</v>
      </c>
      <c r="C535">
        <v>1974232064</v>
      </c>
      <c r="D535">
        <v>4538755</v>
      </c>
      <c r="E535">
        <v>132842.59375</v>
      </c>
      <c r="F535">
        <v>461.2486572265625</v>
      </c>
      <c r="G535">
        <v>2316903</v>
      </c>
      <c r="H535">
        <v>5023.1103515625</v>
      </c>
      <c r="I535">
        <v>1</v>
      </c>
      <c r="J535">
        <v>4.5976862907409668</v>
      </c>
      <c r="K535">
        <v>242.07676696777344</v>
      </c>
      <c r="L535">
        <v>54128.5859375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1975366528</v>
      </c>
      <c r="D536">
        <v>4541215</v>
      </c>
      <c r="E536">
        <v>132962.546875</v>
      </c>
      <c r="F536">
        <v>461.19546508789063</v>
      </c>
      <c r="G536">
        <v>2315095.25</v>
      </c>
      <c r="H536">
        <v>5019.77001953125</v>
      </c>
      <c r="I536">
        <v>1</v>
      </c>
      <c r="J536">
        <v>4.6598405838012695</v>
      </c>
      <c r="K536">
        <v>245.34600830078125</v>
      </c>
      <c r="L536">
        <v>54084.08984375</v>
      </c>
    </row>
    <row r="537" spans="1:12" x14ac:dyDescent="0.25">
      <c r="A537">
        <v>1970.5</v>
      </c>
      <c r="B537" s="1">
        <f>DATE(2024,1,24) + TIME(12,0,0)</f>
        <v>45315.5</v>
      </c>
      <c r="C537">
        <v>1975388800</v>
      </c>
      <c r="D537">
        <v>4541263.5</v>
      </c>
      <c r="E537">
        <v>132964.875</v>
      </c>
      <c r="F537">
        <v>461.30099487304688</v>
      </c>
      <c r="G537">
        <v>2231833.75</v>
      </c>
      <c r="H537">
        <v>4838.12939453125</v>
      </c>
      <c r="I537">
        <v>1</v>
      </c>
      <c r="J537">
        <v>4.5913162231445313</v>
      </c>
      <c r="K537">
        <v>232.823486328125</v>
      </c>
      <c r="L537">
        <v>54157.234375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1994373888</v>
      </c>
      <c r="D538">
        <v>4582301</v>
      </c>
      <c r="E538">
        <v>134980.484375</v>
      </c>
      <c r="F538">
        <v>463.28640747070313</v>
      </c>
      <c r="G538">
        <v>2237525</v>
      </c>
      <c r="H538">
        <v>4829.6796875</v>
      </c>
      <c r="I538">
        <v>1</v>
      </c>
      <c r="J538">
        <v>4.7597646713256836</v>
      </c>
      <c r="K538">
        <v>241.37004089355469</v>
      </c>
      <c r="L538">
        <v>54191.93359375</v>
      </c>
    </row>
    <row r="539" spans="1:12" x14ac:dyDescent="0.25">
      <c r="A539">
        <v>1979</v>
      </c>
      <c r="B539" s="1">
        <f>DATE(2024,2,2) + TIME(0,0,0)</f>
        <v>45324</v>
      </c>
      <c r="C539">
        <v>1994396160</v>
      </c>
      <c r="D539">
        <v>4582349</v>
      </c>
      <c r="E539">
        <v>134982.890625</v>
      </c>
      <c r="F539">
        <v>463.29635620117188</v>
      </c>
      <c r="G539">
        <v>2232947.25</v>
      </c>
      <c r="H539">
        <v>4819.69580078125</v>
      </c>
      <c r="I539">
        <v>1</v>
      </c>
      <c r="J539">
        <v>4.7557525634765625</v>
      </c>
      <c r="K539">
        <v>240.65789794921875</v>
      </c>
      <c r="L539">
        <v>54195.84375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2027936384</v>
      </c>
      <c r="D540">
        <v>4654398.5</v>
      </c>
      <c r="E540">
        <v>138789.875</v>
      </c>
      <c r="F540">
        <v>467.08248901367188</v>
      </c>
      <c r="G540">
        <v>2240388</v>
      </c>
      <c r="H540">
        <v>4796.5576171875</v>
      </c>
      <c r="I540">
        <v>1</v>
      </c>
      <c r="J540">
        <v>5.2159824371337891</v>
      </c>
      <c r="K540">
        <v>263.95547485351563</v>
      </c>
      <c r="L540">
        <v>54211.60546875</v>
      </c>
    </row>
    <row r="541" spans="1:12" x14ac:dyDescent="0.25">
      <c r="A541">
        <v>1994</v>
      </c>
      <c r="B541" s="1">
        <f>DATE(2024,2,17) + TIME(0,0,0)</f>
        <v>45339</v>
      </c>
      <c r="C541">
        <v>2027963136</v>
      </c>
      <c r="D541">
        <v>4654455.5</v>
      </c>
      <c r="E541">
        <v>138793.203125</v>
      </c>
      <c r="F541">
        <v>466.5087890625</v>
      </c>
      <c r="G541">
        <v>2679539.5</v>
      </c>
      <c r="H541">
        <v>5743.8134765625</v>
      </c>
      <c r="I541">
        <v>1</v>
      </c>
      <c r="J541">
        <v>5.4763035774230957</v>
      </c>
      <c r="K541">
        <v>332.77227783203125</v>
      </c>
      <c r="L541">
        <v>53816.6953125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2041284864</v>
      </c>
      <c r="D542">
        <v>4683008</v>
      </c>
      <c r="E542">
        <v>140561.1875</v>
      </c>
      <c r="F542">
        <v>467.06512451171875</v>
      </c>
      <c r="G542">
        <v>2668954.75</v>
      </c>
      <c r="H542">
        <v>5714.31005859375</v>
      </c>
      <c r="I542">
        <v>1</v>
      </c>
      <c r="J542">
        <v>5.9564299583435059</v>
      </c>
      <c r="K542">
        <v>361.92678833007813</v>
      </c>
      <c r="L542">
        <v>53431.29296875</v>
      </c>
    </row>
    <row r="543" spans="1:12" x14ac:dyDescent="0.25">
      <c r="A543">
        <v>1999</v>
      </c>
      <c r="B543" s="1">
        <f>DATE(2024,2,22) + TIME(0,0,0)</f>
        <v>45344</v>
      </c>
      <c r="C543">
        <v>2041306752</v>
      </c>
      <c r="D543">
        <v>4683055</v>
      </c>
      <c r="E543">
        <v>140564.046875</v>
      </c>
      <c r="F543">
        <v>467.64251708984375</v>
      </c>
      <c r="G543">
        <v>2189937.75</v>
      </c>
      <c r="H543">
        <v>4682.93115234375</v>
      </c>
      <c r="I543">
        <v>1</v>
      </c>
      <c r="J543">
        <v>5.7462453842163086</v>
      </c>
      <c r="K543">
        <v>285.49813842773438</v>
      </c>
      <c r="L543">
        <v>53858.984375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2050089472</v>
      </c>
      <c r="D544">
        <v>4701779.5</v>
      </c>
      <c r="E544">
        <v>141664.71875</v>
      </c>
      <c r="F544">
        <v>469.48867797851563</v>
      </c>
      <c r="G544">
        <v>2202785</v>
      </c>
      <c r="H544">
        <v>4691.88134765625</v>
      </c>
      <c r="I544">
        <v>1</v>
      </c>
      <c r="J544">
        <v>5.5729217529296875</v>
      </c>
      <c r="K544">
        <v>276.90667724609375</v>
      </c>
      <c r="L544">
        <v>54196.6171875</v>
      </c>
    </row>
    <row r="545" spans="1:12" x14ac:dyDescent="0.25">
      <c r="A545">
        <v>2003</v>
      </c>
      <c r="B545" s="1">
        <f>DATE(2024,2,26) + TIME(0,0,0)</f>
        <v>45348</v>
      </c>
      <c r="C545">
        <v>2050111616</v>
      </c>
      <c r="D545">
        <v>4701827</v>
      </c>
      <c r="E545">
        <v>141667.515625</v>
      </c>
      <c r="F545">
        <v>469.46688842773438</v>
      </c>
      <c r="G545">
        <v>2215587</v>
      </c>
      <c r="H545">
        <v>4719.3681640625</v>
      </c>
      <c r="I545">
        <v>1</v>
      </c>
      <c r="J545">
        <v>5.5824179649353027</v>
      </c>
      <c r="K545">
        <v>279.03155517578125</v>
      </c>
      <c r="L545">
        <v>54185.56640625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2058957056</v>
      </c>
      <c r="D546">
        <v>4720639.5</v>
      </c>
      <c r="E546">
        <v>142798.34375</v>
      </c>
      <c r="F546">
        <v>470.61328125</v>
      </c>
      <c r="G546">
        <v>2217691.75</v>
      </c>
      <c r="H546">
        <v>4712.34375</v>
      </c>
      <c r="I546">
        <v>1</v>
      </c>
      <c r="J546">
        <v>5.7237401008605957</v>
      </c>
      <c r="K546">
        <v>286.09783935546875</v>
      </c>
      <c r="L546">
        <v>54212.0625</v>
      </c>
    </row>
    <row r="547" spans="1:12" x14ac:dyDescent="0.25">
      <c r="A547">
        <v>2007</v>
      </c>
      <c r="B547" s="1">
        <f>DATE(2024,3,1) + TIME(0,0,0)</f>
        <v>45352</v>
      </c>
      <c r="C547">
        <v>2058979456</v>
      </c>
      <c r="D547">
        <v>4720687.5</v>
      </c>
      <c r="E547">
        <v>142801.25</v>
      </c>
      <c r="F547">
        <v>470.56387329101563</v>
      </c>
      <c r="G547">
        <v>2246002.75</v>
      </c>
      <c r="H547">
        <v>4773.00244140625</v>
      </c>
      <c r="I547">
        <v>1</v>
      </c>
      <c r="J547">
        <v>5.7423591613769531</v>
      </c>
      <c r="K547">
        <v>290.7806396484375</v>
      </c>
      <c r="L547">
        <v>54187.125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2065695616</v>
      </c>
      <c r="D548">
        <v>4734944</v>
      </c>
      <c r="E548">
        <v>143685.140625</v>
      </c>
      <c r="F548">
        <v>471.35821533203125</v>
      </c>
      <c r="G548">
        <v>2246518.25</v>
      </c>
      <c r="H548">
        <v>4766.05322265625</v>
      </c>
      <c r="I548">
        <v>1</v>
      </c>
      <c r="J548">
        <v>5.8796977996826172</v>
      </c>
      <c r="K548">
        <v>297.73550415039063</v>
      </c>
      <c r="L548">
        <v>54175.9296875</v>
      </c>
    </row>
    <row r="549" spans="1:12" x14ac:dyDescent="0.25">
      <c r="A549">
        <v>2010</v>
      </c>
      <c r="B549" s="1">
        <f>DATE(2024,3,4) + TIME(0,0,0)</f>
        <v>45355</v>
      </c>
      <c r="C549">
        <v>2065717632</v>
      </c>
      <c r="D549">
        <v>4734991</v>
      </c>
      <c r="E549">
        <v>143688.046875</v>
      </c>
      <c r="F549">
        <v>471.43392944335938</v>
      </c>
      <c r="G549">
        <v>2207920.75</v>
      </c>
      <c r="H549">
        <v>4683.4150390625</v>
      </c>
      <c r="I549">
        <v>1</v>
      </c>
      <c r="J549">
        <v>5.8557696342468262</v>
      </c>
      <c r="K549">
        <v>291.308349609375</v>
      </c>
      <c r="L549">
        <v>54209.8046875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2070113920</v>
      </c>
      <c r="D550">
        <v>4744308</v>
      </c>
      <c r="E550">
        <v>144270.796875</v>
      </c>
      <c r="F550">
        <v>472.09304809570313</v>
      </c>
      <c r="G550">
        <v>2209646.75</v>
      </c>
      <c r="H550">
        <v>4680.5322265625</v>
      </c>
      <c r="I550">
        <v>1</v>
      </c>
      <c r="J550">
        <v>5.9149136543273926</v>
      </c>
      <c r="K550">
        <v>294.25433349609375</v>
      </c>
      <c r="L550">
        <v>54237.92578125</v>
      </c>
    </row>
    <row r="551" spans="1:12" x14ac:dyDescent="0.25">
      <c r="A551">
        <v>2012</v>
      </c>
      <c r="B551" s="1">
        <f>DATE(2024,3,6) + TIME(0,0,0)</f>
        <v>45357</v>
      </c>
      <c r="C551">
        <v>2070135808</v>
      </c>
      <c r="D551">
        <v>4744354.5</v>
      </c>
      <c r="E551">
        <v>144273.703125</v>
      </c>
      <c r="F551">
        <v>472.15252685546875</v>
      </c>
      <c r="G551">
        <v>2181920.25</v>
      </c>
      <c r="H551">
        <v>4621.21875</v>
      </c>
      <c r="I551">
        <v>1</v>
      </c>
      <c r="J551">
        <v>5.8970794677734375</v>
      </c>
      <c r="K551">
        <v>289.59457397460938</v>
      </c>
      <c r="L551">
        <v>54262.22265625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2076664576</v>
      </c>
      <c r="D552">
        <v>4758162.5</v>
      </c>
      <c r="E552">
        <v>145148.953125</v>
      </c>
      <c r="F552">
        <v>473.09890747070313</v>
      </c>
      <c r="G552">
        <v>2183782.5</v>
      </c>
      <c r="H552">
        <v>4615.9111328125</v>
      </c>
      <c r="I552">
        <v>1</v>
      </c>
      <c r="J552">
        <v>6.0063495635986328</v>
      </c>
      <c r="K552">
        <v>294.96432495117188</v>
      </c>
      <c r="L552">
        <v>54295.203125</v>
      </c>
    </row>
    <row r="553" spans="1:12" x14ac:dyDescent="0.25">
      <c r="A553">
        <v>2015</v>
      </c>
      <c r="B553" s="1">
        <f>DATE(2024,3,9) + TIME(0,0,0)</f>
        <v>45360</v>
      </c>
      <c r="C553">
        <v>2076685696</v>
      </c>
      <c r="D553">
        <v>4758207</v>
      </c>
      <c r="E553">
        <v>145151.78125</v>
      </c>
      <c r="F553">
        <v>473.26654052734375</v>
      </c>
      <c r="G553">
        <v>2110061</v>
      </c>
      <c r="H553">
        <v>4458.50439453125</v>
      </c>
      <c r="I553">
        <v>1</v>
      </c>
      <c r="J553">
        <v>5.9562849998474121</v>
      </c>
      <c r="K553">
        <v>282.380615234375</v>
      </c>
      <c r="L553">
        <v>54359.40625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2078776320</v>
      </c>
      <c r="D554">
        <v>4762621.5</v>
      </c>
      <c r="E554">
        <v>145430.96875</v>
      </c>
      <c r="F554">
        <v>473.69696044921875</v>
      </c>
      <c r="G554">
        <v>2111986.75</v>
      </c>
      <c r="H554">
        <v>4458.5185546875</v>
      </c>
      <c r="I554">
        <v>1</v>
      </c>
      <c r="J554">
        <v>5.9576163291931152</v>
      </c>
      <c r="K554">
        <v>282.44863891601563</v>
      </c>
      <c r="L554">
        <v>54402.546875</v>
      </c>
    </row>
    <row r="555" spans="1:12" x14ac:dyDescent="0.25">
      <c r="A555">
        <v>2016</v>
      </c>
      <c r="B555" s="1">
        <f>DATE(2024,3,10) + TIME(0,0,0)</f>
        <v>45361</v>
      </c>
      <c r="C555">
        <v>2078802816</v>
      </c>
      <c r="D555">
        <v>4762677.5</v>
      </c>
      <c r="E555">
        <v>145434.71875</v>
      </c>
      <c r="F555">
        <v>472.71707153320313</v>
      </c>
      <c r="G555">
        <v>2653920.75</v>
      </c>
      <c r="H555">
        <v>5614.1845703125</v>
      </c>
      <c r="I555">
        <v>1</v>
      </c>
      <c r="J555">
        <v>6.2546381950378418</v>
      </c>
      <c r="K555">
        <v>374.57525634765625</v>
      </c>
      <c r="L555">
        <v>53919.390625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2084061056</v>
      </c>
      <c r="D556">
        <v>4773814</v>
      </c>
      <c r="E556">
        <v>146214.609375</v>
      </c>
      <c r="F556">
        <v>472.393310546875</v>
      </c>
      <c r="G556">
        <v>2641290.25</v>
      </c>
      <c r="H556">
        <v>5591.294921875</v>
      </c>
      <c r="I556">
        <v>1</v>
      </c>
      <c r="J556">
        <v>6.6270604133605957</v>
      </c>
      <c r="K556">
        <v>396.83712768554688</v>
      </c>
      <c r="L556">
        <v>53577.98046875</v>
      </c>
    </row>
    <row r="557" spans="1:12" x14ac:dyDescent="0.25">
      <c r="A557">
        <v>2018</v>
      </c>
      <c r="B557" s="1">
        <f>DATE(2024,3,12) + TIME(0,0,0)</f>
        <v>45363</v>
      </c>
      <c r="C557">
        <v>2084087424</v>
      </c>
      <c r="D557">
        <v>4773869.5</v>
      </c>
      <c r="E557">
        <v>146218.5625</v>
      </c>
      <c r="F557">
        <v>472.43423461914063</v>
      </c>
      <c r="G557">
        <v>2627932.5</v>
      </c>
      <c r="H557">
        <v>5562.5361328125</v>
      </c>
      <c r="I557">
        <v>1</v>
      </c>
      <c r="J557">
        <v>6.6228604316711426</v>
      </c>
      <c r="K557">
        <v>394.52804565429688</v>
      </c>
      <c r="L557">
        <v>53589.9375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2085376384</v>
      </c>
      <c r="D558">
        <v>4776595</v>
      </c>
      <c r="E558">
        <v>146412.078125</v>
      </c>
      <c r="F558">
        <v>473.09518432617188</v>
      </c>
      <c r="G558">
        <v>2631232.75</v>
      </c>
      <c r="H558">
        <v>5561.740234375</v>
      </c>
      <c r="I558">
        <v>1</v>
      </c>
      <c r="J558">
        <v>6.6399855613708496</v>
      </c>
      <c r="K558">
        <v>395.56414794921875</v>
      </c>
      <c r="L558">
        <v>53580.1171875</v>
      </c>
    </row>
    <row r="559" spans="1:12" x14ac:dyDescent="0.25">
      <c r="A559">
        <v>2018.5</v>
      </c>
      <c r="B559" s="1">
        <f>DATE(2024,3,12) + TIME(12,0,0)</f>
        <v>45363.5</v>
      </c>
      <c r="C559">
        <v>2085398784</v>
      </c>
      <c r="D559">
        <v>4776642.5</v>
      </c>
      <c r="E559">
        <v>146415.375</v>
      </c>
      <c r="F559">
        <v>473.7498779296875</v>
      </c>
      <c r="G559">
        <v>2239836</v>
      </c>
      <c r="H559">
        <v>4727.88671875</v>
      </c>
      <c r="I559">
        <v>1</v>
      </c>
      <c r="J559">
        <v>6.4947562217712402</v>
      </c>
      <c r="K559">
        <v>328.39306640625</v>
      </c>
      <c r="L559">
        <v>53929.59765625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2087376512</v>
      </c>
      <c r="D560">
        <v>4780809</v>
      </c>
      <c r="E560">
        <v>146698.84375</v>
      </c>
      <c r="F560">
        <v>474.77243041992188</v>
      </c>
      <c r="G560">
        <v>2248086.25</v>
      </c>
      <c r="H560">
        <v>4735.08154296875</v>
      </c>
      <c r="I560">
        <v>1</v>
      </c>
      <c r="J560">
        <v>6.3595790863037109</v>
      </c>
      <c r="K560">
        <v>321.58258056640625</v>
      </c>
      <c r="L560">
        <v>54097.2734375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2088748416</v>
      </c>
      <c r="D561">
        <v>4783697</v>
      </c>
      <c r="E561">
        <v>146895.28125</v>
      </c>
      <c r="F561">
        <v>475.03167724609375</v>
      </c>
      <c r="G561">
        <v>2249063.75</v>
      </c>
      <c r="H561">
        <v>4734.55517578125</v>
      </c>
      <c r="I561">
        <v>1</v>
      </c>
      <c r="J561">
        <v>6.3702788352966309</v>
      </c>
      <c r="K561">
        <v>322.12460327148438</v>
      </c>
      <c r="L561">
        <v>54127.125</v>
      </c>
    </row>
    <row r="562" spans="1:12" x14ac:dyDescent="0.25">
      <c r="A562">
        <v>2020</v>
      </c>
      <c r="B562" s="1">
        <f>DATE(2024,3,14) + TIME(0,0,0)</f>
        <v>45365</v>
      </c>
      <c r="C562">
        <v>2088770688</v>
      </c>
      <c r="D562">
        <v>4783744</v>
      </c>
      <c r="E562">
        <v>146898.484375</v>
      </c>
      <c r="F562">
        <v>475.06906127929688</v>
      </c>
      <c r="G562">
        <v>2234842</v>
      </c>
      <c r="H562">
        <v>4704.24658203125</v>
      </c>
      <c r="I562">
        <v>1</v>
      </c>
      <c r="J562">
        <v>6.362823486328125</v>
      </c>
      <c r="K562">
        <v>319.6624755859375</v>
      </c>
      <c r="L562">
        <v>54140.07421875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2102180992</v>
      </c>
      <c r="D563">
        <v>4811876</v>
      </c>
      <c r="E563">
        <v>148860.109375</v>
      </c>
      <c r="F563">
        <v>477.89016723632813</v>
      </c>
      <c r="G563">
        <v>2240911.5</v>
      </c>
      <c r="H563">
        <v>4689.1767578125</v>
      </c>
      <c r="I563">
        <v>1</v>
      </c>
      <c r="J563">
        <v>6.6638178825378418</v>
      </c>
      <c r="K563">
        <v>334.787841796875</v>
      </c>
      <c r="L563">
        <v>54201.1015625</v>
      </c>
    </row>
    <row r="564" spans="1:12" x14ac:dyDescent="0.25">
      <c r="A564">
        <v>2026</v>
      </c>
      <c r="B564" s="1">
        <f>DATE(2024,3,20) + TIME(0,0,0)</f>
        <v>45371</v>
      </c>
      <c r="C564">
        <v>2102180992</v>
      </c>
      <c r="D564">
        <v>4811876</v>
      </c>
      <c r="E564">
        <v>148860.109375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55705.1796875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2102180992</v>
      </c>
      <c r="D565">
        <v>4811876</v>
      </c>
      <c r="E565">
        <v>148860.109375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55744.1953125</v>
      </c>
    </row>
    <row r="566" spans="1:12" x14ac:dyDescent="0.25">
      <c r="A566">
        <v>2027</v>
      </c>
      <c r="B566" s="1">
        <f>DATE(2024,3,21) + TIME(0,0,0)</f>
        <v>45372</v>
      </c>
      <c r="C566">
        <v>2102204288</v>
      </c>
      <c r="D566">
        <v>4811923</v>
      </c>
      <c r="E566">
        <v>148862.609375</v>
      </c>
      <c r="F566">
        <v>496.09063720703125</v>
      </c>
      <c r="G566">
        <v>2336952.75</v>
      </c>
      <c r="H566">
        <v>4710.7373046875</v>
      </c>
      <c r="I566">
        <v>1</v>
      </c>
      <c r="J566">
        <v>5.0340948104858398</v>
      </c>
      <c r="K566">
        <v>249.71382141113281</v>
      </c>
      <c r="L566">
        <v>55304.3828125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2115596288</v>
      </c>
      <c r="D567">
        <v>4839632.5</v>
      </c>
      <c r="E567">
        <v>150869.46875</v>
      </c>
      <c r="F567">
        <v>485.60260009765625</v>
      </c>
      <c r="G567">
        <v>2238207.5</v>
      </c>
      <c r="H567">
        <v>4609.13427734375</v>
      </c>
      <c r="I567">
        <v>1</v>
      </c>
      <c r="J567">
        <v>7.0813851356506348</v>
      </c>
      <c r="K567">
        <v>351.26498413085938</v>
      </c>
      <c r="L567">
        <v>54288.20703125</v>
      </c>
    </row>
    <row r="568" spans="1:12" x14ac:dyDescent="0.25">
      <c r="A568">
        <v>2033</v>
      </c>
      <c r="B568" s="1">
        <f>DATE(2024,3,27) + TIME(0,0,0)</f>
        <v>45378</v>
      </c>
      <c r="C568">
        <v>2115626624</v>
      </c>
      <c r="D568">
        <v>4839689</v>
      </c>
      <c r="E568">
        <v>150874.09375</v>
      </c>
      <c r="F568">
        <v>536.8197021484375</v>
      </c>
      <c r="G568">
        <v>3033235.25</v>
      </c>
      <c r="H568">
        <v>5650.3798828125</v>
      </c>
      <c r="I568">
        <v>1</v>
      </c>
      <c r="J568">
        <v>7.5668864250183105</v>
      </c>
      <c r="K568">
        <v>462.55917358398438</v>
      </c>
      <c r="L568">
        <v>53764.01171875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2118547328</v>
      </c>
      <c r="D569">
        <v>4845261</v>
      </c>
      <c r="E569">
        <v>151349.453125</v>
      </c>
      <c r="F569">
        <v>517.49676513671875</v>
      </c>
      <c r="G569">
        <v>2911365.75</v>
      </c>
      <c r="H569">
        <v>5625.86279296875</v>
      </c>
      <c r="I569">
        <v>1</v>
      </c>
      <c r="J569">
        <v>7.953066349029541</v>
      </c>
      <c r="K569">
        <v>486.08749389648438</v>
      </c>
      <c r="L569">
        <v>53412.6328125</v>
      </c>
    </row>
    <row r="570" spans="1:12" x14ac:dyDescent="0.25">
      <c r="A570">
        <v>2034</v>
      </c>
      <c r="B570" s="1">
        <f>DATE(2024,3,28) + TIME(0,0,0)</f>
        <v>45379</v>
      </c>
      <c r="C570">
        <v>2118576768</v>
      </c>
      <c r="D570">
        <v>4845318</v>
      </c>
      <c r="E570">
        <v>151354.375</v>
      </c>
      <c r="F570">
        <v>517.39495849609375</v>
      </c>
      <c r="G570">
        <v>2944455.25</v>
      </c>
      <c r="H570">
        <v>5690.92333984375</v>
      </c>
      <c r="I570">
        <v>1</v>
      </c>
      <c r="J570">
        <v>7.9578647613525391</v>
      </c>
      <c r="K570">
        <v>492.03115844726563</v>
      </c>
      <c r="L570">
        <v>53381.6484375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2127061632</v>
      </c>
      <c r="D571">
        <v>4862322.5</v>
      </c>
      <c r="E571">
        <v>152854.59375</v>
      </c>
      <c r="F571">
        <v>490.71307373046875</v>
      </c>
      <c r="G571">
        <v>2789247.5</v>
      </c>
      <c r="H571">
        <v>5684.06982421875</v>
      </c>
      <c r="I571">
        <v>1</v>
      </c>
      <c r="J571">
        <v>8.1787900924682617</v>
      </c>
      <c r="K571">
        <v>506.297119140625</v>
      </c>
      <c r="L571">
        <v>53234.75</v>
      </c>
    </row>
    <row r="572" spans="1:12" x14ac:dyDescent="0.25">
      <c r="A572">
        <v>2037</v>
      </c>
      <c r="B572" s="1">
        <f>DATE(2024,3,31) + TIME(0,0,0)</f>
        <v>45382</v>
      </c>
      <c r="C572">
        <v>2127089152</v>
      </c>
      <c r="D572">
        <v>4862378.5</v>
      </c>
      <c r="E572">
        <v>152859.59375</v>
      </c>
      <c r="F572">
        <v>490.64553833007813</v>
      </c>
      <c r="G572">
        <v>2757516.75</v>
      </c>
      <c r="H572">
        <v>5620.18115234375</v>
      </c>
      <c r="I572">
        <v>1</v>
      </c>
      <c r="J572">
        <v>8.1767206192016602</v>
      </c>
      <c r="K572">
        <v>500.46841430664063</v>
      </c>
      <c r="L572">
        <v>53263.7265625</v>
      </c>
    </row>
    <row r="573" spans="1:12" x14ac:dyDescent="0.25">
      <c r="A573">
        <v>2037.39</v>
      </c>
      <c r="B573" s="1">
        <f>DATE(2024,3,31) + TIME(9,21,36)</f>
        <v>45382.39</v>
      </c>
      <c r="C573">
        <v>2128162176</v>
      </c>
      <c r="D573">
        <v>4864570.5</v>
      </c>
      <c r="E573">
        <v>153054.875</v>
      </c>
      <c r="F573">
        <v>488.9283447265625</v>
      </c>
      <c r="G573">
        <v>2747596.25</v>
      </c>
      <c r="H573">
        <v>5619.6298828125</v>
      </c>
      <c r="I573">
        <v>1</v>
      </c>
      <c r="J573">
        <v>8.1872215270996094</v>
      </c>
      <c r="K573">
        <v>501.1192626953125</v>
      </c>
      <c r="L573">
        <v>53266.9765625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2128185216</v>
      </c>
      <c r="D574">
        <v>4864617.5</v>
      </c>
      <c r="E574">
        <v>153059.0625</v>
      </c>
      <c r="F574">
        <v>488.93301391601563</v>
      </c>
      <c r="G574">
        <v>2308145.25</v>
      </c>
      <c r="H574">
        <v>4720.7802734375</v>
      </c>
      <c r="I574">
        <v>1</v>
      </c>
      <c r="J574">
        <v>8.1439123153686523</v>
      </c>
      <c r="K574">
        <v>418.5418701171875</v>
      </c>
      <c r="L574">
        <v>53662.44921875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2131828608</v>
      </c>
      <c r="D575">
        <v>4872138</v>
      </c>
      <c r="E575">
        <v>153711.3125</v>
      </c>
      <c r="F575">
        <v>483.4732666015625</v>
      </c>
      <c r="G575">
        <v>2286615</v>
      </c>
      <c r="H575">
        <v>4729.55859375</v>
      </c>
      <c r="I575">
        <v>1</v>
      </c>
      <c r="J575">
        <v>7.9842386245727539</v>
      </c>
      <c r="K575">
        <v>410.38540649414063</v>
      </c>
      <c r="L575">
        <v>53918.97265625</v>
      </c>
    </row>
    <row r="576" spans="1:12" x14ac:dyDescent="0.25">
      <c r="A576">
        <v>2039</v>
      </c>
      <c r="B576" s="1">
        <f>DATE(2024,4,2) + TIME(0,0,0)</f>
        <v>45384</v>
      </c>
      <c r="C576">
        <v>2131828608</v>
      </c>
      <c r="D576">
        <v>4872138</v>
      </c>
      <c r="E576">
        <v>153711.3125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55651.69140625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2131828608</v>
      </c>
      <c r="D577">
        <v>4872138</v>
      </c>
      <c r="E577">
        <v>153711.3125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55673.203125</v>
      </c>
    </row>
    <row r="578" spans="1:12" x14ac:dyDescent="0.25">
      <c r="A578">
        <v>2039.5</v>
      </c>
      <c r="B578" s="1">
        <f>DATE(2024,4,2) + TIME(12,0,0)</f>
        <v>45384.5</v>
      </c>
      <c r="C578">
        <v>2131852544</v>
      </c>
      <c r="D578">
        <v>4872187</v>
      </c>
      <c r="E578">
        <v>153714.96875</v>
      </c>
      <c r="F578">
        <v>485.72808837890625</v>
      </c>
      <c r="G578">
        <v>2388324.5</v>
      </c>
      <c r="H578">
        <v>4916.9990234375</v>
      </c>
      <c r="I578">
        <v>1</v>
      </c>
      <c r="J578">
        <v>6.9347066879272461</v>
      </c>
      <c r="K578">
        <v>366.3873291015625</v>
      </c>
      <c r="L578">
        <v>54744.5625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2132993664</v>
      </c>
      <c r="D579">
        <v>4874579</v>
      </c>
      <c r="E579">
        <v>153912.3125</v>
      </c>
      <c r="F579">
        <v>479.11807250976563</v>
      </c>
      <c r="G579">
        <v>2335072</v>
      </c>
      <c r="H579">
        <v>4873.6884765625</v>
      </c>
      <c r="I579">
        <v>1</v>
      </c>
      <c r="J579">
        <v>7.7820925712585449</v>
      </c>
      <c r="K579">
        <v>411.28121948242188</v>
      </c>
      <c r="L579">
        <v>54184.52734375</v>
      </c>
    </row>
    <row r="580" spans="1:12" x14ac:dyDescent="0.25">
      <c r="A580">
        <v>2040</v>
      </c>
      <c r="B580" s="1">
        <f>DATE(2024,4,3) + TIME(0,0,0)</f>
        <v>45385</v>
      </c>
      <c r="C580">
        <v>2133020288</v>
      </c>
      <c r="D580">
        <v>4874634.5</v>
      </c>
      <c r="E580">
        <v>153917.046875</v>
      </c>
      <c r="F580">
        <v>479.56890869140625</v>
      </c>
      <c r="G580">
        <v>2663997.25</v>
      </c>
      <c r="H580">
        <v>5554.9833984375</v>
      </c>
      <c r="I580">
        <v>1</v>
      </c>
      <c r="J580">
        <v>7.8685345649719238</v>
      </c>
      <c r="K580">
        <v>474.42617797851563</v>
      </c>
      <c r="L580">
        <v>53882.8203125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2133073536</v>
      </c>
      <c r="D581">
        <v>4874746</v>
      </c>
      <c r="E581">
        <v>153926.59375</v>
      </c>
      <c r="F581">
        <v>480.10308837890625</v>
      </c>
      <c r="G581">
        <v>2665467</v>
      </c>
      <c r="H581">
        <v>5551.8642578125</v>
      </c>
      <c r="I581">
        <v>1</v>
      </c>
      <c r="J581">
        <v>7.9169530868530273</v>
      </c>
      <c r="K581">
        <v>477.32833862304688</v>
      </c>
      <c r="L581">
        <v>53855.578125</v>
      </c>
    </row>
    <row r="582" spans="1:12" x14ac:dyDescent="0.25">
      <c r="A582">
        <v>2040.19</v>
      </c>
      <c r="B582" s="1">
        <f>DATE(2024,4,3) + TIME(4,33,36)</f>
        <v>45385.19</v>
      </c>
      <c r="C582">
        <v>2133527680</v>
      </c>
      <c r="D582">
        <v>4875688.5</v>
      </c>
      <c r="E582">
        <v>154008.84375</v>
      </c>
      <c r="F582">
        <v>482.21881103515625</v>
      </c>
      <c r="G582">
        <v>2672954</v>
      </c>
      <c r="H582">
        <v>5543.03173828125</v>
      </c>
      <c r="I582">
        <v>1</v>
      </c>
      <c r="J582">
        <v>8.0596113204956055</v>
      </c>
      <c r="K582">
        <v>485.9091796875</v>
      </c>
      <c r="L582">
        <v>53736.25390625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2133550592</v>
      </c>
      <c r="D583">
        <v>4875736</v>
      </c>
      <c r="E583">
        <v>154012.984375</v>
      </c>
      <c r="F583">
        <v>482.42025756835938</v>
      </c>
      <c r="G583">
        <v>2297981.5</v>
      </c>
      <c r="H583">
        <v>4763.443359375</v>
      </c>
      <c r="I583">
        <v>1</v>
      </c>
      <c r="J583">
        <v>7.9936327934265137</v>
      </c>
      <c r="K583">
        <v>413.85415649414063</v>
      </c>
      <c r="L583">
        <v>54071.62109375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2135367040</v>
      </c>
      <c r="D584">
        <v>4879500</v>
      </c>
      <c r="E584">
        <v>154339.578125</v>
      </c>
      <c r="F584">
        <v>482.83212280273438</v>
      </c>
      <c r="G584">
        <v>2299749.5</v>
      </c>
      <c r="H584">
        <v>4763.04150390625</v>
      </c>
      <c r="I584">
        <v>1</v>
      </c>
      <c r="J584">
        <v>8.0113964080810547</v>
      </c>
      <c r="K584">
        <v>414.81890869140625</v>
      </c>
      <c r="L584">
        <v>54055.40625</v>
      </c>
    </row>
    <row r="585" spans="1:12" x14ac:dyDescent="0.25">
      <c r="A585">
        <v>2041</v>
      </c>
      <c r="B585" s="1">
        <f>DATE(2024,4,4) + TIME(0,0,0)</f>
        <v>45386</v>
      </c>
      <c r="C585">
        <v>2135388928</v>
      </c>
      <c r="D585">
        <v>4879545</v>
      </c>
      <c r="E585">
        <v>154343.5</v>
      </c>
      <c r="F585">
        <v>482.96377563476563</v>
      </c>
      <c r="G585">
        <v>2185670</v>
      </c>
      <c r="H585">
        <v>4525.5361328125</v>
      </c>
      <c r="I585">
        <v>1</v>
      </c>
      <c r="J585">
        <v>7.9837555885314941</v>
      </c>
      <c r="K585">
        <v>392.65646362304688</v>
      </c>
      <c r="L585">
        <v>54156.15625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2137551488</v>
      </c>
      <c r="D586">
        <v>4884024.5</v>
      </c>
      <c r="E586">
        <v>154733.1875</v>
      </c>
      <c r="F586">
        <v>482.81466674804688</v>
      </c>
      <c r="G586">
        <v>2184112</v>
      </c>
      <c r="H586">
        <v>4523.70654296875</v>
      </c>
      <c r="I586">
        <v>1</v>
      </c>
      <c r="J586">
        <v>8.0242195129394531</v>
      </c>
      <c r="K586">
        <v>394.66058349609375</v>
      </c>
      <c r="L586">
        <v>54184.61328125</v>
      </c>
    </row>
    <row r="587" spans="1:12" x14ac:dyDescent="0.25">
      <c r="A587">
        <v>2042</v>
      </c>
      <c r="B587" s="1">
        <f>DATE(2024,4,5) + TIME(0,0,0)</f>
        <v>45387</v>
      </c>
      <c r="C587">
        <v>2137574016</v>
      </c>
      <c r="D587">
        <v>4884071</v>
      </c>
      <c r="E587">
        <v>154737.25</v>
      </c>
      <c r="F587">
        <v>482.75064086914063</v>
      </c>
      <c r="G587">
        <v>2245537.75</v>
      </c>
      <c r="H587">
        <v>4651.54833984375</v>
      </c>
      <c r="I587">
        <v>1</v>
      </c>
      <c r="J587">
        <v>8.0414218902587891</v>
      </c>
      <c r="K587">
        <v>406.7598876953125</v>
      </c>
      <c r="L587">
        <v>54129.9375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2150996224</v>
      </c>
      <c r="D588">
        <v>4911836.5</v>
      </c>
      <c r="E588">
        <v>157271.328125</v>
      </c>
      <c r="F588">
        <v>483.406982421875</v>
      </c>
      <c r="G588">
        <v>2235222.25</v>
      </c>
      <c r="H588">
        <v>4623.89306640625</v>
      </c>
      <c r="I588">
        <v>1</v>
      </c>
      <c r="J588">
        <v>8.5892982482910156</v>
      </c>
      <c r="K588">
        <v>434.4786376953125</v>
      </c>
      <c r="L588">
        <v>54076.8203125</v>
      </c>
    </row>
    <row r="589" spans="1:12" x14ac:dyDescent="0.25">
      <c r="A589">
        <v>2048</v>
      </c>
      <c r="B589" s="1">
        <f>DATE(2024,4,11) + TIME(0,0,0)</f>
        <v>45393</v>
      </c>
      <c r="C589">
        <v>2151021312</v>
      </c>
      <c r="D589">
        <v>4911888.5</v>
      </c>
      <c r="E589">
        <v>157276.234375</v>
      </c>
      <c r="F589">
        <v>483.22085571289063</v>
      </c>
      <c r="G589">
        <v>2509694.75</v>
      </c>
      <c r="H589">
        <v>5193.6806640625</v>
      </c>
      <c r="I589">
        <v>1</v>
      </c>
      <c r="J589">
        <v>8.6194429397583008</v>
      </c>
      <c r="K589">
        <v>489.89230346679688</v>
      </c>
      <c r="L589">
        <v>53828.1328125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2153516032</v>
      </c>
      <c r="D590">
        <v>4917027</v>
      </c>
      <c r="E590">
        <v>157763.890625</v>
      </c>
      <c r="F590">
        <v>487.67544555664063</v>
      </c>
      <c r="G590">
        <v>2538162.25</v>
      </c>
      <c r="H590">
        <v>5204.61328125</v>
      </c>
      <c r="I590">
        <v>1</v>
      </c>
      <c r="J590">
        <v>8.4167280197143555</v>
      </c>
      <c r="K590">
        <v>478.3167724609375</v>
      </c>
      <c r="L590">
        <v>53760.30859375</v>
      </c>
    </row>
    <row r="591" spans="1:12" x14ac:dyDescent="0.25">
      <c r="A591">
        <v>2049</v>
      </c>
      <c r="B591" s="1">
        <f>DATE(2024,4,12) + TIME(0,0,0)</f>
        <v>45394</v>
      </c>
      <c r="C591">
        <v>2153539072</v>
      </c>
      <c r="D591">
        <v>4917074</v>
      </c>
      <c r="E591">
        <v>157768.171875</v>
      </c>
      <c r="F591">
        <v>487.54034423828125</v>
      </c>
      <c r="G591">
        <v>2286754</v>
      </c>
      <c r="H591">
        <v>4690.38916015625</v>
      </c>
      <c r="I591">
        <v>1</v>
      </c>
      <c r="J591">
        <v>8.3484516143798828</v>
      </c>
      <c r="K591">
        <v>427.2430419921875</v>
      </c>
      <c r="L591">
        <v>53976.26953125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2162614016</v>
      </c>
      <c r="D592">
        <v>4935780.5</v>
      </c>
      <c r="E592">
        <v>159480.015625</v>
      </c>
      <c r="F592">
        <v>485.31582641601563</v>
      </c>
      <c r="G592">
        <v>2270641.75</v>
      </c>
      <c r="H592">
        <v>4678.68896484375</v>
      </c>
      <c r="I592">
        <v>1</v>
      </c>
      <c r="J592">
        <v>8.5722246170043945</v>
      </c>
      <c r="K592">
        <v>438.67166137695313</v>
      </c>
      <c r="L592">
        <v>54078.3125</v>
      </c>
    </row>
    <row r="593" spans="1:12" x14ac:dyDescent="0.25">
      <c r="A593">
        <v>2053</v>
      </c>
      <c r="B593" s="1">
        <f>DATE(2024,4,16) + TIME(0,0,0)</f>
        <v>45398</v>
      </c>
      <c r="C593">
        <v>2162636544</v>
      </c>
      <c r="D593">
        <v>4935827.5</v>
      </c>
      <c r="E593">
        <v>159484.390625</v>
      </c>
      <c r="F593">
        <v>485.3240966796875</v>
      </c>
      <c r="G593">
        <v>2263636.5</v>
      </c>
      <c r="H593">
        <v>4664.1748046875</v>
      </c>
      <c r="I593">
        <v>1</v>
      </c>
      <c r="J593">
        <v>8.5719633102416992</v>
      </c>
      <c r="K593">
        <v>437.29623413085938</v>
      </c>
      <c r="L593">
        <v>54084.1171875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2167135232</v>
      </c>
      <c r="D594">
        <v>4945095</v>
      </c>
      <c r="E594">
        <v>160368.53125</v>
      </c>
      <c r="F594">
        <v>485.44427490234375</v>
      </c>
      <c r="G594">
        <v>2259122.25</v>
      </c>
      <c r="H594">
        <v>4653.72119140625</v>
      </c>
      <c r="I594">
        <v>1</v>
      </c>
      <c r="J594">
        <v>8.7756919860839844</v>
      </c>
      <c r="K594">
        <v>447.68356323242188</v>
      </c>
      <c r="L594">
        <v>54088.8984375</v>
      </c>
    </row>
    <row r="595" spans="1:12" x14ac:dyDescent="0.25">
      <c r="A595">
        <v>2055</v>
      </c>
      <c r="B595" s="1">
        <f>DATE(2024,4,18) + TIME(0,0,0)</f>
        <v>45400</v>
      </c>
      <c r="C595">
        <v>2167158272</v>
      </c>
      <c r="D595">
        <v>4945142.5</v>
      </c>
      <c r="E595">
        <v>160373.078125</v>
      </c>
      <c r="F595">
        <v>485.43801879882813</v>
      </c>
      <c r="G595">
        <v>2299950.25</v>
      </c>
      <c r="H595">
        <v>4737.88671875</v>
      </c>
      <c r="I595">
        <v>1</v>
      </c>
      <c r="J595">
        <v>8.781071662902832</v>
      </c>
      <c r="K595">
        <v>456.08648681640625</v>
      </c>
      <c r="L595">
        <v>54053.59765625</v>
      </c>
    </row>
    <row r="596" spans="1:12" x14ac:dyDescent="0.25">
      <c r="A596">
        <v>2057.67</v>
      </c>
      <c r="B596" s="1">
        <f>DATE(2024,4,20) + TIME(16,4,48)</f>
        <v>45402.67</v>
      </c>
      <c r="C596">
        <v>2173286912</v>
      </c>
      <c r="D596">
        <v>4957762.5</v>
      </c>
      <c r="E596">
        <v>161620.625</v>
      </c>
      <c r="F596">
        <v>485.63632202148438</v>
      </c>
      <c r="G596">
        <v>2293355.25</v>
      </c>
      <c r="H596">
        <v>4722.37158203125</v>
      </c>
      <c r="I596">
        <v>1</v>
      </c>
      <c r="J596">
        <v>9.0777988433837891</v>
      </c>
      <c r="K596">
        <v>471.48812866210938</v>
      </c>
      <c r="L596">
        <v>54026.02734375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2174020608</v>
      </c>
      <c r="D597">
        <v>4959273</v>
      </c>
      <c r="E597">
        <v>161772.046875</v>
      </c>
      <c r="F597">
        <v>485.62979125976563</v>
      </c>
      <c r="G597">
        <v>2292494.75</v>
      </c>
      <c r="H597">
        <v>4720.66357421875</v>
      </c>
      <c r="I597">
        <v>1</v>
      </c>
      <c r="J597">
        <v>9.1105823516845703</v>
      </c>
      <c r="K597">
        <v>473.19033813476563</v>
      </c>
      <c r="L597">
        <v>54024.59375</v>
      </c>
    </row>
    <row r="598" spans="1:12" x14ac:dyDescent="0.25">
      <c r="A598">
        <v>2058</v>
      </c>
      <c r="B598" s="1">
        <f>DATE(2024,4,21) + TIME(0,0,0)</f>
        <v>45403</v>
      </c>
      <c r="C598">
        <v>2174043136</v>
      </c>
      <c r="D598">
        <v>4959319.5</v>
      </c>
      <c r="E598">
        <v>161776.671875</v>
      </c>
      <c r="F598">
        <v>485.63851928710938</v>
      </c>
      <c r="G598">
        <v>2242787</v>
      </c>
      <c r="H598">
        <v>4618.22314453125</v>
      </c>
      <c r="I598">
        <v>1</v>
      </c>
      <c r="J598">
        <v>9.1079349517822266</v>
      </c>
      <c r="K598">
        <v>462.77392578125</v>
      </c>
      <c r="L598">
        <v>54067.2578125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2189647872</v>
      </c>
      <c r="D599">
        <v>4991467</v>
      </c>
      <c r="E599">
        <v>165145.140625</v>
      </c>
      <c r="F599">
        <v>485.47149658203125</v>
      </c>
      <c r="G599">
        <v>2226318.75</v>
      </c>
      <c r="H599">
        <v>4585.8896484375</v>
      </c>
      <c r="I599">
        <v>1</v>
      </c>
      <c r="J599">
        <v>9.7424726486206055</v>
      </c>
      <c r="K599">
        <v>495.00479125976563</v>
      </c>
      <c r="L599">
        <v>54104.75390625</v>
      </c>
    </row>
    <row r="600" spans="1:12" x14ac:dyDescent="0.25">
      <c r="A600">
        <v>2065</v>
      </c>
      <c r="B600" s="1">
        <f>DATE(2024,4,28) + TIME(0,0,0)</f>
        <v>45410</v>
      </c>
      <c r="C600">
        <v>2189670400</v>
      </c>
      <c r="D600">
        <v>4991513</v>
      </c>
      <c r="E600">
        <v>165150.140625</v>
      </c>
      <c r="F600">
        <v>485.47018432617188</v>
      </c>
      <c r="G600">
        <v>2244996.5</v>
      </c>
      <c r="H600">
        <v>4624.3759765625</v>
      </c>
      <c r="I600">
        <v>1</v>
      </c>
      <c r="J600">
        <v>9.7440052032470703</v>
      </c>
      <c r="K600">
        <v>499.2459716796875</v>
      </c>
      <c r="L600">
        <v>54088.5625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2194132992</v>
      </c>
      <c r="D601">
        <v>5000703.5</v>
      </c>
      <c r="E601">
        <v>166155.828125</v>
      </c>
      <c r="F601">
        <v>485.60491943359375</v>
      </c>
      <c r="G601">
        <v>2241173</v>
      </c>
      <c r="H601">
        <v>4615.21923828125</v>
      </c>
      <c r="I601">
        <v>1</v>
      </c>
      <c r="J601">
        <v>9.9218969345092773</v>
      </c>
      <c r="K601">
        <v>508.3558349609375</v>
      </c>
      <c r="L601">
        <v>54077.8046875</v>
      </c>
    </row>
    <row r="602" spans="1:12" x14ac:dyDescent="0.25">
      <c r="A602">
        <v>2067</v>
      </c>
      <c r="B602" s="1">
        <f>DATE(2024,4,30) + TIME(0,0,0)</f>
        <v>45412</v>
      </c>
      <c r="C602">
        <v>2194155264</v>
      </c>
      <c r="D602">
        <v>5000749</v>
      </c>
      <c r="E602">
        <v>166160.84375</v>
      </c>
      <c r="F602">
        <v>485.60723876953125</v>
      </c>
      <c r="G602">
        <v>2216900.75</v>
      </c>
      <c r="H602">
        <v>4565.2138671875</v>
      </c>
      <c r="I602">
        <v>1</v>
      </c>
      <c r="J602">
        <v>9.9219961166381836</v>
      </c>
      <c r="K602">
        <v>502.85342407226563</v>
      </c>
      <c r="L602">
        <v>54098.609375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2198561280</v>
      </c>
      <c r="D603">
        <v>5009824</v>
      </c>
      <c r="E603">
        <v>167171.125</v>
      </c>
      <c r="F603">
        <v>485.52801513671875</v>
      </c>
      <c r="G603">
        <v>2212753.75</v>
      </c>
      <c r="H603">
        <v>4557.41748046875</v>
      </c>
      <c r="I603">
        <v>1</v>
      </c>
      <c r="J603">
        <v>10.076519012451172</v>
      </c>
      <c r="K603">
        <v>510.68869018554688</v>
      </c>
      <c r="L603">
        <v>54116.92578125</v>
      </c>
    </row>
    <row r="604" spans="1:12" x14ac:dyDescent="0.25">
      <c r="A604">
        <v>2069</v>
      </c>
      <c r="B604" s="1">
        <f>DATE(2024,5,2) + TIME(0,0,0)</f>
        <v>45414</v>
      </c>
      <c r="C604">
        <v>2198583296</v>
      </c>
      <c r="D604">
        <v>5009869</v>
      </c>
      <c r="E604">
        <v>167176.15625</v>
      </c>
      <c r="F604">
        <v>485.53366088867188</v>
      </c>
      <c r="G604">
        <v>2180180.75</v>
      </c>
      <c r="H604">
        <v>4490.27685546875</v>
      </c>
      <c r="I604">
        <v>1</v>
      </c>
      <c r="J604">
        <v>10.076261520385742</v>
      </c>
      <c r="K604">
        <v>503.15087890625</v>
      </c>
      <c r="L604">
        <v>54144.8515625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2202916864</v>
      </c>
      <c r="D605">
        <v>5018795.5</v>
      </c>
      <c r="E605">
        <v>168186.984375</v>
      </c>
      <c r="F605">
        <v>485.58389282226563</v>
      </c>
      <c r="G605">
        <v>2176685.5</v>
      </c>
      <c r="H605">
        <v>4482.61474609375</v>
      </c>
      <c r="I605">
        <v>1</v>
      </c>
      <c r="J605">
        <v>10.231017112731934</v>
      </c>
      <c r="K605">
        <v>510.88592529296875</v>
      </c>
      <c r="L605">
        <v>54174.81640625</v>
      </c>
    </row>
    <row r="606" spans="1:12" x14ac:dyDescent="0.25">
      <c r="A606">
        <v>2071</v>
      </c>
      <c r="B606" s="1">
        <f>DATE(2024,5,4) + TIME(0,0,0)</f>
        <v>45416</v>
      </c>
      <c r="C606">
        <v>2202938624</v>
      </c>
      <c r="D606">
        <v>5018840</v>
      </c>
      <c r="E606">
        <v>168192.109375</v>
      </c>
      <c r="F606">
        <v>485.58193969726563</v>
      </c>
      <c r="G606">
        <v>2181127.75</v>
      </c>
      <c r="H606">
        <v>4491.78125</v>
      </c>
      <c r="I606">
        <v>1</v>
      </c>
      <c r="J606">
        <v>10.232133865356445</v>
      </c>
      <c r="K606">
        <v>511.99288940429688</v>
      </c>
      <c r="L606">
        <v>54171.0859375</v>
      </c>
    </row>
    <row r="607" spans="1:12" x14ac:dyDescent="0.25">
      <c r="A607">
        <v>2071.12</v>
      </c>
      <c r="B607" s="1">
        <f>DATE(2024,5,4) + TIME(2,52,48)</f>
        <v>45416.12</v>
      </c>
      <c r="C607">
        <v>2203200512</v>
      </c>
      <c r="D607">
        <v>5019379</v>
      </c>
      <c r="E607">
        <v>168253.59375</v>
      </c>
      <c r="F607">
        <v>485.607177734375</v>
      </c>
      <c r="G607">
        <v>2180954.75</v>
      </c>
      <c r="H607">
        <v>4491.19091796875</v>
      </c>
      <c r="I607">
        <v>1</v>
      </c>
      <c r="J607">
        <v>10.24394416809082</v>
      </c>
      <c r="K607">
        <v>512.58392333984375</v>
      </c>
      <c r="L607">
        <v>54171.25390625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2205096960</v>
      </c>
      <c r="D608">
        <v>5023284</v>
      </c>
      <c r="E608">
        <v>168701.875</v>
      </c>
      <c r="F608">
        <v>485.7335205078125</v>
      </c>
      <c r="G608">
        <v>2179593.25</v>
      </c>
      <c r="H608">
        <v>4487.22021484375</v>
      </c>
      <c r="I608">
        <v>1</v>
      </c>
      <c r="J608">
        <v>10.323773384094238</v>
      </c>
      <c r="K608">
        <v>516.58111572265625</v>
      </c>
      <c r="L608">
        <v>54176.0078125</v>
      </c>
    </row>
    <row r="609" spans="1:12" x14ac:dyDescent="0.25">
      <c r="A609">
        <v>2072</v>
      </c>
      <c r="B609" s="1">
        <f>DATE(2024,5,5) + TIME(0,0,0)</f>
        <v>45417</v>
      </c>
      <c r="C609">
        <v>2205120000</v>
      </c>
      <c r="D609">
        <v>5023331.5</v>
      </c>
      <c r="E609">
        <v>168707.34375</v>
      </c>
      <c r="F609">
        <v>485.7099609375</v>
      </c>
      <c r="G609">
        <v>2307930.75</v>
      </c>
      <c r="H609">
        <v>4751.6640625</v>
      </c>
      <c r="I609">
        <v>1</v>
      </c>
      <c r="J609">
        <v>10.328398704528809</v>
      </c>
      <c r="K609">
        <v>547.29791259765625</v>
      </c>
      <c r="L609">
        <v>54065.51171875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2214312704</v>
      </c>
      <c r="D610">
        <v>5042230</v>
      </c>
      <c r="E610">
        <v>170951.25</v>
      </c>
      <c r="F610">
        <v>486.406494140625</v>
      </c>
      <c r="G610">
        <v>2300993.25</v>
      </c>
      <c r="H610">
        <v>4730.59716796875</v>
      </c>
      <c r="I610">
        <v>1</v>
      </c>
      <c r="J610">
        <v>10.722897529602051</v>
      </c>
      <c r="K610">
        <v>568.1827392578125</v>
      </c>
      <c r="L610">
        <v>53972.73828125</v>
      </c>
    </row>
    <row r="611" spans="1:12" x14ac:dyDescent="0.25">
      <c r="A611">
        <v>2076</v>
      </c>
      <c r="B611" s="1">
        <f>DATE(2024,5,9) + TIME(0,0,0)</f>
        <v>45421</v>
      </c>
      <c r="C611">
        <v>2214312704</v>
      </c>
      <c r="D611">
        <v>5042230</v>
      </c>
      <c r="E611">
        <v>170951.25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55644.6015625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2214312704</v>
      </c>
      <c r="D612">
        <v>5042230</v>
      </c>
      <c r="E612">
        <v>170951.25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55752.01953125</v>
      </c>
    </row>
    <row r="613" spans="1:12" x14ac:dyDescent="0.25">
      <c r="A613">
        <v>2079</v>
      </c>
      <c r="B613" s="1">
        <f>DATE(2024,5,12) + TIME(0,0,0)</f>
        <v>45424</v>
      </c>
      <c r="C613">
        <v>2214312704</v>
      </c>
      <c r="D613">
        <v>5042230</v>
      </c>
      <c r="E613">
        <v>170951.25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55752.34375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2214312704</v>
      </c>
      <c r="D614">
        <v>5042230</v>
      </c>
      <c r="E614">
        <v>170951.25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55770.86328125</v>
      </c>
    </row>
    <row r="615" spans="1:12" x14ac:dyDescent="0.25">
      <c r="A615">
        <v>2079.6</v>
      </c>
      <c r="B615" s="1">
        <f>DATE(2024,5,12) + TIME(14,24,0)</f>
        <v>45424.6</v>
      </c>
      <c r="C615">
        <v>2214312704</v>
      </c>
      <c r="D615">
        <v>5042230</v>
      </c>
      <c r="E615">
        <v>170951.25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55771.171875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2214312704</v>
      </c>
      <c r="D616">
        <v>5042230</v>
      </c>
      <c r="E616">
        <v>170951.25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55837.92578125</v>
      </c>
    </row>
    <row r="617" spans="1:12" x14ac:dyDescent="0.25">
      <c r="A617">
        <v>2082</v>
      </c>
      <c r="B617" s="1">
        <f>DATE(2024,5,15) + TIME(0,0,0)</f>
        <v>45427</v>
      </c>
      <c r="C617">
        <v>2214342656</v>
      </c>
      <c r="D617">
        <v>5042290.5</v>
      </c>
      <c r="E617">
        <v>170958.515625</v>
      </c>
      <c r="F617">
        <v>497.45040893554688</v>
      </c>
      <c r="G617">
        <v>3015656.5</v>
      </c>
      <c r="H617">
        <v>6062.22509765625</v>
      </c>
      <c r="I617">
        <v>1</v>
      </c>
      <c r="J617">
        <v>10.70416259765625</v>
      </c>
      <c r="K617">
        <v>726.697265625</v>
      </c>
      <c r="L617">
        <v>55461.08203125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2216076032</v>
      </c>
      <c r="D618">
        <v>5045882.5</v>
      </c>
      <c r="E618">
        <v>171372.78125</v>
      </c>
      <c r="F618">
        <v>480.84793090820313</v>
      </c>
      <c r="G618">
        <v>2925604.75</v>
      </c>
      <c r="H618">
        <v>6084.26220703125</v>
      </c>
      <c r="I618">
        <v>1</v>
      </c>
      <c r="J618">
        <v>10.393501281738281</v>
      </c>
      <c r="K618">
        <v>705.71649169921875</v>
      </c>
      <c r="L618">
        <v>54225.28125</v>
      </c>
    </row>
    <row r="619" spans="1:12" x14ac:dyDescent="0.25">
      <c r="A619">
        <v>2082.6</v>
      </c>
      <c r="B619" s="1">
        <f>DATE(2024,5,15) + TIME(14,24,0)</f>
        <v>45427.6</v>
      </c>
      <c r="C619">
        <v>2216098560</v>
      </c>
      <c r="D619">
        <v>5045929</v>
      </c>
      <c r="E619">
        <v>171378.125</v>
      </c>
      <c r="F619">
        <v>482.06784057617188</v>
      </c>
      <c r="G619">
        <v>2251165.25</v>
      </c>
      <c r="H619">
        <v>4669.81005859375</v>
      </c>
      <c r="I619">
        <v>1</v>
      </c>
      <c r="J619">
        <v>10.276264190673828</v>
      </c>
      <c r="K619">
        <v>534.843994140625</v>
      </c>
      <c r="L619">
        <v>54816.265625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2232794880</v>
      </c>
      <c r="D620">
        <v>5080192</v>
      </c>
      <c r="E620">
        <v>175581.203125</v>
      </c>
      <c r="F620">
        <v>488.6820068359375</v>
      </c>
      <c r="G620">
        <v>2256222.5</v>
      </c>
      <c r="H620">
        <v>4616.95458984375</v>
      </c>
      <c r="I620">
        <v>1</v>
      </c>
      <c r="J620">
        <v>11.297927856445313</v>
      </c>
      <c r="K620">
        <v>588.05865478515625</v>
      </c>
      <c r="L620">
        <v>54220.453125</v>
      </c>
    </row>
    <row r="621" spans="1:12" x14ac:dyDescent="0.25">
      <c r="A621">
        <v>2090</v>
      </c>
      <c r="B621" s="1">
        <f>DATE(2024,5,23) + TIME(0,0,0)</f>
        <v>45435</v>
      </c>
      <c r="C621">
        <v>2232816640</v>
      </c>
      <c r="D621">
        <v>5080237</v>
      </c>
      <c r="E621">
        <v>175586.90625</v>
      </c>
      <c r="F621">
        <v>488.70654296875</v>
      </c>
      <c r="G621">
        <v>2190915.5</v>
      </c>
      <c r="H621">
        <v>4483.09033203125</v>
      </c>
      <c r="I621">
        <v>1</v>
      </c>
      <c r="J621">
        <v>11.290048599243164</v>
      </c>
      <c r="K621">
        <v>570.55950927734375</v>
      </c>
      <c r="L621">
        <v>54276.25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2234545920</v>
      </c>
      <c r="D622">
        <v>5083777</v>
      </c>
      <c r="E622">
        <v>176039.25</v>
      </c>
      <c r="F622">
        <v>488.41769409179688</v>
      </c>
      <c r="G622">
        <v>2188171.25</v>
      </c>
      <c r="H622">
        <v>4480.12255859375</v>
      </c>
      <c r="I622">
        <v>1</v>
      </c>
      <c r="J622">
        <v>11.349667549133301</v>
      </c>
      <c r="K622">
        <v>573.5782470703125</v>
      </c>
      <c r="L622">
        <v>54290.71484375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2234568448</v>
      </c>
      <c r="D623">
        <v>5083823.5</v>
      </c>
      <c r="E623">
        <v>176045.171875</v>
      </c>
      <c r="F623">
        <v>488.39117431640625</v>
      </c>
      <c r="G623">
        <v>2259252.25</v>
      </c>
      <c r="H623">
        <v>4625.9072265625</v>
      </c>
      <c r="I623">
        <v>1</v>
      </c>
      <c r="J623">
        <v>11.359707832336426</v>
      </c>
      <c r="K623">
        <v>592.83367919921875</v>
      </c>
      <c r="L623">
        <v>54229.42578125</v>
      </c>
    </row>
    <row r="624" spans="1:12" x14ac:dyDescent="0.25">
      <c r="A624">
        <v>2094</v>
      </c>
      <c r="B624" s="1">
        <f>DATE(2024,5,27) + TIME(0,0,0)</f>
        <v>45439</v>
      </c>
      <c r="C624">
        <v>2241788416</v>
      </c>
      <c r="D624">
        <v>5098588</v>
      </c>
      <c r="E624">
        <v>177979.828125</v>
      </c>
      <c r="F624">
        <v>489.08035278320313</v>
      </c>
      <c r="G624">
        <v>2254793.75</v>
      </c>
      <c r="H624">
        <v>4610.2724609375</v>
      </c>
      <c r="I624">
        <v>1</v>
      </c>
      <c r="J624">
        <v>11.657242774963379</v>
      </c>
      <c r="K624">
        <v>608.34716796875</v>
      </c>
      <c r="L624">
        <v>54151.4453125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2244018944</v>
      </c>
      <c r="D625">
        <v>5103148.5</v>
      </c>
      <c r="E625">
        <v>178586.125</v>
      </c>
      <c r="F625">
        <v>489.15313720703125</v>
      </c>
      <c r="G625">
        <v>2253133</v>
      </c>
      <c r="H625">
        <v>4606.19189453125</v>
      </c>
      <c r="I625">
        <v>1</v>
      </c>
      <c r="J625">
        <v>11.735221862792969</v>
      </c>
      <c r="K625">
        <v>612.41510009765625</v>
      </c>
      <c r="L625">
        <v>54138.9765625</v>
      </c>
    </row>
    <row r="626" spans="1:12" x14ac:dyDescent="0.25">
      <c r="A626">
        <v>2095</v>
      </c>
      <c r="B626" s="1">
        <f>DATE(2024,5,28) + TIME(0,0,0)</f>
        <v>45440</v>
      </c>
      <c r="C626">
        <v>2244041472</v>
      </c>
      <c r="D626">
        <v>5103194</v>
      </c>
      <c r="E626">
        <v>178592.21875</v>
      </c>
      <c r="F626">
        <v>489.15643310546875</v>
      </c>
      <c r="G626">
        <v>2244524.75</v>
      </c>
      <c r="H626">
        <v>4588.56201171875</v>
      </c>
      <c r="I626">
        <v>1</v>
      </c>
      <c r="J626">
        <v>11.735075950622559</v>
      </c>
      <c r="K626">
        <v>610.06256103515625</v>
      </c>
      <c r="L626">
        <v>54146.19140625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2266403840</v>
      </c>
      <c r="D627">
        <v>5148858</v>
      </c>
      <c r="E627">
        <v>184863.265625</v>
      </c>
      <c r="F627">
        <v>490.48599243164063</v>
      </c>
      <c r="G627">
        <v>2235648.25</v>
      </c>
      <c r="H627">
        <v>4558.02685546875</v>
      </c>
      <c r="I627">
        <v>1</v>
      </c>
      <c r="J627">
        <v>12.323992729187012</v>
      </c>
      <c r="K627">
        <v>640.689453125</v>
      </c>
      <c r="L627">
        <v>54109.58984375</v>
      </c>
    </row>
    <row r="628" spans="1:12" x14ac:dyDescent="0.25">
      <c r="A628">
        <v>2105</v>
      </c>
      <c r="B628" s="1">
        <f>DATE(2024,6,7) + TIME(0,0,0)</f>
        <v>45450</v>
      </c>
      <c r="C628">
        <v>2266430976</v>
      </c>
      <c r="D628">
        <v>5148913</v>
      </c>
      <c r="E628">
        <v>184871.0625</v>
      </c>
      <c r="F628">
        <v>490.49813842773438</v>
      </c>
      <c r="G628">
        <v>2712753.75</v>
      </c>
      <c r="H628">
        <v>5530.60986328125</v>
      </c>
      <c r="I628">
        <v>1</v>
      </c>
      <c r="J628">
        <v>12.375129699707031</v>
      </c>
      <c r="K628">
        <v>781.07977294921875</v>
      </c>
      <c r="L628">
        <v>53687.74609375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2271885824</v>
      </c>
      <c r="D629">
        <v>5159908.5</v>
      </c>
      <c r="E629">
        <v>186436.0625</v>
      </c>
      <c r="F629">
        <v>499.97073364257813</v>
      </c>
      <c r="G629">
        <v>2758343</v>
      </c>
      <c r="H629">
        <v>5517.0087890625</v>
      </c>
      <c r="I629">
        <v>1</v>
      </c>
      <c r="J629">
        <v>12.596861839294434</v>
      </c>
      <c r="K629">
        <v>795.131591796875</v>
      </c>
      <c r="L629">
        <v>53333.578125</v>
      </c>
    </row>
    <row r="630" spans="1:12" x14ac:dyDescent="0.25">
      <c r="A630">
        <v>2107</v>
      </c>
      <c r="B630" s="1">
        <f>DATE(2024,6,9) + TIME(0,0,0)</f>
        <v>45452</v>
      </c>
      <c r="C630">
        <v>2271908864</v>
      </c>
      <c r="D630">
        <v>5159954</v>
      </c>
      <c r="E630">
        <v>186442.609375</v>
      </c>
      <c r="F630">
        <v>500.04364013671875</v>
      </c>
      <c r="G630">
        <v>2283242</v>
      </c>
      <c r="H630">
        <v>4566.08544921875</v>
      </c>
      <c r="I630">
        <v>1</v>
      </c>
      <c r="J630">
        <v>12.54074764251709</v>
      </c>
      <c r="K630">
        <v>654.72918701171875</v>
      </c>
      <c r="L630">
        <v>53751.61328125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2287903232</v>
      </c>
      <c r="D631">
        <v>5191840</v>
      </c>
      <c r="E631">
        <v>191053.984375</v>
      </c>
      <c r="F631">
        <v>502.46823120117188</v>
      </c>
      <c r="G631">
        <v>2288762.5</v>
      </c>
      <c r="H631">
        <v>4555.03955078125</v>
      </c>
      <c r="I631">
        <v>1</v>
      </c>
      <c r="J631">
        <v>12.756813049316406</v>
      </c>
      <c r="K631">
        <v>666.0438232421875</v>
      </c>
      <c r="L631">
        <v>54020.6015625</v>
      </c>
    </row>
    <row r="632" spans="1:12" x14ac:dyDescent="0.25">
      <c r="A632">
        <v>2114</v>
      </c>
      <c r="B632" s="1">
        <f>DATE(2024,6,16) + TIME(0,0,0)</f>
        <v>45459</v>
      </c>
      <c r="C632">
        <v>2287929088</v>
      </c>
      <c r="D632">
        <v>5191891</v>
      </c>
      <c r="E632">
        <v>191061.515625</v>
      </c>
      <c r="F632">
        <v>502.39312744140625</v>
      </c>
      <c r="G632">
        <v>2577241</v>
      </c>
      <c r="H632">
        <v>5129.9287109375</v>
      </c>
      <c r="I632">
        <v>1</v>
      </c>
      <c r="J632">
        <v>12.807177543640137</v>
      </c>
      <c r="K632">
        <v>753.5013427734375</v>
      </c>
      <c r="L632">
        <v>53768.02734375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2300780032</v>
      </c>
      <c r="D633">
        <v>5217449</v>
      </c>
      <c r="E633">
        <v>194855.8125</v>
      </c>
      <c r="F633">
        <v>501.6885986328125</v>
      </c>
      <c r="G633">
        <v>2566392</v>
      </c>
      <c r="H633">
        <v>5115.50830078125</v>
      </c>
      <c r="I633">
        <v>1</v>
      </c>
      <c r="J633">
        <v>13.03102970123291</v>
      </c>
      <c r="K633">
        <v>766.48419189453125</v>
      </c>
      <c r="L633">
        <v>53502.24609375</v>
      </c>
    </row>
    <row r="634" spans="1:12" x14ac:dyDescent="0.25">
      <c r="A634">
        <v>2119</v>
      </c>
      <c r="B634" s="1">
        <f>DATE(2024,6,21) + TIME(0,0,0)</f>
        <v>45464</v>
      </c>
      <c r="C634">
        <v>2300802304</v>
      </c>
      <c r="D634">
        <v>5217493.5</v>
      </c>
      <c r="E634">
        <v>194862.46875</v>
      </c>
      <c r="F634">
        <v>501.59420776367188</v>
      </c>
      <c r="G634">
        <v>2240608.5</v>
      </c>
      <c r="H634">
        <v>4466.97412109375</v>
      </c>
      <c r="I634">
        <v>1</v>
      </c>
      <c r="J634">
        <v>12.971322059631348</v>
      </c>
      <c r="K634">
        <v>665.7869873046875</v>
      </c>
      <c r="L634">
        <v>53786.75390625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2316363776</v>
      </c>
      <c r="D635">
        <v>5248652.5</v>
      </c>
      <c r="E635">
        <v>199584.671875</v>
      </c>
      <c r="F635">
        <v>499.2713623046875</v>
      </c>
      <c r="G635">
        <v>2222269.25</v>
      </c>
      <c r="H635">
        <v>4451.02490234375</v>
      </c>
      <c r="I635">
        <v>1</v>
      </c>
      <c r="J635">
        <v>13.288166046142578</v>
      </c>
      <c r="K635">
        <v>682.09783935546875</v>
      </c>
      <c r="L635">
        <v>54034.35546875</v>
      </c>
    </row>
    <row r="636" spans="1:12" x14ac:dyDescent="0.25">
      <c r="A636">
        <v>2126</v>
      </c>
      <c r="B636" s="1">
        <f>DATE(2024,6,28) + TIME(0,0,0)</f>
        <v>45471</v>
      </c>
      <c r="C636">
        <v>2316391424</v>
      </c>
      <c r="D636">
        <v>5248708</v>
      </c>
      <c r="E636">
        <v>199593.21875</v>
      </c>
      <c r="F636">
        <v>499.35247802734375</v>
      </c>
      <c r="G636">
        <v>2759397</v>
      </c>
      <c r="H636">
        <v>5525.95068359375</v>
      </c>
      <c r="I636">
        <v>1</v>
      </c>
      <c r="J636">
        <v>13.396503448486328</v>
      </c>
      <c r="K636">
        <v>854.79705810546875</v>
      </c>
      <c r="L636">
        <v>53556.796875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2324676352</v>
      </c>
      <c r="D637">
        <v>5265226</v>
      </c>
      <c r="E637">
        <v>202147.1875</v>
      </c>
      <c r="F637">
        <v>500.51385498046875</v>
      </c>
      <c r="G637">
        <v>2763915.75</v>
      </c>
      <c r="H637">
        <v>5522.15625</v>
      </c>
      <c r="I637">
        <v>1</v>
      </c>
      <c r="J637">
        <v>13.428276062011719</v>
      </c>
      <c r="K637">
        <v>856.55029296875</v>
      </c>
      <c r="L637">
        <v>53142.86328125</v>
      </c>
    </row>
    <row r="638" spans="1:12" x14ac:dyDescent="0.25">
      <c r="A638">
        <v>2129</v>
      </c>
      <c r="B638" s="1">
        <f>DATE(2024,7,1) + TIME(0,0,0)</f>
        <v>45474</v>
      </c>
      <c r="C638">
        <v>2324698368</v>
      </c>
      <c r="D638">
        <v>5265270.5</v>
      </c>
      <c r="E638">
        <v>202153.953125</v>
      </c>
      <c r="F638">
        <v>499.96920776367188</v>
      </c>
      <c r="G638">
        <v>2208379.75</v>
      </c>
      <c r="H638">
        <v>4417.03173828125</v>
      </c>
      <c r="I638">
        <v>1</v>
      </c>
      <c r="J638">
        <v>13.297304153442383</v>
      </c>
      <c r="K638">
        <v>677.42547607421875</v>
      </c>
      <c r="L638">
        <v>53633.94921875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2329057792</v>
      </c>
      <c r="D639">
        <v>5274050</v>
      </c>
      <c r="E639">
        <v>203514.078125</v>
      </c>
      <c r="F639">
        <v>496.04779052734375</v>
      </c>
      <c r="G639">
        <v>2188340.75</v>
      </c>
      <c r="H639">
        <v>4411.55224609375</v>
      </c>
      <c r="I639">
        <v>1</v>
      </c>
      <c r="J639">
        <v>13.421330451965332</v>
      </c>
      <c r="K639">
        <v>683.87396240234375</v>
      </c>
      <c r="L639">
        <v>53982.84375</v>
      </c>
    </row>
    <row r="640" spans="1:12" x14ac:dyDescent="0.25">
      <c r="A640">
        <v>2131</v>
      </c>
      <c r="B640" s="1">
        <f>DATE(2024,7,3) + TIME(0,0,0)</f>
        <v>45476</v>
      </c>
      <c r="C640">
        <v>2329083392</v>
      </c>
      <c r="D640">
        <v>5274101.5</v>
      </c>
      <c r="E640">
        <v>203522.109375</v>
      </c>
      <c r="F640">
        <v>496.017578125</v>
      </c>
      <c r="G640">
        <v>2550255.75</v>
      </c>
      <c r="H640">
        <v>5141.46240234375</v>
      </c>
      <c r="I640">
        <v>1</v>
      </c>
      <c r="J640">
        <v>13.508025169372559</v>
      </c>
      <c r="K640">
        <v>802.97625732421875</v>
      </c>
      <c r="L640">
        <v>53662.515625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2339299072</v>
      </c>
      <c r="D641">
        <v>5294609.5</v>
      </c>
      <c r="E641">
        <v>206728.578125</v>
      </c>
      <c r="F641">
        <v>497.88397216796875</v>
      </c>
      <c r="G641">
        <v>2557896</v>
      </c>
      <c r="H641">
        <v>5137.5341796875</v>
      </c>
      <c r="I641">
        <v>1</v>
      </c>
      <c r="J641">
        <v>13.560073852539063</v>
      </c>
      <c r="K641">
        <v>805.939453125</v>
      </c>
      <c r="L641">
        <v>53431.6796875</v>
      </c>
    </row>
    <row r="642" spans="1:12" x14ac:dyDescent="0.25">
      <c r="A642">
        <v>2135</v>
      </c>
      <c r="B642" s="1">
        <f>DATE(2024,7,7) + TIME(0,0,0)</f>
        <v>45480</v>
      </c>
      <c r="C642">
        <v>2339299072</v>
      </c>
      <c r="D642">
        <v>5294609.5</v>
      </c>
      <c r="E642">
        <v>206728.578125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55508.17578125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2339299072</v>
      </c>
      <c r="D643">
        <v>5294609.5</v>
      </c>
      <c r="E643">
        <v>206728.578125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55544.08984375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2339324416</v>
      </c>
      <c r="D644">
        <v>5294660</v>
      </c>
      <c r="E644">
        <v>206737.5625</v>
      </c>
      <c r="F644">
        <v>500.73663330078125</v>
      </c>
      <c r="G644">
        <v>2546098.75</v>
      </c>
      <c r="H644">
        <v>5084.70654296875</v>
      </c>
      <c r="I644">
        <v>1</v>
      </c>
      <c r="J644">
        <v>15.025169372558594</v>
      </c>
      <c r="K644">
        <v>899.07305908203125</v>
      </c>
      <c r="L644">
        <v>54676.07421875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2339803904</v>
      </c>
      <c r="D645">
        <v>5295641.5</v>
      </c>
      <c r="E645">
        <v>206893.125</v>
      </c>
      <c r="F645">
        <v>486.27056884765625</v>
      </c>
      <c r="G645">
        <v>2517475.25</v>
      </c>
      <c r="H645">
        <v>5177.10791015625</v>
      </c>
      <c r="I645">
        <v>1</v>
      </c>
      <c r="J645">
        <v>13.491002082824707</v>
      </c>
      <c r="K645">
        <v>807.36541748046875</v>
      </c>
      <c r="L645">
        <v>54142.16796875</v>
      </c>
    </row>
    <row r="646" spans="1:12" x14ac:dyDescent="0.25">
      <c r="A646">
        <v>2136</v>
      </c>
      <c r="B646" s="1">
        <f>DATE(2024,7,8) + TIME(0,0,0)</f>
        <v>45481</v>
      </c>
      <c r="C646">
        <v>2339825408</v>
      </c>
      <c r="D646">
        <v>5295686</v>
      </c>
      <c r="E646">
        <v>206899.9375</v>
      </c>
      <c r="F646">
        <v>487.1988525390625</v>
      </c>
      <c r="G646">
        <v>2152529</v>
      </c>
      <c r="H646">
        <v>4418.173828125</v>
      </c>
      <c r="I646">
        <v>1</v>
      </c>
      <c r="J646">
        <v>13.382168769836426</v>
      </c>
      <c r="K646">
        <v>682.59326171875</v>
      </c>
      <c r="L646">
        <v>54455.49609375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2350723840</v>
      </c>
      <c r="D647">
        <v>5317695</v>
      </c>
      <c r="E647">
        <v>210345.296875</v>
      </c>
      <c r="F647">
        <v>497.7742919921875</v>
      </c>
      <c r="G647">
        <v>2194327.25</v>
      </c>
      <c r="H647">
        <v>4408.27734375</v>
      </c>
      <c r="I647">
        <v>1</v>
      </c>
      <c r="J647">
        <v>13.580575942993164</v>
      </c>
      <c r="K647">
        <v>692.748779296875</v>
      </c>
      <c r="L647">
        <v>54116.97265625</v>
      </c>
    </row>
    <row r="648" spans="1:12" x14ac:dyDescent="0.25">
      <c r="A648">
        <v>2141</v>
      </c>
      <c r="B648" s="1">
        <f>DATE(2024,7,13) + TIME(0,0,0)</f>
        <v>45486</v>
      </c>
      <c r="C648">
        <v>2350749440</v>
      </c>
      <c r="D648">
        <v>5317746</v>
      </c>
      <c r="E648">
        <v>210353.4375</v>
      </c>
      <c r="F648">
        <v>497.65689086914063</v>
      </c>
      <c r="G648">
        <v>2554442.75</v>
      </c>
      <c r="H648">
        <v>5132.939453125</v>
      </c>
      <c r="I648">
        <v>1</v>
      </c>
      <c r="J648">
        <v>13.685447692871094</v>
      </c>
      <c r="K648">
        <v>813.8438720703125</v>
      </c>
      <c r="L648">
        <v>53796.9375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2353290240</v>
      </c>
      <c r="D649">
        <v>5322830</v>
      </c>
      <c r="E649">
        <v>211156.078125</v>
      </c>
      <c r="F649">
        <v>500.39321899414063</v>
      </c>
      <c r="G649">
        <v>2569071.5</v>
      </c>
      <c r="H649">
        <v>5134.10498046875</v>
      </c>
      <c r="I649">
        <v>1</v>
      </c>
      <c r="J649">
        <v>13.652645111083984</v>
      </c>
      <c r="K649">
        <v>811.76910400390625</v>
      </c>
      <c r="L649">
        <v>53586.93359375</v>
      </c>
    </row>
    <row r="650" spans="1:12" x14ac:dyDescent="0.25">
      <c r="A650">
        <v>2142</v>
      </c>
      <c r="B650" s="1">
        <f>DATE(2024,7,14) + TIME(0,0,0)</f>
        <v>45487</v>
      </c>
      <c r="C650">
        <v>2353311744</v>
      </c>
      <c r="D650">
        <v>5322873</v>
      </c>
      <c r="E650">
        <v>211162.84375</v>
      </c>
      <c r="F650">
        <v>500.32061767578125</v>
      </c>
      <c r="G650">
        <v>2161920.75</v>
      </c>
      <c r="H650">
        <v>4321.0703125</v>
      </c>
      <c r="I650">
        <v>1</v>
      </c>
      <c r="J650">
        <v>13.51972484588623</v>
      </c>
      <c r="K650">
        <v>675.526123046875</v>
      </c>
      <c r="L650">
        <v>53944.984375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2377094144</v>
      </c>
      <c r="D651">
        <v>5370311</v>
      </c>
      <c r="E651">
        <v>218641.890625</v>
      </c>
      <c r="F651">
        <v>503.71978759765625</v>
      </c>
      <c r="G651">
        <v>2172061.75</v>
      </c>
      <c r="H651">
        <v>4312.0439453125</v>
      </c>
      <c r="I651">
        <v>1</v>
      </c>
      <c r="J651">
        <v>13.703578948974609</v>
      </c>
      <c r="K651">
        <v>684.73797607421875</v>
      </c>
      <c r="L651">
        <v>54207.1796875</v>
      </c>
    </row>
    <row r="652" spans="1:12" x14ac:dyDescent="0.25">
      <c r="A652">
        <v>2153</v>
      </c>
      <c r="B652" s="1">
        <f>DATE(2024,7,25) + TIME(0,0,0)</f>
        <v>45498</v>
      </c>
      <c r="C652">
        <v>2377116160</v>
      </c>
      <c r="D652">
        <v>5370354.5</v>
      </c>
      <c r="E652">
        <v>218648.875</v>
      </c>
      <c r="F652">
        <v>503.69485473632813</v>
      </c>
      <c r="G652">
        <v>2211575.75</v>
      </c>
      <c r="H652">
        <v>4390.70556640625</v>
      </c>
      <c r="I652">
        <v>1</v>
      </c>
      <c r="J652">
        <v>13.728515625</v>
      </c>
      <c r="K652">
        <v>698.69976806640625</v>
      </c>
      <c r="L652">
        <v>54173.33203125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2379307008</v>
      </c>
      <c r="D653">
        <v>5374700.5</v>
      </c>
      <c r="E653">
        <v>219341.421875</v>
      </c>
      <c r="F653">
        <v>504.31838989257813</v>
      </c>
      <c r="G653">
        <v>2213594.5</v>
      </c>
      <c r="H653">
        <v>4389.27978515625</v>
      </c>
      <c r="I653">
        <v>1</v>
      </c>
      <c r="J653">
        <v>13.75582218170166</v>
      </c>
      <c r="K653">
        <v>700.08380126953125</v>
      </c>
      <c r="L653">
        <v>54156.6796875</v>
      </c>
    </row>
    <row r="654" spans="1:12" x14ac:dyDescent="0.25">
      <c r="A654">
        <v>2154</v>
      </c>
      <c r="B654" s="1">
        <f>DATE(2024,7,26) + TIME(0,0,0)</f>
        <v>45499</v>
      </c>
      <c r="C654">
        <v>2379333888</v>
      </c>
      <c r="D654">
        <v>5374754</v>
      </c>
      <c r="E654">
        <v>219350.09375</v>
      </c>
      <c r="F654">
        <v>504.257080078125</v>
      </c>
      <c r="G654">
        <v>2688388.25</v>
      </c>
      <c r="H654">
        <v>5331.38427734375</v>
      </c>
      <c r="I654">
        <v>1</v>
      </c>
      <c r="J654">
        <v>13.986406326293945</v>
      </c>
      <c r="K654">
        <v>866.9200439453125</v>
      </c>
      <c r="L654">
        <v>53736.2890625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2382011392</v>
      </c>
      <c r="D655">
        <v>5380038.5</v>
      </c>
      <c r="E655">
        <v>220200.28125</v>
      </c>
      <c r="F655">
        <v>507.21505737304688</v>
      </c>
      <c r="G655">
        <v>2707026.25</v>
      </c>
      <c r="H655">
        <v>5337.03857421875</v>
      </c>
      <c r="I655">
        <v>1</v>
      </c>
      <c r="J655">
        <v>13.874471664428711</v>
      </c>
      <c r="K655">
        <v>859.77520751953125</v>
      </c>
      <c r="L655">
        <v>53461.0390625</v>
      </c>
    </row>
    <row r="656" spans="1:12" x14ac:dyDescent="0.25">
      <c r="A656">
        <v>2155</v>
      </c>
      <c r="B656" s="1">
        <f>DATE(2024,7,27) + TIME(0,0,0)</f>
        <v>45500</v>
      </c>
      <c r="C656">
        <v>2382011392</v>
      </c>
      <c r="D656">
        <v>5380038.5</v>
      </c>
      <c r="E656">
        <v>220200.28125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55574.95703125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2382011392</v>
      </c>
      <c r="D657">
        <v>5380038.5</v>
      </c>
      <c r="E657">
        <v>220200.28125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55612.6875</v>
      </c>
    </row>
    <row r="658" spans="1:12" x14ac:dyDescent="0.25">
      <c r="A658">
        <v>2156</v>
      </c>
      <c r="B658" s="1">
        <f>DATE(2024,7,28) + TIME(0,0,0)</f>
        <v>45501</v>
      </c>
      <c r="C658">
        <v>2382011392</v>
      </c>
      <c r="D658">
        <v>5380038.5</v>
      </c>
      <c r="E658">
        <v>220200.28125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55613.0546875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2382011392</v>
      </c>
      <c r="D659">
        <v>5380038.5</v>
      </c>
      <c r="E659">
        <v>220200.28125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55709.6484375</v>
      </c>
    </row>
    <row r="660" spans="1:12" x14ac:dyDescent="0.25">
      <c r="A660">
        <v>2159</v>
      </c>
      <c r="B660" s="1">
        <f>DATE(2024,7,31) + TIME(0,0,0)</f>
        <v>45504</v>
      </c>
      <c r="C660">
        <v>2382033408</v>
      </c>
      <c r="D660">
        <v>5380080</v>
      </c>
      <c r="E660">
        <v>220208.875</v>
      </c>
      <c r="F660">
        <v>529.98541259765625</v>
      </c>
      <c r="G660">
        <v>2199447.25</v>
      </c>
      <c r="H660">
        <v>4150.0146484375</v>
      </c>
      <c r="I660">
        <v>1</v>
      </c>
      <c r="J660">
        <v>17.170339584350586</v>
      </c>
      <c r="K660">
        <v>860.28558349609375</v>
      </c>
      <c r="L660">
        <v>56394.65625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2386336256</v>
      </c>
      <c r="D661">
        <v>5388677.5</v>
      </c>
      <c r="E661">
        <v>221582.5</v>
      </c>
      <c r="F661">
        <v>497.061279296875</v>
      </c>
      <c r="G661">
        <v>2151058.5</v>
      </c>
      <c r="H661">
        <v>4327.55224609375</v>
      </c>
      <c r="I661">
        <v>1</v>
      </c>
      <c r="J661">
        <v>13.632525444030762</v>
      </c>
      <c r="K661">
        <v>683.07501220703125</v>
      </c>
      <c r="L661">
        <v>54712.5546875</v>
      </c>
    </row>
    <row r="662" spans="1:12" x14ac:dyDescent="0.25">
      <c r="A662">
        <v>2161</v>
      </c>
      <c r="B662" s="1">
        <f>DATE(2024,8,2) + TIME(0,0,0)</f>
        <v>45506</v>
      </c>
      <c r="C662">
        <v>2386363136</v>
      </c>
      <c r="D662">
        <v>5388731.5</v>
      </c>
      <c r="E662">
        <v>221591.21875</v>
      </c>
      <c r="F662">
        <v>496.14208984375</v>
      </c>
      <c r="G662">
        <v>2667363.25</v>
      </c>
      <c r="H662">
        <v>5376.2080078125</v>
      </c>
      <c r="I662">
        <v>1</v>
      </c>
      <c r="J662">
        <v>13.951879501342773</v>
      </c>
      <c r="K662">
        <v>871.70068359375</v>
      </c>
      <c r="L662">
        <v>54247.1875</v>
      </c>
    </row>
    <row r="663" spans="1:12" x14ac:dyDescent="0.25">
      <c r="A663">
        <v>2162</v>
      </c>
      <c r="B663" s="1">
        <f>DATE(2024,8,3) + TIME(0,0,0)</f>
        <v>45507</v>
      </c>
      <c r="C663">
        <v>2389070592</v>
      </c>
      <c r="D663">
        <v>5394114</v>
      </c>
      <c r="E663">
        <v>222455.78125</v>
      </c>
      <c r="F663">
        <v>505.18765258789063</v>
      </c>
      <c r="G663">
        <v>2718166.75</v>
      </c>
      <c r="H663">
        <v>5380.50927734375</v>
      </c>
      <c r="I663">
        <v>1</v>
      </c>
      <c r="J663">
        <v>13.87123966217041</v>
      </c>
      <c r="K663">
        <v>866.54364013671875</v>
      </c>
      <c r="L663">
        <v>53793.1953125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8A7D3-6B0C-42DE-99D7-32661C7C876D}">
  <dimension ref="A1:L663"/>
  <sheetViews>
    <sheetView tabSelected="1"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43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62718.1171875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62718.1171875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62718.1171875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62718.15234375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62718.15234375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62718.3046875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62718.3046875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62718.72265625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62718.72265625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62719.58203125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62719.58203125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62719.6171875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62719.6171875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62719.6875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62719.6875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62721.19140625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62721.19140625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62723.48828125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62723.48828125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62726.8203125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62726.82421875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62731.2734375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62731.2734375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62731.59375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62731.59765625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62737.3515625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62737.35546875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62744.7734375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62744.7734375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62753.77734375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62753.77734375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62764.0703125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62764.07421875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62776.1875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62776.19140625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62790.0625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62790.0703125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62805.30078125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62805.30859375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62821.765625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62821.7734375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62839.2421875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62839.24609375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62857.3671875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62857.375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62875.78515625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62875.79296875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62894.2265625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62894.23046875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62912.43359375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62912.44140625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62930.1796875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62930.1875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62947.2578125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62947.26171875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62963.484375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62963.4921875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62978.72265625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62978.7265625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62992.83984375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62992.84765625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63005.75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63005.7578125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63017.3828125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63017.38671875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63027.6875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63027.69140625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63036.640625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63036.64453125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63037.5234375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63037.52734375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63040.90234375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63040.90625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63046.3203125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63046.3203125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63048.21484375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63048.21484375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63049.5703125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63049.57421875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63051.08203125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63051.0859375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63051.91796875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63051.91796875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63052.52734375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63052.52734375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63054.62109375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63054.625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63054.734375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63054.734375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63055.16796875</v>
      </c>
    </row>
    <row r="96" spans="1:12" x14ac:dyDescent="0.25">
      <c r="A96">
        <v>1043</v>
      </c>
      <c r="B96" s="1">
        <f>DATE(2021,7,11) + TIME(0,0,0)</f>
        <v>44388</v>
      </c>
      <c r="C96">
        <v>25565.359375</v>
      </c>
      <c r="D96">
        <v>59.327632904052734</v>
      </c>
      <c r="E96">
        <v>1.2914006219943985E-5</v>
      </c>
      <c r="F96">
        <v>430.91827392578125</v>
      </c>
      <c r="G96">
        <v>2556536</v>
      </c>
      <c r="H96">
        <v>5932.76318359375</v>
      </c>
      <c r="I96">
        <v>1</v>
      </c>
      <c r="J96">
        <v>2.1767265934613533E-5</v>
      </c>
      <c r="K96">
        <v>1.2914006365463138E-3</v>
      </c>
      <c r="L96">
        <v>54867.25</v>
      </c>
    </row>
    <row r="97" spans="1:12" x14ac:dyDescent="0.25">
      <c r="A97">
        <v>1064.99</v>
      </c>
      <c r="B97" s="1">
        <f>DATE(2021,8,1) + TIME(23,45,35)</f>
        <v>44409.989988425928</v>
      </c>
      <c r="C97">
        <v>56242284</v>
      </c>
      <c r="D97">
        <v>130517.2890625</v>
      </c>
      <c r="E97">
        <v>3.5313613414764404</v>
      </c>
      <c r="F97">
        <v>430.91827392578125</v>
      </c>
      <c r="G97">
        <v>2556441.5</v>
      </c>
      <c r="H97">
        <v>5932.54345703125</v>
      </c>
      <c r="I97">
        <v>1</v>
      </c>
      <c r="J97">
        <v>3.7241596728563309E-3</v>
      </c>
      <c r="K97">
        <v>0.22094562649726868</v>
      </c>
      <c r="L97">
        <v>49051.046875</v>
      </c>
    </row>
    <row r="98" spans="1:12" x14ac:dyDescent="0.25">
      <c r="A98">
        <v>1065</v>
      </c>
      <c r="B98" s="1">
        <f>DATE(2021,8,2) + TIME(0,0,0)</f>
        <v>44410</v>
      </c>
      <c r="C98">
        <v>56271732</v>
      </c>
      <c r="D98">
        <v>130585.6328125</v>
      </c>
      <c r="E98">
        <v>3.534013032913208</v>
      </c>
      <c r="F98">
        <v>430.91827392578125</v>
      </c>
      <c r="G98">
        <v>2945089.75</v>
      </c>
      <c r="H98">
        <v>6834.45068359375</v>
      </c>
      <c r="I98">
        <v>1</v>
      </c>
      <c r="J98">
        <v>3.880026750266552E-3</v>
      </c>
      <c r="K98">
        <v>0.26518881320953369</v>
      </c>
      <c r="L98">
        <v>47874.046875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94528008</v>
      </c>
      <c r="D99">
        <v>219364.109375</v>
      </c>
      <c r="E99">
        <v>8.0089902877807617</v>
      </c>
      <c r="F99">
        <v>430.9183349609375</v>
      </c>
      <c r="G99">
        <v>2945042.25</v>
      </c>
      <c r="H99">
        <v>6834.33935546875</v>
      </c>
      <c r="I99">
        <v>1</v>
      </c>
      <c r="J99">
        <v>5.5075227282941341E-3</v>
      </c>
      <c r="K99">
        <v>0.37642353773117065</v>
      </c>
      <c r="L99">
        <v>46561.0546875</v>
      </c>
    </row>
    <row r="100" spans="1:12" x14ac:dyDescent="0.25">
      <c r="A100">
        <v>1078</v>
      </c>
      <c r="B100" s="1">
        <f>DATE(2021,8,15) + TIME(0,0,0)</f>
        <v>44423</v>
      </c>
      <c r="C100">
        <v>94528008</v>
      </c>
      <c r="D100">
        <v>219364.109375</v>
      </c>
      <c r="E100">
        <v>8.0089902877807617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56592.68359375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94528008</v>
      </c>
      <c r="D101">
        <v>219364.109375</v>
      </c>
      <c r="E101">
        <v>8.0089902877807617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56795.36328125</v>
      </c>
    </row>
    <row r="102" spans="1:12" x14ac:dyDescent="0.25">
      <c r="A102">
        <v>1078.8</v>
      </c>
      <c r="B102" s="1">
        <f>DATE(2021,8,15) + TIME(19,12,0)</f>
        <v>44423.8</v>
      </c>
      <c r="C102">
        <v>94558504</v>
      </c>
      <c r="D102">
        <v>219434.890625</v>
      </c>
      <c r="E102">
        <v>8.0112018585205078</v>
      </c>
      <c r="F102">
        <v>430.9183349609375</v>
      </c>
      <c r="G102">
        <v>3049906.5</v>
      </c>
      <c r="H102">
        <v>7077.68994140625</v>
      </c>
      <c r="I102">
        <v>1</v>
      </c>
      <c r="J102">
        <v>3.1244335696101189E-3</v>
      </c>
      <c r="K102">
        <v>0.22114463150501251</v>
      </c>
      <c r="L102">
        <v>48213.24609375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98187848</v>
      </c>
      <c r="D103">
        <v>227857.21875</v>
      </c>
      <c r="E103">
        <v>8.395045280456543</v>
      </c>
      <c r="F103">
        <v>430.91836547851563</v>
      </c>
      <c r="G103">
        <v>3049848.25</v>
      </c>
      <c r="H103">
        <v>7077.5546875</v>
      </c>
      <c r="I103">
        <v>1</v>
      </c>
      <c r="J103">
        <v>5.0376304425299168E-3</v>
      </c>
      <c r="K103">
        <v>0.35655900835990906</v>
      </c>
      <c r="L103">
        <v>46650.140625</v>
      </c>
    </row>
    <row r="104" spans="1:12" x14ac:dyDescent="0.25">
      <c r="A104">
        <v>1080</v>
      </c>
      <c r="B104" s="1">
        <f>DATE(2021,8,17) + TIME(0,0,0)</f>
        <v>44425</v>
      </c>
      <c r="C104">
        <v>98217256</v>
      </c>
      <c r="D104">
        <v>227925.484375</v>
      </c>
      <c r="E104">
        <v>8.3984432220458984</v>
      </c>
      <c r="F104">
        <v>430.91836547851563</v>
      </c>
      <c r="G104">
        <v>2941327</v>
      </c>
      <c r="H104">
        <v>6825.71728515625</v>
      </c>
      <c r="I104">
        <v>1</v>
      </c>
      <c r="J104">
        <v>4.97847655788064E-3</v>
      </c>
      <c r="K104">
        <v>0.33983367681503296</v>
      </c>
      <c r="L104">
        <v>46975.9296875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112894368</v>
      </c>
      <c r="D105">
        <v>261985.546875</v>
      </c>
      <c r="E105">
        <v>10.356070518493652</v>
      </c>
      <c r="F105">
        <v>430.91842651367188</v>
      </c>
      <c r="G105">
        <v>2941297.25</v>
      </c>
      <c r="H105">
        <v>6825.6474609375</v>
      </c>
      <c r="I105">
        <v>1</v>
      </c>
      <c r="J105">
        <v>6.0072657652199268E-3</v>
      </c>
      <c r="K105">
        <v>0.41005942225456238</v>
      </c>
      <c r="L105">
        <v>46443.0234375</v>
      </c>
    </row>
    <row r="106" spans="1:12" x14ac:dyDescent="0.25">
      <c r="A106">
        <v>1085</v>
      </c>
      <c r="B106" s="1">
        <f>DATE(2021,8,22) + TIME(0,0,0)</f>
        <v>44430</v>
      </c>
      <c r="C106">
        <v>112921624</v>
      </c>
      <c r="D106">
        <v>262048.8125</v>
      </c>
      <c r="E106">
        <v>10.359774589538574</v>
      </c>
      <c r="F106">
        <v>430.91842651367188</v>
      </c>
      <c r="G106">
        <v>2725969.25</v>
      </c>
      <c r="H106">
        <v>6325.95166015625</v>
      </c>
      <c r="I106">
        <v>1</v>
      </c>
      <c r="J106">
        <v>5.8543919585645199E-3</v>
      </c>
      <c r="K106">
        <v>0.37036767601966858</v>
      </c>
      <c r="L106">
        <v>47094.0546875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156508880</v>
      </c>
      <c r="D107">
        <v>363198.40625</v>
      </c>
      <c r="E107">
        <v>18.6466064453125</v>
      </c>
      <c r="F107">
        <v>430.91891479492188</v>
      </c>
      <c r="G107">
        <v>2725824</v>
      </c>
      <c r="H107">
        <v>6325.60791015625</v>
      </c>
      <c r="I107">
        <v>1</v>
      </c>
      <c r="J107">
        <v>1.1292136274278164E-2</v>
      </c>
      <c r="K107">
        <v>0.71437692642211914</v>
      </c>
      <c r="L107">
        <v>46956.79296875</v>
      </c>
    </row>
    <row r="108" spans="1:12" x14ac:dyDescent="0.25">
      <c r="A108">
        <v>1101</v>
      </c>
      <c r="B108" s="1">
        <f>DATE(2021,9,7) + TIME(0,0,0)</f>
        <v>44446</v>
      </c>
      <c r="C108">
        <v>156537728</v>
      </c>
      <c r="D108">
        <v>363265.34375</v>
      </c>
      <c r="E108">
        <v>18.654220581054688</v>
      </c>
      <c r="F108">
        <v>430.91891479492188</v>
      </c>
      <c r="G108">
        <v>2884047.75</v>
      </c>
      <c r="H108">
        <v>6692.78515625</v>
      </c>
      <c r="I108">
        <v>1</v>
      </c>
      <c r="J108">
        <v>1.1374802328646183E-2</v>
      </c>
      <c r="K108">
        <v>0.76137775182723999</v>
      </c>
      <c r="L108">
        <v>46476.6328125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157950896</v>
      </c>
      <c r="D109">
        <v>366544.78125</v>
      </c>
      <c r="E109">
        <v>19.039587020874023</v>
      </c>
      <c r="F109">
        <v>430.9189453125</v>
      </c>
      <c r="G109">
        <v>2884031.5</v>
      </c>
      <c r="H109">
        <v>6692.7470703125</v>
      </c>
      <c r="I109">
        <v>1</v>
      </c>
      <c r="J109">
        <v>1.1949660256505013E-2</v>
      </c>
      <c r="K109">
        <v>0.79985612630844116</v>
      </c>
      <c r="L109">
        <v>46374.52734375</v>
      </c>
    </row>
    <row r="110" spans="1:12" x14ac:dyDescent="0.25">
      <c r="A110">
        <v>1101.5</v>
      </c>
      <c r="B110" s="1">
        <f>DATE(2021,9,7) + TIME(12,0,0)</f>
        <v>44446.5</v>
      </c>
      <c r="C110">
        <v>157978512</v>
      </c>
      <c r="D110">
        <v>366608.875</v>
      </c>
      <c r="E110">
        <v>19.047218322753906</v>
      </c>
      <c r="F110">
        <v>430.9189453125</v>
      </c>
      <c r="G110">
        <v>2761651.5</v>
      </c>
      <c r="H110">
        <v>6408.7490234375</v>
      </c>
      <c r="I110">
        <v>1</v>
      </c>
      <c r="J110">
        <v>1.1904639191925526E-2</v>
      </c>
      <c r="K110">
        <v>0.76302927732467651</v>
      </c>
      <c r="L110">
        <v>46744.3515625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170377936</v>
      </c>
      <c r="D111">
        <v>395383.21875</v>
      </c>
      <c r="E111">
        <v>23.404184341430664</v>
      </c>
      <c r="F111">
        <v>430.91925048828125</v>
      </c>
      <c r="G111">
        <v>2761507.75</v>
      </c>
      <c r="H111">
        <v>6408.41162109375</v>
      </c>
      <c r="I111">
        <v>1</v>
      </c>
      <c r="J111">
        <v>1.7170699313282967E-2</v>
      </c>
      <c r="K111">
        <v>1.1005580425262451</v>
      </c>
      <c r="L111">
        <v>46679.78515625</v>
      </c>
    </row>
    <row r="112" spans="1:12" x14ac:dyDescent="0.25">
      <c r="A112">
        <v>1106</v>
      </c>
      <c r="B112" s="1">
        <f>DATE(2021,9,12) + TIME(0,0,0)</f>
        <v>44451</v>
      </c>
      <c r="C112">
        <v>170405216</v>
      </c>
      <c r="D112">
        <v>395446.53125</v>
      </c>
      <c r="E112">
        <v>23.415061950683594</v>
      </c>
      <c r="F112">
        <v>430.91925048828125</v>
      </c>
      <c r="G112">
        <v>2727672.75</v>
      </c>
      <c r="H112">
        <v>6329.89306640625</v>
      </c>
      <c r="I112">
        <v>1</v>
      </c>
      <c r="J112">
        <v>1.7180697992444038E-2</v>
      </c>
      <c r="K112">
        <v>1.0877066850662231</v>
      </c>
      <c r="L112">
        <v>46782.0390625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181288160</v>
      </c>
      <c r="D113">
        <v>420701.6875</v>
      </c>
      <c r="E113">
        <v>28.858968734741211</v>
      </c>
      <c r="F113">
        <v>430.91958618164063</v>
      </c>
      <c r="G113">
        <v>2727477.25</v>
      </c>
      <c r="H113">
        <v>6329.4345703125</v>
      </c>
      <c r="I113">
        <v>1</v>
      </c>
      <c r="J113">
        <v>2.4423152208328247E-2</v>
      </c>
      <c r="K113">
        <v>1.5462250709533691</v>
      </c>
      <c r="L113">
        <v>46734.40234375</v>
      </c>
    </row>
    <row r="114" spans="1:12" x14ac:dyDescent="0.25">
      <c r="A114">
        <v>1110</v>
      </c>
      <c r="B114" s="1">
        <f>DATE(2021,9,16) + TIME(0,0,0)</f>
        <v>44455</v>
      </c>
      <c r="C114">
        <v>181315360</v>
      </c>
      <c r="D114">
        <v>420764.8125</v>
      </c>
      <c r="E114">
        <v>28.87440299987793</v>
      </c>
      <c r="F114">
        <v>430.91958618164063</v>
      </c>
      <c r="G114">
        <v>2719705.5</v>
      </c>
      <c r="H114">
        <v>6311.3994140625</v>
      </c>
      <c r="I114">
        <v>1</v>
      </c>
      <c r="J114">
        <v>2.4448111653327942E-2</v>
      </c>
      <c r="K114">
        <v>1.5433952808380127</v>
      </c>
      <c r="L114">
        <v>46757.76953125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186727408</v>
      </c>
      <c r="D115">
        <v>433324.09375</v>
      </c>
      <c r="E115">
        <v>32.334274291992188</v>
      </c>
      <c r="F115">
        <v>430.9197998046875</v>
      </c>
      <c r="G115">
        <v>2719574.75</v>
      </c>
      <c r="H115">
        <v>6311.0927734375</v>
      </c>
      <c r="I115">
        <v>1</v>
      </c>
      <c r="J115">
        <v>2.9301339760422707E-2</v>
      </c>
      <c r="K115">
        <v>1.8497768640518188</v>
      </c>
      <c r="L115">
        <v>46723.6953125</v>
      </c>
    </row>
    <row r="116" spans="1:12" x14ac:dyDescent="0.25">
      <c r="A116">
        <v>1112</v>
      </c>
      <c r="B116" s="1">
        <f>DATE(2021,9,18) + TIME(0,0,0)</f>
        <v>44457</v>
      </c>
      <c r="C116">
        <v>186754112</v>
      </c>
      <c r="D116">
        <v>433386.09375</v>
      </c>
      <c r="E116">
        <v>32.352485656738281</v>
      </c>
      <c r="F116">
        <v>430.9197998046875</v>
      </c>
      <c r="G116">
        <v>2671625.75</v>
      </c>
      <c r="H116">
        <v>6199.8212890625</v>
      </c>
      <c r="I116">
        <v>1</v>
      </c>
      <c r="J116">
        <v>2.9359990730881691E-2</v>
      </c>
      <c r="K116">
        <v>1.8208014965057373</v>
      </c>
      <c r="L116">
        <v>46868.9609375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200084144</v>
      </c>
      <c r="D117">
        <v>464319.96875</v>
      </c>
      <c r="E117">
        <v>44.685886383056641</v>
      </c>
      <c r="F117">
        <v>430.92041015625</v>
      </c>
      <c r="G117">
        <v>2671213.5</v>
      </c>
      <c r="H117">
        <v>6198.85595703125</v>
      </c>
      <c r="I117">
        <v>1</v>
      </c>
      <c r="J117">
        <v>4.4925622642040253E-2</v>
      </c>
      <c r="K117">
        <v>2.7861263751983643</v>
      </c>
      <c r="L117">
        <v>46827.03515625</v>
      </c>
    </row>
    <row r="118" spans="1:12" x14ac:dyDescent="0.25">
      <c r="A118">
        <v>1117</v>
      </c>
      <c r="B118" s="1">
        <f>DATE(2021,9,23) + TIME(0,0,0)</f>
        <v>44462</v>
      </c>
      <c r="C118">
        <v>200111264</v>
      </c>
      <c r="D118">
        <v>464382.90625</v>
      </c>
      <c r="E118">
        <v>44.714153289794922</v>
      </c>
      <c r="F118">
        <v>430.92041015625</v>
      </c>
      <c r="G118">
        <v>2711949.75</v>
      </c>
      <c r="H118">
        <v>6293.38916015625</v>
      </c>
      <c r="I118">
        <v>1</v>
      </c>
      <c r="J118">
        <v>4.4891726225614548E-2</v>
      </c>
      <c r="K118">
        <v>2.8264799118041992</v>
      </c>
      <c r="L118">
        <v>46703.046875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210930288</v>
      </c>
      <c r="D119">
        <v>489489.65625</v>
      </c>
      <c r="E119">
        <v>59.866138458251953</v>
      </c>
      <c r="F119">
        <v>430.9210205078125</v>
      </c>
      <c r="G119">
        <v>2711319.5</v>
      </c>
      <c r="H119">
        <v>6291.91748046875</v>
      </c>
      <c r="I119">
        <v>1</v>
      </c>
      <c r="J119">
        <v>6.8262577056884766E-2</v>
      </c>
      <c r="K119">
        <v>4.2979593276977539</v>
      </c>
      <c r="L119">
        <v>46565.49609375</v>
      </c>
    </row>
    <row r="120" spans="1:12" x14ac:dyDescent="0.25">
      <c r="A120">
        <v>1121</v>
      </c>
      <c r="B120" s="1">
        <f>DATE(2021,9,27) + TIME(0,0,0)</f>
        <v>44466</v>
      </c>
      <c r="C120">
        <v>210957232</v>
      </c>
      <c r="D120">
        <v>489552.21875</v>
      </c>
      <c r="E120">
        <v>59.908943176269531</v>
      </c>
      <c r="F120">
        <v>430.9210205078125</v>
      </c>
      <c r="G120">
        <v>2695612.5</v>
      </c>
      <c r="H120">
        <v>6255.46728515625</v>
      </c>
      <c r="I120">
        <v>1</v>
      </c>
      <c r="J120">
        <v>6.838051974773407E-2</v>
      </c>
      <c r="K120">
        <v>4.2804479598999023</v>
      </c>
      <c r="L120">
        <v>46613.1171875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227099456</v>
      </c>
      <c r="D121">
        <v>527011.9375</v>
      </c>
      <c r="E121">
        <v>96.064582824707031</v>
      </c>
      <c r="F121">
        <v>430.92214965820313</v>
      </c>
      <c r="G121">
        <v>2694562.75</v>
      </c>
      <c r="H121">
        <v>6253.01513671875</v>
      </c>
      <c r="I121">
        <v>1</v>
      </c>
      <c r="J121">
        <v>0.10755268484354019</v>
      </c>
      <c r="K121">
        <v>6.7325267791748047</v>
      </c>
      <c r="L121">
        <v>46483.60546875</v>
      </c>
    </row>
    <row r="122" spans="1:12" x14ac:dyDescent="0.25">
      <c r="A122">
        <v>1127</v>
      </c>
      <c r="B122" s="1">
        <f>DATE(2021,10,3) + TIME(0,0,0)</f>
        <v>44472</v>
      </c>
      <c r="C122">
        <v>227120960</v>
      </c>
      <c r="D122">
        <v>527061.8125</v>
      </c>
      <c r="E122">
        <v>96.120452880859375</v>
      </c>
      <c r="F122">
        <v>430.9219970703125</v>
      </c>
      <c r="G122">
        <v>2149924</v>
      </c>
      <c r="H122">
        <v>4989.12548828125</v>
      </c>
      <c r="I122">
        <v>1</v>
      </c>
      <c r="J122">
        <v>0.11186248064041138</v>
      </c>
      <c r="K122">
        <v>5.5872097015380859</v>
      </c>
      <c r="L122">
        <v>48136.25390625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250739712</v>
      </c>
      <c r="D123">
        <v>581871.4375</v>
      </c>
      <c r="E123">
        <v>178.4111328125</v>
      </c>
      <c r="F123">
        <v>430.92486572265625</v>
      </c>
      <c r="G123">
        <v>2148464.5</v>
      </c>
      <c r="H123">
        <v>4985.7060546875</v>
      </c>
      <c r="I123">
        <v>1</v>
      </c>
      <c r="J123">
        <v>0.18032386898994446</v>
      </c>
      <c r="K123">
        <v>9.0066585540771484</v>
      </c>
      <c r="L123">
        <v>48931.76171875</v>
      </c>
    </row>
    <row r="124" spans="1:12" x14ac:dyDescent="0.25">
      <c r="A124">
        <v>1138</v>
      </c>
      <c r="B124" s="1">
        <f>DATE(2021,10,14) + TIME(0,0,0)</f>
        <v>44483</v>
      </c>
      <c r="C124">
        <v>250739712</v>
      </c>
      <c r="D124">
        <v>581871.4375</v>
      </c>
      <c r="E124">
        <v>178.4111328125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53764.96484375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250739712</v>
      </c>
      <c r="D125">
        <v>581871.4375</v>
      </c>
      <c r="E125">
        <v>178.4111328125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54088.75390625</v>
      </c>
    </row>
    <row r="126" spans="1:12" x14ac:dyDescent="0.25">
      <c r="A126">
        <v>1140</v>
      </c>
      <c r="B126" s="1">
        <f>DATE(2021,10,16) + TIME(0,0,0)</f>
        <v>44485</v>
      </c>
      <c r="C126">
        <v>250739712</v>
      </c>
      <c r="D126">
        <v>581871.4375</v>
      </c>
      <c r="E126">
        <v>178.4111328125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54090.24609375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250739712</v>
      </c>
      <c r="D127">
        <v>581871.4375</v>
      </c>
      <c r="E127">
        <v>178.4111328125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54227.80078125</v>
      </c>
    </row>
    <row r="128" spans="1:12" x14ac:dyDescent="0.25">
      <c r="A128">
        <v>1141</v>
      </c>
      <c r="B128" s="1">
        <f>DATE(2021,10,17) + TIME(0,0,0)</f>
        <v>44486</v>
      </c>
      <c r="C128">
        <v>250762368</v>
      </c>
      <c r="D128">
        <v>581924</v>
      </c>
      <c r="E128">
        <v>178.50865173339844</v>
      </c>
      <c r="F128">
        <v>430.92617797851563</v>
      </c>
      <c r="G128">
        <v>2265642.25</v>
      </c>
      <c r="H128">
        <v>5257.611328125</v>
      </c>
      <c r="I128">
        <v>1</v>
      </c>
      <c r="J128">
        <v>0.1851312518119812</v>
      </c>
      <c r="K128">
        <v>9.7515344619750977</v>
      </c>
      <c r="L128">
        <v>51126.19921875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259800576</v>
      </c>
      <c r="D129">
        <v>602897.9375</v>
      </c>
      <c r="E129">
        <v>221.38204956054688</v>
      </c>
      <c r="F129">
        <v>430.92684936523438</v>
      </c>
      <c r="G129">
        <v>2264794</v>
      </c>
      <c r="H129">
        <v>5255.63427734375</v>
      </c>
      <c r="I129">
        <v>1</v>
      </c>
      <c r="J129">
        <v>0.22265587747097015</v>
      </c>
      <c r="K129">
        <v>11.728091239929199</v>
      </c>
      <c r="L129">
        <v>48936.984375</v>
      </c>
    </row>
    <row r="130" spans="1:12" x14ac:dyDescent="0.25">
      <c r="A130">
        <v>1145</v>
      </c>
      <c r="B130" s="1">
        <f>DATE(2021,10,21) + TIME(0,0,0)</f>
        <v>44490</v>
      </c>
      <c r="C130">
        <v>259828256</v>
      </c>
      <c r="D130">
        <v>602962.125</v>
      </c>
      <c r="E130">
        <v>221.52081298828125</v>
      </c>
      <c r="F130">
        <v>430.92703247070313</v>
      </c>
      <c r="G130">
        <v>2768436</v>
      </c>
      <c r="H130">
        <v>6424.373046875</v>
      </c>
      <c r="I130">
        <v>1</v>
      </c>
      <c r="J130">
        <v>0.21553382277488708</v>
      </c>
      <c r="K130">
        <v>13.876605033874512</v>
      </c>
      <c r="L130">
        <v>47387.078125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262568752</v>
      </c>
      <c r="D131">
        <v>609321.6875</v>
      </c>
      <c r="E131">
        <v>235.86410522460938</v>
      </c>
      <c r="F131">
        <v>430.92733764648438</v>
      </c>
      <c r="G131">
        <v>2768036.25</v>
      </c>
      <c r="H131">
        <v>6423.44091796875</v>
      </c>
      <c r="I131">
        <v>1</v>
      </c>
      <c r="J131">
        <v>0.23001100122928619</v>
      </c>
      <c r="K131">
        <v>14.808681488037109</v>
      </c>
      <c r="L131">
        <v>46868.21484375</v>
      </c>
    </row>
    <row r="132" spans="1:12" x14ac:dyDescent="0.25">
      <c r="A132">
        <v>1146</v>
      </c>
      <c r="B132" s="1">
        <f>DATE(2021,10,22) + TIME(0,0,0)</f>
        <v>44491</v>
      </c>
      <c r="C132">
        <v>262590592</v>
      </c>
      <c r="D132">
        <v>609372.375</v>
      </c>
      <c r="E132">
        <v>235.98588562011719</v>
      </c>
      <c r="F132">
        <v>430.92706298828125</v>
      </c>
      <c r="G132">
        <v>2183950.75</v>
      </c>
      <c r="H132">
        <v>5068.02880859375</v>
      </c>
      <c r="I132">
        <v>1</v>
      </c>
      <c r="J132">
        <v>0.23970481753349304</v>
      </c>
      <c r="K132">
        <v>12.177499771118164</v>
      </c>
      <c r="L132">
        <v>48658.8515625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266935968</v>
      </c>
      <c r="D133">
        <v>619456.125</v>
      </c>
      <c r="E133">
        <v>261.80105590820313</v>
      </c>
      <c r="F133">
        <v>430.92794799804688</v>
      </c>
      <c r="G133">
        <v>2183460.75</v>
      </c>
      <c r="H133">
        <v>5066.88134765625</v>
      </c>
      <c r="I133">
        <v>1</v>
      </c>
      <c r="J133">
        <v>0.26228821277618408</v>
      </c>
      <c r="K133">
        <v>13.324782371520996</v>
      </c>
      <c r="L133">
        <v>48906.55859375</v>
      </c>
    </row>
    <row r="134" spans="1:12" x14ac:dyDescent="0.25">
      <c r="A134">
        <v>1148</v>
      </c>
      <c r="B134" s="1">
        <f>DATE(2021,10,24) + TIME(0,0,0)</f>
        <v>44493</v>
      </c>
      <c r="C134">
        <v>266955184</v>
      </c>
      <c r="D134">
        <v>619500.75</v>
      </c>
      <c r="E134">
        <v>261.92141723632813</v>
      </c>
      <c r="F134">
        <v>430.92776489257813</v>
      </c>
      <c r="G134">
        <v>1921521.125</v>
      </c>
      <c r="H134">
        <v>4459.033203125</v>
      </c>
      <c r="I134">
        <v>1</v>
      </c>
      <c r="J134">
        <v>0.26921883225440979</v>
      </c>
      <c r="K134">
        <v>12.036962509155273</v>
      </c>
      <c r="L134">
        <v>49704.828125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278461152</v>
      </c>
      <c r="D135">
        <v>646201.0625</v>
      </c>
      <c r="E135">
        <v>343.28274536132813</v>
      </c>
      <c r="F135">
        <v>430.93048095703125</v>
      </c>
      <c r="G135">
        <v>1920342.875</v>
      </c>
      <c r="H135">
        <v>4456.27099609375</v>
      </c>
      <c r="I135">
        <v>1</v>
      </c>
      <c r="J135">
        <v>0.33099296689033508</v>
      </c>
      <c r="K135">
        <v>14.79892635345459</v>
      </c>
      <c r="L135">
        <v>50007.81640625</v>
      </c>
    </row>
    <row r="136" spans="1:12" x14ac:dyDescent="0.25">
      <c r="A136">
        <v>1154</v>
      </c>
      <c r="B136" s="1">
        <f>DATE(2021,10,30) + TIME(0,0,0)</f>
        <v>44499</v>
      </c>
      <c r="C136">
        <v>278484000</v>
      </c>
      <c r="D136">
        <v>646254.125</v>
      </c>
      <c r="E136">
        <v>343.45309448242188</v>
      </c>
      <c r="F136">
        <v>430.9307861328125</v>
      </c>
      <c r="G136">
        <v>2285883.25</v>
      </c>
      <c r="H136">
        <v>5304.525390625</v>
      </c>
      <c r="I136">
        <v>1</v>
      </c>
      <c r="J136">
        <v>0.32011115550994873</v>
      </c>
      <c r="K136">
        <v>17.034908294677734</v>
      </c>
      <c r="L136">
        <v>48888.0703125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285317152</v>
      </c>
      <c r="D137">
        <v>662110.8125</v>
      </c>
      <c r="E137">
        <v>398.23968505859375</v>
      </c>
      <c r="F137">
        <v>430.93218994140625</v>
      </c>
      <c r="G137">
        <v>2284999.5</v>
      </c>
      <c r="H137">
        <v>5302.45703125</v>
      </c>
      <c r="I137">
        <v>1</v>
      </c>
      <c r="J137">
        <v>0.35897976160049438</v>
      </c>
      <c r="K137">
        <v>19.103324890136719</v>
      </c>
      <c r="L137">
        <v>48399.76953125</v>
      </c>
    </row>
    <row r="138" spans="1:12" x14ac:dyDescent="0.25">
      <c r="A138">
        <v>1157</v>
      </c>
      <c r="B138" s="1">
        <f>DATE(2021,11,2) + TIME(0,0,0)</f>
        <v>44502</v>
      </c>
      <c r="C138">
        <v>285336064</v>
      </c>
      <c r="D138">
        <v>662154.75</v>
      </c>
      <c r="E138">
        <v>398.40408325195313</v>
      </c>
      <c r="F138">
        <v>430.93179321289063</v>
      </c>
      <c r="G138">
        <v>1892169.75</v>
      </c>
      <c r="H138">
        <v>4390.8798828125</v>
      </c>
      <c r="I138">
        <v>1</v>
      </c>
      <c r="J138">
        <v>0.37302848696708679</v>
      </c>
      <c r="K138">
        <v>16.440561294555664</v>
      </c>
      <c r="L138">
        <v>49603.2109375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304225888</v>
      </c>
      <c r="D139">
        <v>705989.125</v>
      </c>
      <c r="E139">
        <v>593.10565185546875</v>
      </c>
      <c r="F139">
        <v>430.9378662109375</v>
      </c>
      <c r="G139">
        <v>1889864.25</v>
      </c>
      <c r="H139">
        <v>4385.46826171875</v>
      </c>
      <c r="I139">
        <v>1</v>
      </c>
      <c r="J139">
        <v>0.49581751227378845</v>
      </c>
      <c r="K139">
        <v>21.852266311645508</v>
      </c>
      <c r="L139">
        <v>49964.87109375</v>
      </c>
    </row>
    <row r="140" spans="1:12" x14ac:dyDescent="0.25">
      <c r="A140">
        <v>1167</v>
      </c>
      <c r="B140" s="1">
        <f>DATE(2021,11,12) + TIME(0,0,0)</f>
        <v>44512</v>
      </c>
      <c r="C140">
        <v>304248480</v>
      </c>
      <c r="D140">
        <v>706041.5625</v>
      </c>
      <c r="E140">
        <v>593.35791015625</v>
      </c>
      <c r="F140">
        <v>430.93838500976563</v>
      </c>
      <c r="G140">
        <v>2259831</v>
      </c>
      <c r="H140">
        <v>5243.9775390625</v>
      </c>
      <c r="I140">
        <v>1</v>
      </c>
      <c r="J140">
        <v>0.47875964641571045</v>
      </c>
      <c r="K140">
        <v>25.226821899414063</v>
      </c>
      <c r="L140">
        <v>48823.16796875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305129760</v>
      </c>
      <c r="D141">
        <v>708086.625</v>
      </c>
      <c r="E141">
        <v>603.31353759765625</v>
      </c>
      <c r="F141">
        <v>430.93856811523438</v>
      </c>
      <c r="G141">
        <v>2259647.25</v>
      </c>
      <c r="H141">
        <v>5243.54833984375</v>
      </c>
      <c r="I141">
        <v>1</v>
      </c>
      <c r="J141">
        <v>0.48690474033355713</v>
      </c>
      <c r="K141">
        <v>25.656005859375</v>
      </c>
      <c r="L141">
        <v>48633.58203125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305149056</v>
      </c>
      <c r="D142">
        <v>708131.4375</v>
      </c>
      <c r="E142">
        <v>603.539794921875</v>
      </c>
      <c r="F142">
        <v>430.9381103515625</v>
      </c>
      <c r="G142">
        <v>1930387</v>
      </c>
      <c r="H142">
        <v>4479.4990234375</v>
      </c>
      <c r="I142">
        <v>1</v>
      </c>
      <c r="J142">
        <v>0.5025331974029541</v>
      </c>
      <c r="K142">
        <v>22.624668121337891</v>
      </c>
      <c r="L142">
        <v>49646.6875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308217888</v>
      </c>
      <c r="D143">
        <v>715252.6875</v>
      </c>
      <c r="E143">
        <v>640.64508056640625</v>
      </c>
      <c r="F143">
        <v>430.9393310546875</v>
      </c>
      <c r="G143">
        <v>1929916.625</v>
      </c>
      <c r="H143">
        <v>4478.39501953125</v>
      </c>
      <c r="I143">
        <v>1</v>
      </c>
      <c r="J143">
        <v>0.52705162763595581</v>
      </c>
      <c r="K143">
        <v>23.728515625</v>
      </c>
      <c r="L143">
        <v>49743.81640625</v>
      </c>
    </row>
    <row r="144" spans="1:12" x14ac:dyDescent="0.25">
      <c r="A144">
        <v>1169</v>
      </c>
      <c r="B144" s="1">
        <f>DATE(2021,11,14) + TIME(0,0,0)</f>
        <v>44514</v>
      </c>
      <c r="C144">
        <v>308236960</v>
      </c>
      <c r="D144">
        <v>715296.875</v>
      </c>
      <c r="E144">
        <v>640.8800048828125</v>
      </c>
      <c r="F144">
        <v>430.93930053710938</v>
      </c>
      <c r="G144">
        <v>1904697.875</v>
      </c>
      <c r="H144">
        <v>4419.875</v>
      </c>
      <c r="I144">
        <v>1</v>
      </c>
      <c r="J144">
        <v>0.52867221832275391</v>
      </c>
      <c r="K144">
        <v>23.490840911865234</v>
      </c>
      <c r="L144">
        <v>49821.49609375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317737440</v>
      </c>
      <c r="D145">
        <v>737342.75</v>
      </c>
      <c r="E145">
        <v>767.397705078125</v>
      </c>
      <c r="F145">
        <v>430.943359375</v>
      </c>
      <c r="G145">
        <v>1903211.25</v>
      </c>
      <c r="H145">
        <v>4416.3837890625</v>
      </c>
      <c r="I145">
        <v>1</v>
      </c>
      <c r="J145">
        <v>0.60724169015884399</v>
      </c>
      <c r="K145">
        <v>26.981967926025391</v>
      </c>
      <c r="L145">
        <v>49817.265625</v>
      </c>
    </row>
    <row r="146" spans="1:12" x14ac:dyDescent="0.25">
      <c r="A146">
        <v>1174</v>
      </c>
      <c r="B146" s="1">
        <f>DATE(2021,11,19) + TIME(0,0,0)</f>
        <v>44519</v>
      </c>
      <c r="C146">
        <v>317759968</v>
      </c>
      <c r="D146">
        <v>737395.0625</v>
      </c>
      <c r="E146">
        <v>767.70672607421875</v>
      </c>
      <c r="F146">
        <v>430.9439697265625</v>
      </c>
      <c r="G146">
        <v>2253941.5</v>
      </c>
      <c r="H146">
        <v>5230.24267578125</v>
      </c>
      <c r="I146">
        <v>1</v>
      </c>
      <c r="J146">
        <v>0.58732259273529053</v>
      </c>
      <c r="K146">
        <v>30.899879455566406</v>
      </c>
      <c r="L146">
        <v>48730.0703125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324496960</v>
      </c>
      <c r="D147">
        <v>753028.0625</v>
      </c>
      <c r="E147">
        <v>865.50360107421875</v>
      </c>
      <c r="F147">
        <v>430.94650268554688</v>
      </c>
      <c r="G147">
        <v>2252655</v>
      </c>
      <c r="H147">
        <v>5227.22705078125</v>
      </c>
      <c r="I147">
        <v>1</v>
      </c>
      <c r="J147">
        <v>0.64464181661605835</v>
      </c>
      <c r="K147">
        <v>33.915523529052734</v>
      </c>
      <c r="L147">
        <v>48234.6953125</v>
      </c>
    </row>
    <row r="148" spans="1:12" x14ac:dyDescent="0.25">
      <c r="A148">
        <v>1177</v>
      </c>
      <c r="B148" s="1">
        <f>DATE(2021,11,22) + TIME(0,0,0)</f>
        <v>44522</v>
      </c>
      <c r="C148">
        <v>324515648</v>
      </c>
      <c r="D148">
        <v>753071.5</v>
      </c>
      <c r="E148">
        <v>865.7965087890625</v>
      </c>
      <c r="F148">
        <v>430.94564819335938</v>
      </c>
      <c r="G148">
        <v>1870116.625</v>
      </c>
      <c r="H148">
        <v>4339.56494140625</v>
      </c>
      <c r="I148">
        <v>1</v>
      </c>
      <c r="J148">
        <v>0.67043226957321167</v>
      </c>
      <c r="K148">
        <v>29.290214538574219</v>
      </c>
      <c r="L148">
        <v>49420.390625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331974880</v>
      </c>
      <c r="D149">
        <v>770380.375</v>
      </c>
      <c r="E149">
        <v>988.6412353515625</v>
      </c>
      <c r="F149">
        <v>430.95016479492188</v>
      </c>
      <c r="G149">
        <v>1869045.5</v>
      </c>
      <c r="H149">
        <v>4337.03369140625</v>
      </c>
      <c r="I149">
        <v>1</v>
      </c>
      <c r="J149">
        <v>0.72835999727249146</v>
      </c>
      <c r="K149">
        <v>31.820991516113281</v>
      </c>
      <c r="L149">
        <v>49769.046875</v>
      </c>
    </row>
    <row r="150" spans="1:12" x14ac:dyDescent="0.25">
      <c r="A150">
        <v>1181</v>
      </c>
      <c r="B150" s="1">
        <f>DATE(2021,11,26) + TIME(0,0,0)</f>
        <v>44526</v>
      </c>
      <c r="C150">
        <v>331993984</v>
      </c>
      <c r="D150">
        <v>770424.6875</v>
      </c>
      <c r="E150">
        <v>988.96484375</v>
      </c>
      <c r="F150">
        <v>430.95028686523438</v>
      </c>
      <c r="G150">
        <v>1909138.75</v>
      </c>
      <c r="H150">
        <v>4430.0673828125</v>
      </c>
      <c r="I150">
        <v>1</v>
      </c>
      <c r="J150">
        <v>0.7251395583152771</v>
      </c>
      <c r="K150">
        <v>32.358818054199219</v>
      </c>
      <c r="L150">
        <v>49644.8828125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339608544</v>
      </c>
      <c r="D151">
        <v>788093.8125</v>
      </c>
      <c r="E151">
        <v>1124.9290771484375</v>
      </c>
      <c r="F151">
        <v>430.9547119140625</v>
      </c>
      <c r="G151">
        <v>1907966</v>
      </c>
      <c r="H151">
        <v>4427.30078125</v>
      </c>
      <c r="I151">
        <v>1</v>
      </c>
      <c r="J151">
        <v>0.78713530302047729</v>
      </c>
      <c r="K151">
        <v>35.125328063964844</v>
      </c>
      <c r="L151">
        <v>49588.96875</v>
      </c>
    </row>
    <row r="152" spans="1:12" x14ac:dyDescent="0.25">
      <c r="A152">
        <v>1185</v>
      </c>
      <c r="B152" s="1">
        <f>DATE(2021,11,30) + TIME(0,0,0)</f>
        <v>44530</v>
      </c>
      <c r="C152">
        <v>339627904</v>
      </c>
      <c r="D152">
        <v>788138.6875</v>
      </c>
      <c r="E152">
        <v>1125.284423828125</v>
      </c>
      <c r="F152">
        <v>430.95480346679688</v>
      </c>
      <c r="G152">
        <v>1936184.5</v>
      </c>
      <c r="H152">
        <v>4492.77880859375</v>
      </c>
      <c r="I152">
        <v>1</v>
      </c>
      <c r="J152">
        <v>0.78479987382888794</v>
      </c>
      <c r="K152">
        <v>35.538227081298828</v>
      </c>
      <c r="L152">
        <v>49501.0859375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343480000</v>
      </c>
      <c r="D153">
        <v>797077.1875</v>
      </c>
      <c r="E153">
        <v>1198.1685791015625</v>
      </c>
      <c r="F153">
        <v>430.95718383789063</v>
      </c>
      <c r="G153">
        <v>1935501.125</v>
      </c>
      <c r="H153">
        <v>4491.16796875</v>
      </c>
      <c r="I153">
        <v>1</v>
      </c>
      <c r="J153">
        <v>0.82036757469177246</v>
      </c>
      <c r="K153">
        <v>37.148841857910156</v>
      </c>
      <c r="L153">
        <v>49448.06640625</v>
      </c>
    </row>
    <row r="154" spans="1:12" x14ac:dyDescent="0.25">
      <c r="A154">
        <v>1187</v>
      </c>
      <c r="B154" s="1">
        <f>DATE(2021,12,2) + TIME(0,0,0)</f>
        <v>44532</v>
      </c>
      <c r="C154">
        <v>343499104</v>
      </c>
      <c r="D154">
        <v>797121.5</v>
      </c>
      <c r="E154">
        <v>1198.5364990234375</v>
      </c>
      <c r="F154">
        <v>430.95712280273438</v>
      </c>
      <c r="G154">
        <v>1910736.625</v>
      </c>
      <c r="H154">
        <v>4433.705078125</v>
      </c>
      <c r="I154">
        <v>1</v>
      </c>
      <c r="J154">
        <v>0.82285612821578979</v>
      </c>
      <c r="K154">
        <v>36.78570556640625</v>
      </c>
      <c r="L154">
        <v>49525.015625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345008416</v>
      </c>
      <c r="D155">
        <v>800623.75</v>
      </c>
      <c r="E155">
        <v>1227.96435546875</v>
      </c>
      <c r="F155">
        <v>430.95816040039063</v>
      </c>
      <c r="G155">
        <v>1910448.625</v>
      </c>
      <c r="H155">
        <v>4433.02587890625</v>
      </c>
      <c r="I155">
        <v>1</v>
      </c>
      <c r="J155">
        <v>0.83804136514663696</v>
      </c>
      <c r="K155">
        <v>37.464561462402344</v>
      </c>
      <c r="L155">
        <v>49529.19140625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345027008</v>
      </c>
      <c r="D156">
        <v>800666.875</v>
      </c>
      <c r="E156">
        <v>1228.3310546875</v>
      </c>
      <c r="F156">
        <v>430.95797729492188</v>
      </c>
      <c r="G156">
        <v>1857836.5</v>
      </c>
      <c r="H156">
        <v>4310.94580078125</v>
      </c>
      <c r="I156">
        <v>1</v>
      </c>
      <c r="J156">
        <v>0.84340006113052368</v>
      </c>
      <c r="K156">
        <v>36.667774200439453</v>
      </c>
      <c r="L156">
        <v>49693.0078125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349094560</v>
      </c>
      <c r="D157">
        <v>810105.25</v>
      </c>
      <c r="E157">
        <v>1311.23046875</v>
      </c>
      <c r="F157">
        <v>430.9609375</v>
      </c>
      <c r="G157">
        <v>1857092.5</v>
      </c>
      <c r="H157">
        <v>4309.18994140625</v>
      </c>
      <c r="I157">
        <v>1</v>
      </c>
      <c r="J157">
        <v>0.88378375768661499</v>
      </c>
      <c r="K157">
        <v>38.423503875732422</v>
      </c>
      <c r="L157">
        <v>49733.13671875</v>
      </c>
    </row>
    <row r="158" spans="1:12" x14ac:dyDescent="0.25">
      <c r="A158">
        <v>1190</v>
      </c>
      <c r="B158" s="1">
        <f>DATE(2021,12,5) + TIME(0,0,0)</f>
        <v>44535</v>
      </c>
      <c r="C158">
        <v>349112768</v>
      </c>
      <c r="D158">
        <v>810147.5</v>
      </c>
      <c r="E158">
        <v>1311.609130859375</v>
      </c>
      <c r="F158">
        <v>430.9608154296875</v>
      </c>
      <c r="G158">
        <v>1821439</v>
      </c>
      <c r="H158">
        <v>4226.4609375</v>
      </c>
      <c r="I158">
        <v>1</v>
      </c>
      <c r="J158">
        <v>0.88779878616333008</v>
      </c>
      <c r="K158">
        <v>37.858577728271484</v>
      </c>
      <c r="L158">
        <v>49844.265625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350915840</v>
      </c>
      <c r="D159">
        <v>814331.3125</v>
      </c>
      <c r="E159">
        <v>1349.495361328125</v>
      </c>
      <c r="F159">
        <v>430.96224975585938</v>
      </c>
      <c r="G159">
        <v>1821118.875</v>
      </c>
      <c r="H159">
        <v>4225.7041015625</v>
      </c>
      <c r="I159">
        <v>1</v>
      </c>
      <c r="J159">
        <v>0.90554845333099365</v>
      </c>
      <c r="K159">
        <v>38.615478515625</v>
      </c>
      <c r="L159">
        <v>49874.1796875</v>
      </c>
    </row>
    <row r="160" spans="1:12" x14ac:dyDescent="0.25">
      <c r="A160">
        <v>1191</v>
      </c>
      <c r="B160" s="1">
        <f>DATE(2021,12,6) + TIME(0,0,0)</f>
        <v>44536</v>
      </c>
      <c r="C160">
        <v>350943840</v>
      </c>
      <c r="D160">
        <v>814396.3125</v>
      </c>
      <c r="E160">
        <v>1350.0418701171875</v>
      </c>
      <c r="F160">
        <v>430.96463012695313</v>
      </c>
      <c r="G160">
        <v>2799847.75</v>
      </c>
      <c r="H160">
        <v>6496.69970703125</v>
      </c>
      <c r="I160">
        <v>1</v>
      </c>
      <c r="J160">
        <v>0.8342583179473877</v>
      </c>
      <c r="K160">
        <v>54.655223846435547</v>
      </c>
      <c r="L160">
        <v>46790.41015625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352595488</v>
      </c>
      <c r="D161">
        <v>818228.75</v>
      </c>
      <c r="E161">
        <v>1382.85107421875</v>
      </c>
      <c r="F161">
        <v>430.96487426757813</v>
      </c>
      <c r="G161">
        <v>2799230</v>
      </c>
      <c r="H161">
        <v>6495.26220703125</v>
      </c>
      <c r="I161">
        <v>1</v>
      </c>
      <c r="J161">
        <v>0.85619795322418213</v>
      </c>
      <c r="K161">
        <v>56.092567443847656</v>
      </c>
      <c r="L161">
        <v>46154.02734375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352617504</v>
      </c>
      <c r="D162">
        <v>818279.875</v>
      </c>
      <c r="E162">
        <v>1383.31298828125</v>
      </c>
      <c r="F162">
        <v>430.96347045898438</v>
      </c>
      <c r="G162">
        <v>2202486.5</v>
      </c>
      <c r="H162">
        <v>5110.6103515625</v>
      </c>
      <c r="I162">
        <v>1</v>
      </c>
      <c r="J162">
        <v>0.89563733339309692</v>
      </c>
      <c r="K162">
        <v>46.186199188232422</v>
      </c>
      <c r="L162">
        <v>48034.47265625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353476448</v>
      </c>
      <c r="D163">
        <v>820272.9375</v>
      </c>
      <c r="E163">
        <v>1401.3875732421875</v>
      </c>
      <c r="F163">
        <v>430.96408081054688</v>
      </c>
      <c r="G163">
        <v>2202376.25</v>
      </c>
      <c r="H163">
        <v>5110.34765625</v>
      </c>
      <c r="I163">
        <v>1</v>
      </c>
      <c r="J163">
        <v>0.90073084831237793</v>
      </c>
      <c r="K163">
        <v>46.4488525390625</v>
      </c>
      <c r="L163">
        <v>48148.375</v>
      </c>
    </row>
    <row r="164" spans="1:12" x14ac:dyDescent="0.25">
      <c r="A164">
        <v>1192</v>
      </c>
      <c r="B164" s="1">
        <f>DATE(2021,12,7) + TIME(0,0,0)</f>
        <v>44537</v>
      </c>
      <c r="C164">
        <v>353495456</v>
      </c>
      <c r="D164">
        <v>820317</v>
      </c>
      <c r="E164">
        <v>1401.801025390625</v>
      </c>
      <c r="F164">
        <v>430.9630126953125</v>
      </c>
      <c r="G164">
        <v>1898320.75</v>
      </c>
      <c r="H164">
        <v>4404.83447265625</v>
      </c>
      <c r="I164">
        <v>1</v>
      </c>
      <c r="J164">
        <v>0.92994427680969238</v>
      </c>
      <c r="K164">
        <v>41.347011566162109</v>
      </c>
      <c r="L164">
        <v>49101.6171875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376228000</v>
      </c>
      <c r="D165">
        <v>873063.9375</v>
      </c>
      <c r="E165">
        <v>1964.5885009765625</v>
      </c>
      <c r="F165">
        <v>430.98321533203125</v>
      </c>
      <c r="G165">
        <v>1894004.75</v>
      </c>
      <c r="H165">
        <v>4394.61376953125</v>
      </c>
      <c r="I165">
        <v>1</v>
      </c>
      <c r="J165">
        <v>1.1598025560379028</v>
      </c>
      <c r="K165">
        <v>51.566917419433594</v>
      </c>
      <c r="L165">
        <v>49400.04296875</v>
      </c>
    </row>
    <row r="166" spans="1:12" x14ac:dyDescent="0.25">
      <c r="A166">
        <v>1204</v>
      </c>
      <c r="B166" s="1">
        <f>DATE(2021,12,19) + TIME(0,0,0)</f>
        <v>44549</v>
      </c>
      <c r="C166">
        <v>376254976</v>
      </c>
      <c r="D166">
        <v>873126.5</v>
      </c>
      <c r="E166">
        <v>1965.273681640625</v>
      </c>
      <c r="F166">
        <v>430.98629760742188</v>
      </c>
      <c r="G166">
        <v>2697627.25</v>
      </c>
      <c r="H166">
        <v>6259.19482421875</v>
      </c>
      <c r="I166">
        <v>1</v>
      </c>
      <c r="J166">
        <v>1.0828765630722046</v>
      </c>
      <c r="K166">
        <v>68.521354675292969</v>
      </c>
      <c r="L166">
        <v>46848.14453125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384315968</v>
      </c>
      <c r="D167">
        <v>891830</v>
      </c>
      <c r="E167">
        <v>2181.682373046875</v>
      </c>
      <c r="F167">
        <v>430.99139404296875</v>
      </c>
      <c r="G167">
        <v>2694984</v>
      </c>
      <c r="H167">
        <v>6252.98828125</v>
      </c>
      <c r="I167">
        <v>1</v>
      </c>
      <c r="J167">
        <v>1.1809461116790771</v>
      </c>
      <c r="K167">
        <v>74.726905822753906</v>
      </c>
      <c r="L167">
        <v>45769.2265625</v>
      </c>
    </row>
    <row r="168" spans="1:12" x14ac:dyDescent="0.25">
      <c r="A168">
        <v>1207</v>
      </c>
      <c r="B168" s="1">
        <f>DATE(2021,12,22) + TIME(0,0,0)</f>
        <v>44552</v>
      </c>
      <c r="C168">
        <v>384334784</v>
      </c>
      <c r="D168">
        <v>891873.625</v>
      </c>
      <c r="E168">
        <v>2182.2470703125</v>
      </c>
      <c r="F168">
        <v>430.98675537109375</v>
      </c>
      <c r="G168">
        <v>1881308</v>
      </c>
      <c r="H168">
        <v>4365.11767578125</v>
      </c>
      <c r="I168">
        <v>1</v>
      </c>
      <c r="J168">
        <v>1.2770825624465942</v>
      </c>
      <c r="K168">
        <v>56.467292785644531</v>
      </c>
      <c r="L168">
        <v>48350.81640625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388078048</v>
      </c>
      <c r="D169">
        <v>900558.875</v>
      </c>
      <c r="E169">
        <v>2295.979736328125</v>
      </c>
      <c r="F169">
        <v>430.9935302734375</v>
      </c>
      <c r="G169">
        <v>1880735</v>
      </c>
      <c r="H169">
        <v>4363.7197265625</v>
      </c>
      <c r="I169">
        <v>1</v>
      </c>
      <c r="J169">
        <v>1.3086929321289063</v>
      </c>
      <c r="K169">
        <v>57.864963531494141</v>
      </c>
      <c r="L169">
        <v>49047.5</v>
      </c>
    </row>
    <row r="170" spans="1:12" x14ac:dyDescent="0.25">
      <c r="A170">
        <v>1209</v>
      </c>
      <c r="B170" s="1">
        <f>DATE(2021,12,24) + TIME(0,0,0)</f>
        <v>44554</v>
      </c>
      <c r="C170">
        <v>388097696</v>
      </c>
      <c r="D170">
        <v>900604.4375</v>
      </c>
      <c r="E170">
        <v>2296.578369140625</v>
      </c>
      <c r="F170">
        <v>430.99417114257813</v>
      </c>
      <c r="G170">
        <v>1965363.75</v>
      </c>
      <c r="H170">
        <v>4560.0703125</v>
      </c>
      <c r="I170">
        <v>1</v>
      </c>
      <c r="J170">
        <v>1.295561671257019</v>
      </c>
      <c r="K170">
        <v>59.853965759277344</v>
      </c>
      <c r="L170">
        <v>48781.28515625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390043072</v>
      </c>
      <c r="D171">
        <v>905118.125</v>
      </c>
      <c r="E171">
        <v>2356.62744140625</v>
      </c>
      <c r="F171">
        <v>430.99652099609375</v>
      </c>
      <c r="G171">
        <v>1964900.875</v>
      </c>
      <c r="H171">
        <v>4558.9716796875</v>
      </c>
      <c r="I171">
        <v>1</v>
      </c>
      <c r="J171">
        <v>1.3193439245223999</v>
      </c>
      <c r="K171">
        <v>60.952690124511719</v>
      </c>
      <c r="L171">
        <v>48792.1640625</v>
      </c>
    </row>
    <row r="172" spans="1:12" x14ac:dyDescent="0.25">
      <c r="A172">
        <v>1210</v>
      </c>
      <c r="B172" s="1">
        <f>DATE(2021,12,25) + TIME(0,0,0)</f>
        <v>44555</v>
      </c>
      <c r="C172">
        <v>390063936</v>
      </c>
      <c r="D172">
        <v>905166.5625</v>
      </c>
      <c r="E172">
        <v>2357.26611328125</v>
      </c>
      <c r="F172">
        <v>430.99737548828125</v>
      </c>
      <c r="G172">
        <v>2086591.75</v>
      </c>
      <c r="H172">
        <v>4841.3095703125</v>
      </c>
      <c r="I172">
        <v>1</v>
      </c>
      <c r="J172">
        <v>1.3019942045211792</v>
      </c>
      <c r="K172">
        <v>63.865089416503906</v>
      </c>
      <c r="L172">
        <v>48406.90234375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392129344</v>
      </c>
      <c r="D173">
        <v>909958.6875</v>
      </c>
      <c r="E173">
        <v>2421.26708984375</v>
      </c>
      <c r="F173">
        <v>430.99948120117188</v>
      </c>
      <c r="G173">
        <v>2086036.875</v>
      </c>
      <c r="H173">
        <v>4839.99853515625</v>
      </c>
      <c r="I173">
        <v>1</v>
      </c>
      <c r="J173">
        <v>1.3287250995635986</v>
      </c>
      <c r="K173">
        <v>65.176284790039063</v>
      </c>
      <c r="L173">
        <v>48325.9375</v>
      </c>
    </row>
    <row r="174" spans="1:12" x14ac:dyDescent="0.25">
      <c r="A174">
        <v>1211</v>
      </c>
      <c r="B174" s="1">
        <f>DATE(2021,12,26) + TIME(0,0,0)</f>
        <v>44556</v>
      </c>
      <c r="C174">
        <v>392150688</v>
      </c>
      <c r="D174">
        <v>910008.1875</v>
      </c>
      <c r="E174">
        <v>2421.930908203125</v>
      </c>
      <c r="F174">
        <v>430.99981689453125</v>
      </c>
      <c r="G174">
        <v>2135071.5</v>
      </c>
      <c r="H174">
        <v>4953.76416015625</v>
      </c>
      <c r="I174">
        <v>1</v>
      </c>
      <c r="J174">
        <v>1.3222887516021729</v>
      </c>
      <c r="K174">
        <v>66.380813598632813</v>
      </c>
      <c r="L174">
        <v>48169.92578125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402796544</v>
      </c>
      <c r="D175">
        <v>934708.1875</v>
      </c>
      <c r="E175">
        <v>2772.5</v>
      </c>
      <c r="F175">
        <v>431.0123291015625</v>
      </c>
      <c r="G175">
        <v>2132325</v>
      </c>
      <c r="H175">
        <v>4947.24853515625</v>
      </c>
      <c r="I175">
        <v>1</v>
      </c>
      <c r="J175">
        <v>1.4520618915557861</v>
      </c>
      <c r="K175">
        <v>72.895599365234375</v>
      </c>
      <c r="L175">
        <v>48041.59375</v>
      </c>
    </row>
    <row r="176" spans="1:12" x14ac:dyDescent="0.25">
      <c r="A176">
        <v>1216</v>
      </c>
      <c r="B176" s="1">
        <f>DATE(2021,12,31) + TIME(0,0,0)</f>
        <v>44561</v>
      </c>
      <c r="C176">
        <v>402819360</v>
      </c>
      <c r="D176">
        <v>934761.0625</v>
      </c>
      <c r="E176">
        <v>2773.2685546875</v>
      </c>
      <c r="F176">
        <v>431.01339721679688</v>
      </c>
      <c r="G176">
        <v>2281115.5</v>
      </c>
      <c r="H176">
        <v>5292.44677734375</v>
      </c>
      <c r="I176">
        <v>1</v>
      </c>
      <c r="J176">
        <v>1.4315663576126099</v>
      </c>
      <c r="K176">
        <v>76.865264892578125</v>
      </c>
      <c r="L176">
        <v>47566.66796875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409636480</v>
      </c>
      <c r="D177">
        <v>950577.4375</v>
      </c>
      <c r="E177">
        <v>3011.156982421875</v>
      </c>
      <c r="F177">
        <v>431.02169799804688</v>
      </c>
      <c r="G177">
        <v>2279182.75</v>
      </c>
      <c r="H177">
        <v>5287.86083984375</v>
      </c>
      <c r="I177">
        <v>1</v>
      </c>
      <c r="J177">
        <v>1.5169656276702881</v>
      </c>
      <c r="K177">
        <v>81.450614929199219</v>
      </c>
      <c r="L177">
        <v>47333.59765625</v>
      </c>
    </row>
    <row r="178" spans="1:12" x14ac:dyDescent="0.25">
      <c r="A178">
        <v>1219</v>
      </c>
      <c r="B178" s="1">
        <f>DATE(2022,1,3) + TIME(0,0,0)</f>
        <v>44564</v>
      </c>
      <c r="C178">
        <v>409658944</v>
      </c>
      <c r="D178">
        <v>950629.5625</v>
      </c>
      <c r="E178">
        <v>3011.96240234375</v>
      </c>
      <c r="F178">
        <v>431.021484375</v>
      </c>
      <c r="G178">
        <v>2245940.25</v>
      </c>
      <c r="H178">
        <v>5210.73828125</v>
      </c>
      <c r="I178">
        <v>1</v>
      </c>
      <c r="J178">
        <v>1.5220284461975098</v>
      </c>
      <c r="K178">
        <v>80.534683227539063</v>
      </c>
      <c r="L178">
        <v>47439.55859375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410983904</v>
      </c>
      <c r="D179">
        <v>953703.5625</v>
      </c>
      <c r="E179">
        <v>3059.795166015625</v>
      </c>
      <c r="F179">
        <v>431.02340698242188</v>
      </c>
      <c r="G179">
        <v>2245601</v>
      </c>
      <c r="H179">
        <v>5209.92822265625</v>
      </c>
      <c r="I179">
        <v>1</v>
      </c>
      <c r="J179">
        <v>1.5373371839523315</v>
      </c>
      <c r="K179">
        <v>81.344703674316406</v>
      </c>
      <c r="L179">
        <v>47440.61328125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411007008</v>
      </c>
      <c r="D180">
        <v>953757.1875</v>
      </c>
      <c r="E180">
        <v>3060.626953125</v>
      </c>
      <c r="F180">
        <v>431.02392578125</v>
      </c>
      <c r="G180">
        <v>2310210</v>
      </c>
      <c r="H180">
        <v>5359.818359375</v>
      </c>
      <c r="I180">
        <v>1</v>
      </c>
      <c r="J180">
        <v>1.5283041000366211</v>
      </c>
      <c r="K180">
        <v>83.185653686523438</v>
      </c>
      <c r="L180">
        <v>47233.609375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416525856</v>
      </c>
      <c r="D181">
        <v>966561.0625</v>
      </c>
      <c r="E181">
        <v>3265.532958984375</v>
      </c>
      <c r="F181">
        <v>431.031494140625</v>
      </c>
      <c r="G181">
        <v>2308689.25</v>
      </c>
      <c r="H181">
        <v>5356.19580078125</v>
      </c>
      <c r="I181">
        <v>1</v>
      </c>
      <c r="J181">
        <v>1.5948477983474731</v>
      </c>
      <c r="K181">
        <v>86.807624816894531</v>
      </c>
      <c r="L181">
        <v>47115.1875</v>
      </c>
    </row>
    <row r="182" spans="1:12" x14ac:dyDescent="0.25">
      <c r="A182">
        <v>1222</v>
      </c>
      <c r="B182" s="1">
        <f>DATE(2022,1,6) + TIME(0,0,0)</f>
        <v>44567</v>
      </c>
      <c r="C182">
        <v>416544448</v>
      </c>
      <c r="D182">
        <v>966604.125</v>
      </c>
      <c r="E182">
        <v>3266.268798828125</v>
      </c>
      <c r="F182">
        <v>431.02682495117188</v>
      </c>
      <c r="G182">
        <v>1858701.5</v>
      </c>
      <c r="H182">
        <v>4312.26416015625</v>
      </c>
      <c r="I182">
        <v>1</v>
      </c>
      <c r="J182">
        <v>1.6779388189315796</v>
      </c>
      <c r="K182">
        <v>73.59197998046875</v>
      </c>
      <c r="L182">
        <v>48551.40234375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427671648</v>
      </c>
      <c r="D183">
        <v>992418.875</v>
      </c>
      <c r="E183">
        <v>3722.819091796875</v>
      </c>
      <c r="F183">
        <v>431.04959106445313</v>
      </c>
      <c r="G183">
        <v>1856843.75</v>
      </c>
      <c r="H183">
        <v>4307.7265625</v>
      </c>
      <c r="I183">
        <v>1</v>
      </c>
      <c r="J183">
        <v>1.7813738584518433</v>
      </c>
      <c r="K183">
        <v>78.128471374511719</v>
      </c>
      <c r="L183">
        <v>49188.34765625</v>
      </c>
    </row>
    <row r="184" spans="1:12" x14ac:dyDescent="0.25">
      <c r="A184">
        <v>1228</v>
      </c>
      <c r="B184" s="1">
        <f>DATE(2022,1,12) + TIME(0,0,0)</f>
        <v>44573</v>
      </c>
      <c r="C184">
        <v>427693600</v>
      </c>
      <c r="D184">
        <v>992469.75</v>
      </c>
      <c r="E184">
        <v>3723.708251953125</v>
      </c>
      <c r="F184">
        <v>431.05331420898438</v>
      </c>
      <c r="G184">
        <v>2194084.5</v>
      </c>
      <c r="H184">
        <v>5090.0537109375</v>
      </c>
      <c r="I184">
        <v>1</v>
      </c>
      <c r="J184">
        <v>1.716461181640625</v>
      </c>
      <c r="K184">
        <v>88.894638061523438</v>
      </c>
      <c r="L184">
        <v>48107.84765625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429426592</v>
      </c>
      <c r="D185">
        <v>996490.125</v>
      </c>
      <c r="E185">
        <v>3794.72412109375</v>
      </c>
      <c r="F185">
        <v>431.05514526367188</v>
      </c>
      <c r="G185">
        <v>2193457.25</v>
      </c>
      <c r="H185">
        <v>5088.5771484375</v>
      </c>
      <c r="I185">
        <v>1</v>
      </c>
      <c r="J185">
        <v>1.7449746131896973</v>
      </c>
      <c r="K185">
        <v>90.371337890625</v>
      </c>
      <c r="L185">
        <v>47871.703125</v>
      </c>
    </row>
    <row r="186" spans="1:12" x14ac:dyDescent="0.25">
      <c r="A186">
        <v>1228.8</v>
      </c>
      <c r="B186" s="1">
        <f>DATE(2022,1,12) + TIME(19,12,0)</f>
        <v>44573.8</v>
      </c>
      <c r="C186">
        <v>429445376</v>
      </c>
      <c r="D186">
        <v>996533.75</v>
      </c>
      <c r="E186">
        <v>3795.527099609375</v>
      </c>
      <c r="F186">
        <v>431.05154418945313</v>
      </c>
      <c r="G186">
        <v>1880208.75</v>
      </c>
      <c r="H186">
        <v>4361.91162109375</v>
      </c>
      <c r="I186">
        <v>1</v>
      </c>
      <c r="J186">
        <v>1.8073967695236206</v>
      </c>
      <c r="K186">
        <v>80.288177490234375</v>
      </c>
      <c r="L186">
        <v>48874.19140625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433562208</v>
      </c>
      <c r="D187">
        <v>1006084.25</v>
      </c>
      <c r="E187">
        <v>3973.418212890625</v>
      </c>
      <c r="F187">
        <v>431.06085205078125</v>
      </c>
      <c r="G187">
        <v>1879541.625</v>
      </c>
      <c r="H187">
        <v>4360.27001953125</v>
      </c>
      <c r="I187">
        <v>1</v>
      </c>
      <c r="J187">
        <v>1.8443437814712524</v>
      </c>
      <c r="K187">
        <v>81.929428100585938</v>
      </c>
      <c r="L187">
        <v>49095.984375</v>
      </c>
    </row>
    <row r="188" spans="1:12" x14ac:dyDescent="0.25">
      <c r="A188">
        <v>1231</v>
      </c>
      <c r="B188" s="1">
        <f>DATE(2022,1,15) + TIME(0,0,0)</f>
        <v>44576</v>
      </c>
      <c r="C188">
        <v>433580544</v>
      </c>
      <c r="D188">
        <v>1006126.8125</v>
      </c>
      <c r="E188">
        <v>3974.22216796875</v>
      </c>
      <c r="F188">
        <v>431.06024169921875</v>
      </c>
      <c r="G188">
        <v>1833098.5</v>
      </c>
      <c r="H188">
        <v>4252.5341796875</v>
      </c>
      <c r="I188">
        <v>1</v>
      </c>
      <c r="J188">
        <v>1.8554997444152832</v>
      </c>
      <c r="K188">
        <v>80.397544860839844</v>
      </c>
      <c r="L188">
        <v>49244.8828125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440891168</v>
      </c>
      <c r="D189">
        <v>1023086</v>
      </c>
      <c r="E189">
        <v>4303.3984375</v>
      </c>
      <c r="F189">
        <v>431.0762939453125</v>
      </c>
      <c r="G189">
        <v>1831686.625</v>
      </c>
      <c r="H189">
        <v>4249.1005859375</v>
      </c>
      <c r="I189">
        <v>1</v>
      </c>
      <c r="J189">
        <v>1.9347312450408936</v>
      </c>
      <c r="K189">
        <v>83.830574035644531</v>
      </c>
      <c r="L189">
        <v>49387.62109375</v>
      </c>
    </row>
    <row r="190" spans="1:12" x14ac:dyDescent="0.25">
      <c r="A190">
        <v>1235</v>
      </c>
      <c r="B190" s="1">
        <f>DATE(2022,1,19) + TIME(0,0,0)</f>
        <v>44580</v>
      </c>
      <c r="C190">
        <v>440910432</v>
      </c>
      <c r="D190">
        <v>1023130.75</v>
      </c>
      <c r="E190">
        <v>4304.27001953125</v>
      </c>
      <c r="F190">
        <v>431.07772827148438</v>
      </c>
      <c r="G190">
        <v>1927953.75</v>
      </c>
      <c r="H190">
        <v>4472.40380859375</v>
      </c>
      <c r="I190">
        <v>1</v>
      </c>
      <c r="J190">
        <v>1.9122024774551392</v>
      </c>
      <c r="K190">
        <v>87.188636779785156</v>
      </c>
      <c r="L190">
        <v>49078.89453125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444745984</v>
      </c>
      <c r="D191">
        <v>1032028.25</v>
      </c>
      <c r="E191">
        <v>4480.3740234375</v>
      </c>
      <c r="F191">
        <v>431.08551025390625</v>
      </c>
      <c r="G191">
        <v>1927009.25</v>
      </c>
      <c r="H191">
        <v>4470.13232421875</v>
      </c>
      <c r="I191">
        <v>1</v>
      </c>
      <c r="J191">
        <v>1.962011456489563</v>
      </c>
      <c r="K191">
        <v>89.459724426269531</v>
      </c>
      <c r="L191">
        <v>48998.91796875</v>
      </c>
    </row>
    <row r="192" spans="1:12" x14ac:dyDescent="0.25">
      <c r="A192">
        <v>1237</v>
      </c>
      <c r="B192" s="1">
        <f>DATE(2022,1,21) + TIME(0,0,0)</f>
        <v>44582</v>
      </c>
      <c r="C192">
        <v>444745984</v>
      </c>
      <c r="D192">
        <v>1032028.25</v>
      </c>
      <c r="E192">
        <v>4480.3740234375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52988.359375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444745984</v>
      </c>
      <c r="D193">
        <v>1032028.25</v>
      </c>
      <c r="E193">
        <v>4480.3740234375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53357.59375</v>
      </c>
    </row>
    <row r="194" spans="1:12" x14ac:dyDescent="0.25">
      <c r="A194">
        <v>1240</v>
      </c>
      <c r="B194" s="1">
        <f>DATE(2022,1,24) + TIME(0,0,0)</f>
        <v>44585</v>
      </c>
      <c r="C194">
        <v>444765280</v>
      </c>
      <c r="D194">
        <v>1032072.9375</v>
      </c>
      <c r="E194">
        <v>4481.271484375</v>
      </c>
      <c r="F194">
        <v>431.11672973632813</v>
      </c>
      <c r="G194">
        <v>1928372.75</v>
      </c>
      <c r="H194">
        <v>4472.97119140625</v>
      </c>
      <c r="I194">
        <v>1</v>
      </c>
      <c r="J194">
        <v>1.9670753479003906</v>
      </c>
      <c r="K194">
        <v>89.752204895019531</v>
      </c>
      <c r="L194">
        <v>51351.203125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462084256</v>
      </c>
      <c r="D195">
        <v>1072244.875</v>
      </c>
      <c r="E195">
        <v>5328.119140625</v>
      </c>
      <c r="F195">
        <v>431.13540649414063</v>
      </c>
      <c r="G195">
        <v>1924757.625</v>
      </c>
      <c r="H195">
        <v>4464.392578125</v>
      </c>
      <c r="I195">
        <v>1</v>
      </c>
      <c r="J195">
        <v>2.1549162864685059</v>
      </c>
      <c r="K195">
        <v>98.322685241699219</v>
      </c>
      <c r="L195">
        <v>49271.0703125</v>
      </c>
    </row>
    <row r="196" spans="1:12" x14ac:dyDescent="0.25">
      <c r="A196">
        <v>1249</v>
      </c>
      <c r="B196" s="1">
        <f>DATE(2022,2,2) + TIME(0,0,0)</f>
        <v>44594</v>
      </c>
      <c r="C196">
        <v>462103072</v>
      </c>
      <c r="D196">
        <v>1072288.5</v>
      </c>
      <c r="E196">
        <v>5329.0849609375</v>
      </c>
      <c r="F196">
        <v>431.1346435546875</v>
      </c>
      <c r="G196">
        <v>1879953.125</v>
      </c>
      <c r="H196">
        <v>4360.47802734375</v>
      </c>
      <c r="I196">
        <v>1</v>
      </c>
      <c r="J196">
        <v>2.1661756038665771</v>
      </c>
      <c r="K196">
        <v>96.546981811523438</v>
      </c>
      <c r="L196">
        <v>49409.3984375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503327712</v>
      </c>
      <c r="D197">
        <v>1167889.5</v>
      </c>
      <c r="E197">
        <v>7737.9951171875</v>
      </c>
      <c r="F197">
        <v>431.2593994140625</v>
      </c>
      <c r="G197">
        <v>1872425.5</v>
      </c>
      <c r="H197">
        <v>4341.76123046875</v>
      </c>
      <c r="I197">
        <v>1</v>
      </c>
      <c r="J197">
        <v>2.5860006809234619</v>
      </c>
      <c r="K197">
        <v>115.25856781005859</v>
      </c>
      <c r="L197">
        <v>49333.50390625</v>
      </c>
    </row>
    <row r="198" spans="1:12" x14ac:dyDescent="0.25">
      <c r="A198">
        <v>1271</v>
      </c>
      <c r="B198" s="1">
        <f>DATE(2022,2,24) + TIME(0,0,0)</f>
        <v>44616</v>
      </c>
      <c r="C198">
        <v>503327712</v>
      </c>
      <c r="D198">
        <v>1167889.5</v>
      </c>
      <c r="E198">
        <v>7737.9951171875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53077.3671875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503327712</v>
      </c>
      <c r="D199">
        <v>1167889.5</v>
      </c>
      <c r="E199">
        <v>7737.9951171875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53419.25</v>
      </c>
    </row>
    <row r="200" spans="1:12" x14ac:dyDescent="0.25">
      <c r="A200">
        <v>1274</v>
      </c>
      <c r="B200" s="1">
        <f>DATE(2022,2,27) + TIME(0,0,0)</f>
        <v>44619</v>
      </c>
      <c r="C200">
        <v>503347232</v>
      </c>
      <c r="D200">
        <v>1167934.75</v>
      </c>
      <c r="E200">
        <v>7739.16845703125</v>
      </c>
      <c r="F200">
        <v>431.32595825195313</v>
      </c>
      <c r="G200">
        <v>1952332.625</v>
      </c>
      <c r="H200">
        <v>4526.35107421875</v>
      </c>
      <c r="I200">
        <v>1</v>
      </c>
      <c r="J200">
        <v>2.5273663997650146</v>
      </c>
      <c r="K200">
        <v>117.36369323730469</v>
      </c>
      <c r="L200">
        <v>51370.91015625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507231200</v>
      </c>
      <c r="D201">
        <v>1176939.875</v>
      </c>
      <c r="E201">
        <v>7975.0693359375</v>
      </c>
      <c r="F201">
        <v>431.30667114257813</v>
      </c>
      <c r="G201">
        <v>1951388.5</v>
      </c>
      <c r="H201">
        <v>4524.3642578125</v>
      </c>
      <c r="I201">
        <v>1</v>
      </c>
      <c r="J201">
        <v>2.5699541568756104</v>
      </c>
      <c r="K201">
        <v>119.34109497070313</v>
      </c>
      <c r="L201">
        <v>49734.578125</v>
      </c>
    </row>
    <row r="202" spans="1:12" x14ac:dyDescent="0.25">
      <c r="A202">
        <v>1276</v>
      </c>
      <c r="B202" s="1">
        <f>DATE(2022,3,1) + TIME(0,0,0)</f>
        <v>44621</v>
      </c>
      <c r="C202">
        <v>507250304</v>
      </c>
      <c r="D202">
        <v>1176984.125</v>
      </c>
      <c r="E202">
        <v>7976.24365234375</v>
      </c>
      <c r="F202">
        <v>431.30593872070313</v>
      </c>
      <c r="G202">
        <v>1910982.5</v>
      </c>
      <c r="H202">
        <v>4430.68896484375</v>
      </c>
      <c r="I202">
        <v>1</v>
      </c>
      <c r="J202">
        <v>2.5816075801849365</v>
      </c>
      <c r="K202">
        <v>117.41417694091797</v>
      </c>
      <c r="L202">
        <v>49864.828125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516778336</v>
      </c>
      <c r="D203">
        <v>1199074.25</v>
      </c>
      <c r="E203">
        <v>8581.1552734375</v>
      </c>
      <c r="F203">
        <v>431.3408203125</v>
      </c>
      <c r="G203">
        <v>1908449.375</v>
      </c>
      <c r="H203">
        <v>4424.4580078125</v>
      </c>
      <c r="I203">
        <v>1</v>
      </c>
      <c r="J203">
        <v>2.7184867858886719</v>
      </c>
      <c r="K203">
        <v>123.63941955566406</v>
      </c>
      <c r="L203">
        <v>49442.60546875</v>
      </c>
    </row>
    <row r="204" spans="1:12" x14ac:dyDescent="0.25">
      <c r="A204">
        <v>1281</v>
      </c>
      <c r="B204" s="1">
        <f>DATE(2022,3,6) + TIME(0,0,0)</f>
        <v>44626</v>
      </c>
      <c r="C204">
        <v>516797376</v>
      </c>
      <c r="D204">
        <v>1199118.375</v>
      </c>
      <c r="E204">
        <v>8582.3896484375</v>
      </c>
      <c r="F204">
        <v>431.34078979492188</v>
      </c>
      <c r="G204">
        <v>1903763.25</v>
      </c>
      <c r="H204">
        <v>4413.59423828125</v>
      </c>
      <c r="I204">
        <v>1</v>
      </c>
      <c r="J204">
        <v>2.7202217578887939</v>
      </c>
      <c r="K204">
        <v>123.41676330566406</v>
      </c>
      <c r="L204">
        <v>49457.6484375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524388864</v>
      </c>
      <c r="D205">
        <v>1216717.125</v>
      </c>
      <c r="E205">
        <v>9086.3359375</v>
      </c>
      <c r="F205">
        <v>431.379638671875</v>
      </c>
      <c r="G205">
        <v>1901973</v>
      </c>
      <c r="H205">
        <v>4409.046875</v>
      </c>
      <c r="I205">
        <v>1</v>
      </c>
      <c r="J205">
        <v>2.8204038143157959</v>
      </c>
      <c r="K205">
        <v>127.96196746826172</v>
      </c>
      <c r="L205">
        <v>49352.15234375</v>
      </c>
    </row>
    <row r="206" spans="1:12" x14ac:dyDescent="0.25">
      <c r="A206">
        <v>1285</v>
      </c>
      <c r="B206" s="1">
        <f>DATE(2022,3,10) + TIME(0,0,0)</f>
        <v>44630</v>
      </c>
      <c r="C206">
        <v>524407808</v>
      </c>
      <c r="D206">
        <v>1216761.125</v>
      </c>
      <c r="E206">
        <v>9087.61328125</v>
      </c>
      <c r="F206">
        <v>431.3795166015625</v>
      </c>
      <c r="G206">
        <v>1895706.625</v>
      </c>
      <c r="H206">
        <v>4394.521484375</v>
      </c>
      <c r="I206">
        <v>1</v>
      </c>
      <c r="J206">
        <v>2.8227517604827881</v>
      </c>
      <c r="K206">
        <v>127.64967346191406</v>
      </c>
      <c r="L206">
        <v>49372.5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530073472</v>
      </c>
      <c r="D207">
        <v>1229894.25</v>
      </c>
      <c r="E207">
        <v>9475.7734375</v>
      </c>
      <c r="F207">
        <v>431.41259765625</v>
      </c>
      <c r="G207">
        <v>1894447.125</v>
      </c>
      <c r="H207">
        <v>4391.26513671875</v>
      </c>
      <c r="I207">
        <v>1</v>
      </c>
      <c r="J207">
        <v>2.8947343826293945</v>
      </c>
      <c r="K207">
        <v>130.90481567382813</v>
      </c>
      <c r="L207">
        <v>49336.69140625</v>
      </c>
    </row>
    <row r="208" spans="1:12" x14ac:dyDescent="0.25">
      <c r="A208">
        <v>1288</v>
      </c>
      <c r="B208" s="1">
        <f>DATE(2022,3,13) + TIME(0,0,0)</f>
        <v>44633</v>
      </c>
      <c r="C208">
        <v>530096000</v>
      </c>
      <c r="D208">
        <v>1229946.5</v>
      </c>
      <c r="E208">
        <v>9477.2734375</v>
      </c>
      <c r="F208">
        <v>431.42449951171875</v>
      </c>
      <c r="G208">
        <v>2254815.25</v>
      </c>
      <c r="H208">
        <v>5226.44189453125</v>
      </c>
      <c r="I208">
        <v>1</v>
      </c>
      <c r="J208">
        <v>2.7886593341827393</v>
      </c>
      <c r="K208">
        <v>149.92866516113281</v>
      </c>
      <c r="L208">
        <v>48148.13671875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534580192</v>
      </c>
      <c r="D209">
        <v>1240340.125</v>
      </c>
      <c r="E209">
        <v>9782.6533203125</v>
      </c>
      <c r="F209">
        <v>431.44259643554688</v>
      </c>
      <c r="G209">
        <v>2252865</v>
      </c>
      <c r="H209">
        <v>5221.7021484375</v>
      </c>
      <c r="I209">
        <v>1</v>
      </c>
      <c r="J209">
        <v>2.8767910003662109</v>
      </c>
      <c r="K209">
        <v>154.66690063476563</v>
      </c>
      <c r="L209">
        <v>47714.5703125</v>
      </c>
    </row>
    <row r="210" spans="1:12" x14ac:dyDescent="0.25">
      <c r="A210">
        <v>1290</v>
      </c>
      <c r="B210" s="1">
        <f>DATE(2022,3,15) + TIME(0,0,0)</f>
        <v>44635</v>
      </c>
      <c r="C210">
        <v>534598272</v>
      </c>
      <c r="D210">
        <v>1240382</v>
      </c>
      <c r="E210">
        <v>9783.9619140625</v>
      </c>
      <c r="F210">
        <v>431.42446899414063</v>
      </c>
      <c r="G210">
        <v>1808388.25</v>
      </c>
      <c r="H210">
        <v>4191.66796875</v>
      </c>
      <c r="I210">
        <v>1</v>
      </c>
      <c r="J210">
        <v>3.0276064872741699</v>
      </c>
      <c r="K210">
        <v>130.86943054199219</v>
      </c>
      <c r="L210">
        <v>49177.6953125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536388864</v>
      </c>
      <c r="D211">
        <v>1244532.25</v>
      </c>
      <c r="E211">
        <v>9913.0166015625</v>
      </c>
      <c r="F211">
        <v>431.44400024414063</v>
      </c>
      <c r="G211">
        <v>1808647.125</v>
      </c>
      <c r="H211">
        <v>4192.07861328125</v>
      </c>
      <c r="I211">
        <v>1</v>
      </c>
      <c r="J211">
        <v>3.0180692672729492</v>
      </c>
      <c r="K211">
        <v>130.45712280273438</v>
      </c>
      <c r="L211">
        <v>49468.265625</v>
      </c>
    </row>
    <row r="212" spans="1:12" x14ac:dyDescent="0.25">
      <c r="A212">
        <v>1291</v>
      </c>
      <c r="B212" s="1">
        <f>DATE(2022,3,16) + TIME(0,0,0)</f>
        <v>44636</v>
      </c>
      <c r="C212">
        <v>536407360</v>
      </c>
      <c r="D212">
        <v>1244575.125</v>
      </c>
      <c r="E212">
        <v>9914.34375</v>
      </c>
      <c r="F212">
        <v>431.44619750976563</v>
      </c>
      <c r="G212">
        <v>1850613.375</v>
      </c>
      <c r="H212">
        <v>4289.326171875</v>
      </c>
      <c r="I212">
        <v>1</v>
      </c>
      <c r="J212">
        <v>3.0016016960144043</v>
      </c>
      <c r="K212">
        <v>132.73258972167969</v>
      </c>
      <c r="L212">
        <v>49331.9296875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545637440</v>
      </c>
      <c r="D213">
        <v>1265966.5</v>
      </c>
      <c r="E213">
        <v>10589.0439453125</v>
      </c>
      <c r="F213">
        <v>431.51605224609375</v>
      </c>
      <c r="G213">
        <v>1848983.125</v>
      </c>
      <c r="H213">
        <v>4284.853515625</v>
      </c>
      <c r="I213">
        <v>1</v>
      </c>
      <c r="J213">
        <v>3.1027126312255859</v>
      </c>
      <c r="K213">
        <v>137.2037353515625</v>
      </c>
      <c r="L213">
        <v>49435.40234375</v>
      </c>
    </row>
    <row r="214" spans="1:12" x14ac:dyDescent="0.25">
      <c r="A214">
        <v>1296</v>
      </c>
      <c r="B214" s="1">
        <f>DATE(2022,3,21) + TIME(0,0,0)</f>
        <v>44641</v>
      </c>
      <c r="C214">
        <v>545656384</v>
      </c>
      <c r="D214">
        <v>1266010.5</v>
      </c>
      <c r="E214">
        <v>10590.4453125</v>
      </c>
      <c r="F214">
        <v>431.5186767578125</v>
      </c>
      <c r="G214">
        <v>1900059.25</v>
      </c>
      <c r="H214">
        <v>4403.19140625</v>
      </c>
      <c r="I214">
        <v>1</v>
      </c>
      <c r="J214">
        <v>3.0831518173217773</v>
      </c>
      <c r="K214">
        <v>140.07582092285156</v>
      </c>
      <c r="L214">
        <v>49267.11328125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562719872</v>
      </c>
      <c r="D215">
        <v>1305546.25</v>
      </c>
      <c r="E215">
        <v>11898.7021484375</v>
      </c>
      <c r="F215">
        <v>431.65298461914063</v>
      </c>
      <c r="G215">
        <v>1896722.5</v>
      </c>
      <c r="H215">
        <v>4394.0908203125</v>
      </c>
      <c r="I215">
        <v>1</v>
      </c>
      <c r="J215">
        <v>3.2833681106567383</v>
      </c>
      <c r="K215">
        <v>149.17205810546875</v>
      </c>
      <c r="L215">
        <v>49163.93359375</v>
      </c>
    </row>
    <row r="216" spans="1:12" x14ac:dyDescent="0.25">
      <c r="A216">
        <v>1305</v>
      </c>
      <c r="B216" s="1">
        <f>DATE(2022,3,30) + TIME(0,0,0)</f>
        <v>44650</v>
      </c>
      <c r="C216">
        <v>562739264</v>
      </c>
      <c r="D216">
        <v>1305591.125</v>
      </c>
      <c r="E216">
        <v>11900.2197265625</v>
      </c>
      <c r="F216">
        <v>431.65557861328125</v>
      </c>
      <c r="G216">
        <v>1940060.5</v>
      </c>
      <c r="H216">
        <v>4494.4638671875</v>
      </c>
      <c r="I216">
        <v>1</v>
      </c>
      <c r="J216">
        <v>3.266094446182251</v>
      </c>
      <c r="K216">
        <v>151.74974060058594</v>
      </c>
      <c r="L216">
        <v>49020.38671875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563689792</v>
      </c>
      <c r="D217">
        <v>1307793.25</v>
      </c>
      <c r="E217">
        <v>11974.771484375</v>
      </c>
      <c r="F217">
        <v>431.66339111328125</v>
      </c>
      <c r="G217">
        <v>1939811.75</v>
      </c>
      <c r="H217">
        <v>4493.806640625</v>
      </c>
      <c r="I217">
        <v>1</v>
      </c>
      <c r="J217">
        <v>3.2802462577819824</v>
      </c>
      <c r="K217">
        <v>152.40725708007813</v>
      </c>
      <c r="L217">
        <v>48990.41796875</v>
      </c>
    </row>
    <row r="218" spans="1:12" x14ac:dyDescent="0.25">
      <c r="A218">
        <v>1305.5</v>
      </c>
      <c r="B218" s="1">
        <f>DATE(2022,3,30) + TIME(12,0,0)</f>
        <v>44650.5</v>
      </c>
      <c r="C218">
        <v>563708544</v>
      </c>
      <c r="D218">
        <v>1307836.75</v>
      </c>
      <c r="E218">
        <v>11976.2578125</v>
      </c>
      <c r="F218">
        <v>431.659912109375</v>
      </c>
      <c r="G218">
        <v>1876812.375</v>
      </c>
      <c r="H218">
        <v>4347.89599609375</v>
      </c>
      <c r="I218">
        <v>1</v>
      </c>
      <c r="J218">
        <v>3.3062808513641357</v>
      </c>
      <c r="K218">
        <v>148.6690673828125</v>
      </c>
      <c r="L218">
        <v>49198.48828125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574006848</v>
      </c>
      <c r="D219">
        <v>1331690.75</v>
      </c>
      <c r="E219">
        <v>12808.412109375</v>
      </c>
      <c r="F219">
        <v>431.758544921875</v>
      </c>
      <c r="G219">
        <v>1875167.125</v>
      </c>
      <c r="H219">
        <v>4343.09228515625</v>
      </c>
      <c r="I219">
        <v>1</v>
      </c>
      <c r="J219">
        <v>3.4130511283874512</v>
      </c>
      <c r="K219">
        <v>153.46995544433594</v>
      </c>
      <c r="L219">
        <v>49236.578125</v>
      </c>
    </row>
    <row r="220" spans="1:12" x14ac:dyDescent="0.25">
      <c r="A220">
        <v>1311</v>
      </c>
      <c r="B220" s="1">
        <f>DATE(2022,4,5) + TIME(0,0,0)</f>
        <v>44656</v>
      </c>
      <c r="C220">
        <v>574006848</v>
      </c>
      <c r="D220">
        <v>1331690.75</v>
      </c>
      <c r="E220">
        <v>12808.412109375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52942.66796875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574006848</v>
      </c>
      <c r="D221">
        <v>1331690.75</v>
      </c>
      <c r="E221">
        <v>12808.412109375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53180.8828125</v>
      </c>
    </row>
    <row r="222" spans="1:12" x14ac:dyDescent="0.25">
      <c r="A222">
        <v>1313</v>
      </c>
      <c r="B222" s="1">
        <f>DATE(2022,4,7) + TIME(0,0,0)</f>
        <v>44658</v>
      </c>
      <c r="C222">
        <v>574025408</v>
      </c>
      <c r="D222">
        <v>1331733.75</v>
      </c>
      <c r="E222">
        <v>12809.9072265625</v>
      </c>
      <c r="F222">
        <v>431.88876342773438</v>
      </c>
      <c r="G222">
        <v>1857422.25</v>
      </c>
      <c r="H222">
        <v>4300.69580078125</v>
      </c>
      <c r="I222">
        <v>1</v>
      </c>
      <c r="J222">
        <v>3.3609061241149902</v>
      </c>
      <c r="K222">
        <v>149.56922912597656</v>
      </c>
      <c r="L222">
        <v>51328.94921875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588848896</v>
      </c>
      <c r="D223">
        <v>1366056.625</v>
      </c>
      <c r="E223">
        <v>14044.478515625</v>
      </c>
      <c r="F223">
        <v>431.93548583984375</v>
      </c>
      <c r="G223">
        <v>1853957.25</v>
      </c>
      <c r="H223">
        <v>4292.20849609375</v>
      </c>
      <c r="I223">
        <v>1</v>
      </c>
      <c r="J223">
        <v>3.550969123840332</v>
      </c>
      <c r="K223">
        <v>158.02647399902344</v>
      </c>
      <c r="L223">
        <v>49519.6484375</v>
      </c>
    </row>
    <row r="224" spans="1:12" x14ac:dyDescent="0.25">
      <c r="A224">
        <v>1321</v>
      </c>
      <c r="B224" s="1">
        <f>DATE(2022,4,15) + TIME(0,0,0)</f>
        <v>44666</v>
      </c>
      <c r="C224">
        <v>588872320</v>
      </c>
      <c r="D224">
        <v>1366110.75</v>
      </c>
      <c r="E224">
        <v>14046.373046875</v>
      </c>
      <c r="F224">
        <v>431.9638671875</v>
      </c>
      <c r="G224">
        <v>2340753.5</v>
      </c>
      <c r="H224">
        <v>5418.8642578125</v>
      </c>
      <c r="I224">
        <v>1</v>
      </c>
      <c r="J224">
        <v>3.3775327205657959</v>
      </c>
      <c r="K224">
        <v>189.42169189453125</v>
      </c>
      <c r="L224">
        <v>47893.5625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593526784</v>
      </c>
      <c r="D225">
        <v>1376885.5</v>
      </c>
      <c r="E225">
        <v>14432.1220703125</v>
      </c>
      <c r="F225">
        <v>431.98916625976563</v>
      </c>
      <c r="G225">
        <v>2338165.75</v>
      </c>
      <c r="H225">
        <v>5412.55615234375</v>
      </c>
      <c r="I225">
        <v>1</v>
      </c>
      <c r="J225">
        <v>3.4899077415466309</v>
      </c>
      <c r="K225">
        <v>195.72380065917969</v>
      </c>
      <c r="L225">
        <v>47270.79296875</v>
      </c>
    </row>
    <row r="226" spans="1:12" x14ac:dyDescent="0.25">
      <c r="A226">
        <v>1323</v>
      </c>
      <c r="B226" s="1">
        <f>DATE(2022,4,17) + TIME(0,0,0)</f>
        <v>44668</v>
      </c>
      <c r="C226">
        <v>593544384</v>
      </c>
      <c r="D226">
        <v>1376926.375</v>
      </c>
      <c r="E226">
        <v>14433.7060546875</v>
      </c>
      <c r="F226">
        <v>431.94439697265625</v>
      </c>
      <c r="G226">
        <v>1764171.5</v>
      </c>
      <c r="H226">
        <v>4084.255859375</v>
      </c>
      <c r="I226">
        <v>1</v>
      </c>
      <c r="J226">
        <v>3.7329506874084473</v>
      </c>
      <c r="K226">
        <v>158.37533569335938</v>
      </c>
      <c r="L226">
        <v>49182.6640625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595291712</v>
      </c>
      <c r="D227">
        <v>1380971.25</v>
      </c>
      <c r="E227">
        <v>14588.9873046875</v>
      </c>
      <c r="F227">
        <v>431.98751831054688</v>
      </c>
      <c r="G227">
        <v>1765045.625</v>
      </c>
      <c r="H227">
        <v>4085.871826171875</v>
      </c>
      <c r="I227">
        <v>1</v>
      </c>
      <c r="J227">
        <v>3.6947550773620605</v>
      </c>
      <c r="K227">
        <v>156.75466918945313</v>
      </c>
      <c r="L227">
        <v>49567.97265625</v>
      </c>
    </row>
    <row r="228" spans="1:12" x14ac:dyDescent="0.25">
      <c r="A228">
        <v>1324</v>
      </c>
      <c r="B228" s="1">
        <f>DATE(2022,4,18) + TIME(0,0,0)</f>
        <v>44669</v>
      </c>
      <c r="C228">
        <v>595310016</v>
      </c>
      <c r="D228">
        <v>1381013.75</v>
      </c>
      <c r="E228">
        <v>14590.599609375</v>
      </c>
      <c r="F228">
        <v>431.99407958984375</v>
      </c>
      <c r="G228">
        <v>1832883.5</v>
      </c>
      <c r="H228">
        <v>4242.84375</v>
      </c>
      <c r="I228">
        <v>1</v>
      </c>
      <c r="J228">
        <v>3.6603703498840332</v>
      </c>
      <c r="K228">
        <v>161.20448303222656</v>
      </c>
      <c r="L228">
        <v>49344.29296875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600788928</v>
      </c>
      <c r="D229">
        <v>1393694.875</v>
      </c>
      <c r="E229">
        <v>15077.509765625</v>
      </c>
      <c r="F229">
        <v>432.07061767578125</v>
      </c>
      <c r="G229">
        <v>1832243.625</v>
      </c>
      <c r="H229">
        <v>4240.611328125</v>
      </c>
      <c r="I229">
        <v>1</v>
      </c>
      <c r="J229">
        <v>3.7110490798950195</v>
      </c>
      <c r="K229">
        <v>163.43637084960938</v>
      </c>
      <c r="L229">
        <v>49415.44140625</v>
      </c>
    </row>
    <row r="230" spans="1:12" x14ac:dyDescent="0.25">
      <c r="A230">
        <v>1327</v>
      </c>
      <c r="B230" s="1">
        <f>DATE(2022,4,21) + TIME(0,0,0)</f>
        <v>44672</v>
      </c>
      <c r="C230">
        <v>600807616</v>
      </c>
      <c r="D230">
        <v>1393738.125</v>
      </c>
      <c r="E230">
        <v>15079.1689453125</v>
      </c>
      <c r="F230">
        <v>432.07421875</v>
      </c>
      <c r="G230">
        <v>1870124.125</v>
      </c>
      <c r="H230">
        <v>4328.2470703125</v>
      </c>
      <c r="I230">
        <v>1</v>
      </c>
      <c r="J230">
        <v>3.6928272247314453</v>
      </c>
      <c r="K230">
        <v>165.96343994140625</v>
      </c>
      <c r="L230">
        <v>49289.46875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621338496</v>
      </c>
      <c r="D231">
        <v>1441232.375</v>
      </c>
      <c r="E231">
        <v>16976.2578125</v>
      </c>
      <c r="F231">
        <v>432.34970092773438</v>
      </c>
      <c r="G231">
        <v>1867528.375</v>
      </c>
      <c r="H231">
        <v>4319.48583984375</v>
      </c>
      <c r="I231">
        <v>1</v>
      </c>
      <c r="J231">
        <v>3.8876450061798096</v>
      </c>
      <c r="K231">
        <v>174.71871948242188</v>
      </c>
      <c r="L231">
        <v>49264.35546875</v>
      </c>
    </row>
    <row r="232" spans="1:12" x14ac:dyDescent="0.25">
      <c r="A232">
        <v>1338</v>
      </c>
      <c r="B232" s="1">
        <f>DATE(2022,5,2) + TIME(0,0,0)</f>
        <v>44683</v>
      </c>
      <c r="C232">
        <v>621360192</v>
      </c>
      <c r="D232">
        <v>1441282.625</v>
      </c>
      <c r="E232">
        <v>16978.216796875</v>
      </c>
      <c r="F232">
        <v>432.37704467773438</v>
      </c>
      <c r="G232">
        <v>2170709</v>
      </c>
      <c r="H232">
        <v>5020.40771484375</v>
      </c>
      <c r="I232">
        <v>1</v>
      </c>
      <c r="J232">
        <v>3.7554812431335449</v>
      </c>
      <c r="K232">
        <v>195.89735412597656</v>
      </c>
      <c r="L232">
        <v>48248.60546875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622423552</v>
      </c>
      <c r="D233">
        <v>1443741.875</v>
      </c>
      <c r="E233">
        <v>17074.919921875</v>
      </c>
      <c r="F233">
        <v>432.38534545898438</v>
      </c>
      <c r="G233">
        <v>2169912.75</v>
      </c>
      <c r="H233">
        <v>5018.4697265625</v>
      </c>
      <c r="I233">
        <v>1</v>
      </c>
      <c r="J233">
        <v>3.7926745414733887</v>
      </c>
      <c r="K233">
        <v>197.83755493164063</v>
      </c>
      <c r="L233">
        <v>48062.25390625</v>
      </c>
    </row>
    <row r="234" spans="1:12" x14ac:dyDescent="0.25">
      <c r="A234">
        <v>1338.5</v>
      </c>
      <c r="B234" s="1">
        <f>DATE(2022,5,2) + TIME(12,0,0)</f>
        <v>44683.5</v>
      </c>
      <c r="C234">
        <v>622442048</v>
      </c>
      <c r="D234">
        <v>1443784.75</v>
      </c>
      <c r="E234">
        <v>17076.67578125</v>
      </c>
      <c r="F234">
        <v>432.35525512695313</v>
      </c>
      <c r="G234">
        <v>1851570.875</v>
      </c>
      <c r="H234">
        <v>4282.52197265625</v>
      </c>
      <c r="I234">
        <v>1</v>
      </c>
      <c r="J234">
        <v>3.938389778137207</v>
      </c>
      <c r="K234">
        <v>175.57733154296875</v>
      </c>
      <c r="L234">
        <v>49125.59765625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658494464</v>
      </c>
      <c r="D235">
        <v>1527085.875</v>
      </c>
      <c r="E235">
        <v>20663.607421875</v>
      </c>
      <c r="F235">
        <v>433.03707885742188</v>
      </c>
      <c r="G235">
        <v>1848636.5</v>
      </c>
      <c r="H235">
        <v>4269.00244140625</v>
      </c>
      <c r="I235">
        <v>1</v>
      </c>
      <c r="J235">
        <v>4.2412710189819336</v>
      </c>
      <c r="K235">
        <v>189.07933044433594</v>
      </c>
      <c r="L235">
        <v>49352.7109375</v>
      </c>
    </row>
    <row r="236" spans="1:12" x14ac:dyDescent="0.25">
      <c r="A236">
        <v>1358</v>
      </c>
      <c r="B236" s="1">
        <f>DATE(2022,5,22) + TIME(0,0,0)</f>
        <v>44703</v>
      </c>
      <c r="C236">
        <v>658517120</v>
      </c>
      <c r="D236">
        <v>1527138.25</v>
      </c>
      <c r="E236">
        <v>20665.81640625</v>
      </c>
      <c r="F236">
        <v>433.08724975585938</v>
      </c>
      <c r="G236">
        <v>2267708</v>
      </c>
      <c r="H236">
        <v>5236.14599609375</v>
      </c>
      <c r="I236">
        <v>1</v>
      </c>
      <c r="J236">
        <v>4.0478634834289551</v>
      </c>
      <c r="K236">
        <v>220.89349365234375</v>
      </c>
      <c r="L236">
        <v>47941.03125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660760960</v>
      </c>
      <c r="D237">
        <v>1532319.125</v>
      </c>
      <c r="E237">
        <v>20887.501953125</v>
      </c>
      <c r="F237">
        <v>433.11166381835938</v>
      </c>
      <c r="G237">
        <v>2266075</v>
      </c>
      <c r="H237">
        <v>5232.080078125</v>
      </c>
      <c r="I237">
        <v>1</v>
      </c>
      <c r="J237">
        <v>4.1223354339599609</v>
      </c>
      <c r="K237">
        <v>224.9573974609375</v>
      </c>
      <c r="L237">
        <v>47574.08203125</v>
      </c>
    </row>
    <row r="238" spans="1:12" x14ac:dyDescent="0.25">
      <c r="A238">
        <v>1359</v>
      </c>
      <c r="B238" s="1">
        <f>DATE(2022,5,23) + TIME(0,0,0)</f>
        <v>44704</v>
      </c>
      <c r="C238">
        <v>660778816</v>
      </c>
      <c r="D238">
        <v>1532360.25</v>
      </c>
      <c r="E238">
        <v>20889.38671875</v>
      </c>
      <c r="F238">
        <v>433.04425048828125</v>
      </c>
      <c r="G238">
        <v>1785107</v>
      </c>
      <c r="H238">
        <v>4122.2275390625</v>
      </c>
      <c r="I238">
        <v>1</v>
      </c>
      <c r="J238">
        <v>4.369016170501709</v>
      </c>
      <c r="K238">
        <v>188.32893371582031</v>
      </c>
      <c r="L238">
        <v>49189.73046875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662546944</v>
      </c>
      <c r="D239">
        <v>1536442.875</v>
      </c>
      <c r="E239">
        <v>21074.26953125</v>
      </c>
      <c r="F239">
        <v>433.1220703125</v>
      </c>
      <c r="G239">
        <v>1786147.875</v>
      </c>
      <c r="H239">
        <v>4123.89013671875</v>
      </c>
      <c r="I239">
        <v>1</v>
      </c>
      <c r="J239">
        <v>4.3302907943725586</v>
      </c>
      <c r="K239">
        <v>186.65933227539063</v>
      </c>
      <c r="L239">
        <v>49479.5234375</v>
      </c>
    </row>
    <row r="240" spans="1:12" x14ac:dyDescent="0.25">
      <c r="A240">
        <v>1360</v>
      </c>
      <c r="B240" s="1">
        <f>DATE(2022,5,24) + TIME(0,0,0)</f>
        <v>44705</v>
      </c>
      <c r="C240">
        <v>662568128</v>
      </c>
      <c r="D240">
        <v>1536491.75</v>
      </c>
      <c r="E240">
        <v>21076.392578125</v>
      </c>
      <c r="F240">
        <v>433.16958618164063</v>
      </c>
      <c r="G240">
        <v>2120228</v>
      </c>
      <c r="H240">
        <v>4894.68359375</v>
      </c>
      <c r="I240">
        <v>1</v>
      </c>
      <c r="J240">
        <v>4.1565308570861816</v>
      </c>
      <c r="K240">
        <v>212.27220153808594</v>
      </c>
      <c r="L240">
        <v>48357.640625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673138368</v>
      </c>
      <c r="D241">
        <v>1560886.5</v>
      </c>
      <c r="E241">
        <v>22165.345703125</v>
      </c>
      <c r="F241">
        <v>433.41311645507813</v>
      </c>
      <c r="G241">
        <v>2117450.5</v>
      </c>
      <c r="H241">
        <v>4885.5244140625</v>
      </c>
      <c r="I241">
        <v>1</v>
      </c>
      <c r="J241">
        <v>4.3357739448547363</v>
      </c>
      <c r="K241">
        <v>221.42581176757813</v>
      </c>
      <c r="L241">
        <v>47954.78515625</v>
      </c>
    </row>
    <row r="242" spans="1:12" x14ac:dyDescent="0.25">
      <c r="A242">
        <v>1365</v>
      </c>
      <c r="B242" s="1">
        <f>DATE(2022,5,29) + TIME(0,0,0)</f>
        <v>44710</v>
      </c>
      <c r="C242">
        <v>673156928</v>
      </c>
      <c r="D242">
        <v>1560929.375</v>
      </c>
      <c r="E242">
        <v>22167.35546875</v>
      </c>
      <c r="F242">
        <v>433.36871337890625</v>
      </c>
      <c r="G242">
        <v>1856877.125</v>
      </c>
      <c r="H242">
        <v>4284.7509765625</v>
      </c>
      <c r="I242">
        <v>1</v>
      </c>
      <c r="J242">
        <v>4.4813637733459473</v>
      </c>
      <c r="K242">
        <v>201.02391052246094</v>
      </c>
      <c r="L242">
        <v>48830.6171875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691711552</v>
      </c>
      <c r="D243">
        <v>1603710.25</v>
      </c>
      <c r="E243">
        <v>24199.220703125</v>
      </c>
      <c r="F243">
        <v>433.95291137695313</v>
      </c>
      <c r="G243">
        <v>1857098.875</v>
      </c>
      <c r="H243">
        <v>4279.494140625</v>
      </c>
      <c r="I243">
        <v>1</v>
      </c>
      <c r="J243">
        <v>4.5982193946838379</v>
      </c>
      <c r="K243">
        <v>206.26504516601563</v>
      </c>
      <c r="L243">
        <v>49220.84765625</v>
      </c>
    </row>
    <row r="244" spans="1:12" x14ac:dyDescent="0.25">
      <c r="A244">
        <v>1375</v>
      </c>
      <c r="B244" s="1">
        <f>DATE(2022,6,8) + TIME(0,0,0)</f>
        <v>44720</v>
      </c>
      <c r="C244">
        <v>691730432</v>
      </c>
      <c r="D244">
        <v>1603753.75</v>
      </c>
      <c r="E244">
        <v>24201.30859375</v>
      </c>
      <c r="F244">
        <v>433.95962524414063</v>
      </c>
      <c r="G244">
        <v>1887269.25</v>
      </c>
      <c r="H244">
        <v>4348.951171875</v>
      </c>
      <c r="I244">
        <v>1</v>
      </c>
      <c r="J244">
        <v>4.5798416137695313</v>
      </c>
      <c r="K244">
        <v>208.73480224609375</v>
      </c>
      <c r="L244">
        <v>49119.37109375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693598720</v>
      </c>
      <c r="D245">
        <v>1608058.625</v>
      </c>
      <c r="E245">
        <v>24408.560546875</v>
      </c>
      <c r="F245">
        <v>434.01693725585938</v>
      </c>
      <c r="G245">
        <v>1887074.125</v>
      </c>
      <c r="H245">
        <v>4347.92724609375</v>
      </c>
      <c r="I245">
        <v>1</v>
      </c>
      <c r="J245">
        <v>4.6022868156433105</v>
      </c>
      <c r="K245">
        <v>209.75773620605469</v>
      </c>
      <c r="L245">
        <v>49099.55078125</v>
      </c>
    </row>
    <row r="246" spans="1:12" x14ac:dyDescent="0.25">
      <c r="A246">
        <v>1376</v>
      </c>
      <c r="B246" s="1">
        <f>DATE(2022,6,9) + TIME(0,0,0)</f>
        <v>44721</v>
      </c>
      <c r="C246">
        <v>693616896</v>
      </c>
      <c r="D246">
        <v>1608100.5</v>
      </c>
      <c r="E246">
        <v>24410.599609375</v>
      </c>
      <c r="F246">
        <v>434.00250244140625</v>
      </c>
      <c r="G246">
        <v>1815663.125</v>
      </c>
      <c r="H246">
        <v>4183.53173828125</v>
      </c>
      <c r="I246">
        <v>1</v>
      </c>
      <c r="J246">
        <v>4.6474146842956543</v>
      </c>
      <c r="K246">
        <v>203.90223693847656</v>
      </c>
      <c r="L246">
        <v>49339.6953125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697230400</v>
      </c>
      <c r="D247">
        <v>1616424.875</v>
      </c>
      <c r="E247">
        <v>24817.1640625</v>
      </c>
      <c r="F247">
        <v>434.13629150390625</v>
      </c>
      <c r="G247">
        <v>1815833.875</v>
      </c>
      <c r="H247">
        <v>4182.63525390625</v>
      </c>
      <c r="I247">
        <v>1</v>
      </c>
      <c r="J247">
        <v>4.6677694320678711</v>
      </c>
      <c r="K247">
        <v>204.79515075683594</v>
      </c>
      <c r="L247">
        <v>49423.12109375</v>
      </c>
    </row>
    <row r="248" spans="1:12" x14ac:dyDescent="0.25">
      <c r="A248">
        <v>1378</v>
      </c>
      <c r="B248" s="1">
        <f>DATE(2022,6,11) + TIME(0,0,0)</f>
        <v>44723</v>
      </c>
      <c r="C248">
        <v>697249088</v>
      </c>
      <c r="D248">
        <v>1616468.125</v>
      </c>
      <c r="E248">
        <v>24819.259765625</v>
      </c>
      <c r="F248">
        <v>434.14913940429688</v>
      </c>
      <c r="G248">
        <v>1873257.125</v>
      </c>
      <c r="H248">
        <v>4314.77783203125</v>
      </c>
      <c r="I248">
        <v>1</v>
      </c>
      <c r="J248">
        <v>4.631772518157959</v>
      </c>
      <c r="K248">
        <v>209.55690002441406</v>
      </c>
      <c r="L248">
        <v>49230.078125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708466432</v>
      </c>
      <c r="D249">
        <v>1642293.125</v>
      </c>
      <c r="E249">
        <v>26094.896484375</v>
      </c>
      <c r="F249">
        <v>434.49383544921875</v>
      </c>
      <c r="G249">
        <v>1872406.5</v>
      </c>
      <c r="H249">
        <v>4309.39697265625</v>
      </c>
      <c r="I249">
        <v>1</v>
      </c>
      <c r="J249">
        <v>4.7503824234008789</v>
      </c>
      <c r="K249">
        <v>214.9224853515625</v>
      </c>
      <c r="L249">
        <v>49159.2890625</v>
      </c>
    </row>
    <row r="250" spans="1:12" x14ac:dyDescent="0.25">
      <c r="A250">
        <v>1384</v>
      </c>
      <c r="B250" s="1">
        <f>DATE(2022,6,17) + TIME(0,0,0)</f>
        <v>44729</v>
      </c>
      <c r="C250">
        <v>708484928</v>
      </c>
      <c r="D250">
        <v>1642335.625</v>
      </c>
      <c r="E250">
        <v>26097.025390625</v>
      </c>
      <c r="F250">
        <v>434.48818969726563</v>
      </c>
      <c r="G250">
        <v>1847604.375</v>
      </c>
      <c r="H250">
        <v>4252.36962890625</v>
      </c>
      <c r="I250">
        <v>1</v>
      </c>
      <c r="J250">
        <v>4.7664241790771484</v>
      </c>
      <c r="K250">
        <v>212.83036804199219</v>
      </c>
      <c r="L250">
        <v>49242.73046875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715856768</v>
      </c>
      <c r="D251">
        <v>1659296.375</v>
      </c>
      <c r="E251">
        <v>26952.375</v>
      </c>
      <c r="F251">
        <v>434.7352294921875</v>
      </c>
      <c r="G251">
        <v>1847542.875</v>
      </c>
      <c r="H251">
        <v>4249.8115234375</v>
      </c>
      <c r="I251">
        <v>1</v>
      </c>
      <c r="J251">
        <v>4.8234601020812988</v>
      </c>
      <c r="K251">
        <v>215.3765869140625</v>
      </c>
      <c r="L251">
        <v>49256.90234375</v>
      </c>
    </row>
    <row r="252" spans="1:12" x14ac:dyDescent="0.25">
      <c r="A252">
        <v>1388</v>
      </c>
      <c r="B252" s="1">
        <f>DATE(2022,6,21) + TIME(0,0,0)</f>
        <v>44733</v>
      </c>
      <c r="C252">
        <v>715878976</v>
      </c>
      <c r="D252">
        <v>1659347.5</v>
      </c>
      <c r="E252">
        <v>26954.849609375</v>
      </c>
      <c r="F252">
        <v>434.82281494140625</v>
      </c>
      <c r="G252">
        <v>2222928.5</v>
      </c>
      <c r="H252">
        <v>5112.26318359375</v>
      </c>
      <c r="I252">
        <v>1</v>
      </c>
      <c r="J252">
        <v>4.6189131736755371</v>
      </c>
      <c r="K252">
        <v>247.56584167480469</v>
      </c>
      <c r="L252">
        <v>47988.234375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724739584</v>
      </c>
      <c r="D253">
        <v>1679719.375</v>
      </c>
      <c r="E253">
        <v>27968.76171875</v>
      </c>
      <c r="F253">
        <v>435.0592041015625</v>
      </c>
      <c r="G253">
        <v>2220084.25</v>
      </c>
      <c r="H253">
        <v>5102.94775390625</v>
      </c>
      <c r="I253">
        <v>1</v>
      </c>
      <c r="J253">
        <v>4.7925295829772949</v>
      </c>
      <c r="K253">
        <v>256.87088012695313</v>
      </c>
      <c r="L253">
        <v>47415.25</v>
      </c>
    </row>
    <row r="254" spans="1:12" x14ac:dyDescent="0.25">
      <c r="A254">
        <v>1392</v>
      </c>
      <c r="B254" s="1">
        <f>DATE(2022,6,25) + TIME(0,0,0)</f>
        <v>44737</v>
      </c>
      <c r="C254">
        <v>724757952</v>
      </c>
      <c r="D254">
        <v>1679761.625</v>
      </c>
      <c r="E254">
        <v>27970.998046875</v>
      </c>
      <c r="F254">
        <v>434.94644165039063</v>
      </c>
      <c r="G254">
        <v>1836948.5</v>
      </c>
      <c r="H254">
        <v>4223.39013671875</v>
      </c>
      <c r="I254">
        <v>1</v>
      </c>
      <c r="J254">
        <v>5.0290813446044922</v>
      </c>
      <c r="K254">
        <v>223.64500427246094</v>
      </c>
      <c r="L254">
        <v>48707.5234375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737614464</v>
      </c>
      <c r="D255">
        <v>1709289.5</v>
      </c>
      <c r="E255">
        <v>29527.72265625</v>
      </c>
      <c r="F255">
        <v>435.64620971679688</v>
      </c>
      <c r="G255">
        <v>1839805.5</v>
      </c>
      <c r="H255">
        <v>4223.1640625</v>
      </c>
      <c r="I255">
        <v>1</v>
      </c>
      <c r="J255">
        <v>5.0338582992553711</v>
      </c>
      <c r="K255">
        <v>223.85675048828125</v>
      </c>
      <c r="L255">
        <v>49229.46875</v>
      </c>
    </row>
    <row r="256" spans="1:12" x14ac:dyDescent="0.25">
      <c r="A256">
        <v>1399</v>
      </c>
      <c r="B256" s="1">
        <f>DATE(2022,7,2) + TIME(0,0,0)</f>
        <v>44744</v>
      </c>
      <c r="C256">
        <v>737632896</v>
      </c>
      <c r="D256">
        <v>1709331.875</v>
      </c>
      <c r="E256">
        <v>29529.966796875</v>
      </c>
      <c r="F256">
        <v>435.64920043945313</v>
      </c>
      <c r="G256">
        <v>1846059.75</v>
      </c>
      <c r="H256">
        <v>4237.4912109375</v>
      </c>
      <c r="I256">
        <v>1</v>
      </c>
      <c r="J256">
        <v>5.0295195579528809</v>
      </c>
      <c r="K256">
        <v>224.41230773925781</v>
      </c>
      <c r="L256">
        <v>49208.5859375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741307008</v>
      </c>
      <c r="D257">
        <v>1717763.25</v>
      </c>
      <c r="E257">
        <v>29977.83984375</v>
      </c>
      <c r="F257">
        <v>435.84487915039063</v>
      </c>
      <c r="G257">
        <v>1846370</v>
      </c>
      <c r="H257">
        <v>4236.30078125</v>
      </c>
      <c r="I257">
        <v>1</v>
      </c>
      <c r="J257">
        <v>5.0561790466308594</v>
      </c>
      <c r="K257">
        <v>225.60179138183594</v>
      </c>
      <c r="L257">
        <v>49237.1328125</v>
      </c>
    </row>
    <row r="258" spans="1:12" x14ac:dyDescent="0.25">
      <c r="A258">
        <v>1401</v>
      </c>
      <c r="B258" s="1">
        <f>DATE(2022,7,4) + TIME(0,0,0)</f>
        <v>44746</v>
      </c>
      <c r="C258">
        <v>741328832</v>
      </c>
      <c r="D258">
        <v>1717813.375</v>
      </c>
      <c r="E258">
        <v>29980.3984375</v>
      </c>
      <c r="F258">
        <v>435.93646240234375</v>
      </c>
      <c r="G258">
        <v>2185062.75</v>
      </c>
      <c r="H258">
        <v>5012.34228515625</v>
      </c>
      <c r="I258">
        <v>1</v>
      </c>
      <c r="J258">
        <v>4.8581304550170898</v>
      </c>
      <c r="K258">
        <v>255.94003295898438</v>
      </c>
      <c r="L258">
        <v>48092.8359375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742399104</v>
      </c>
      <c r="D259">
        <v>1720268.375</v>
      </c>
      <c r="E259">
        <v>30106.8359375</v>
      </c>
      <c r="F259">
        <v>435.94671630859375</v>
      </c>
      <c r="G259">
        <v>2183880.5</v>
      </c>
      <c r="H259">
        <v>5009.5126953125</v>
      </c>
      <c r="I259">
        <v>1</v>
      </c>
      <c r="J259">
        <v>4.9119014739990234</v>
      </c>
      <c r="K259">
        <v>258.77301025390625</v>
      </c>
      <c r="L259">
        <v>47885.4296875</v>
      </c>
    </row>
    <row r="260" spans="1:12" x14ac:dyDescent="0.25">
      <c r="A260">
        <v>1401.5</v>
      </c>
      <c r="B260" s="1">
        <f>DATE(2022,7,4) + TIME(12,0,0)</f>
        <v>44746.5</v>
      </c>
      <c r="C260">
        <v>742417984</v>
      </c>
      <c r="D260">
        <v>1720311.75</v>
      </c>
      <c r="E260">
        <v>30109.162109375</v>
      </c>
      <c r="F260">
        <v>435.864013671875</v>
      </c>
      <c r="G260">
        <v>1891073</v>
      </c>
      <c r="H260">
        <v>4338.6767578125</v>
      </c>
      <c r="I260">
        <v>1</v>
      </c>
      <c r="J260">
        <v>5.0874924659729004</v>
      </c>
      <c r="K260">
        <v>232.56138610839844</v>
      </c>
      <c r="L260">
        <v>48872.0859375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743344896</v>
      </c>
      <c r="D261">
        <v>1722438.125</v>
      </c>
      <c r="E261">
        <v>30222.6875</v>
      </c>
      <c r="F261">
        <v>435.92337036132813</v>
      </c>
      <c r="G261">
        <v>1891756.625</v>
      </c>
      <c r="H261">
        <v>4339.65380859375</v>
      </c>
      <c r="I261">
        <v>1</v>
      </c>
      <c r="J261">
        <v>5.0658555030822754</v>
      </c>
      <c r="K261">
        <v>231.57170104980469</v>
      </c>
      <c r="L261">
        <v>48968.27734375</v>
      </c>
    </row>
    <row r="262" spans="1:12" x14ac:dyDescent="0.25">
      <c r="A262">
        <v>1402</v>
      </c>
      <c r="B262" s="1">
        <f>DATE(2022,7,5) + TIME(0,0,0)</f>
        <v>44747</v>
      </c>
      <c r="C262">
        <v>743344896</v>
      </c>
      <c r="D262">
        <v>1722438.125</v>
      </c>
      <c r="E262">
        <v>30222.6875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52515.9921875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743344896</v>
      </c>
      <c r="D263">
        <v>1722438.125</v>
      </c>
      <c r="E263">
        <v>30222.6875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52747.57421875</v>
      </c>
    </row>
    <row r="264" spans="1:12" x14ac:dyDescent="0.25">
      <c r="A264">
        <v>1404</v>
      </c>
      <c r="B264" s="1">
        <f>DATE(2022,7,7) + TIME(0,0,0)</f>
        <v>44749</v>
      </c>
      <c r="C264">
        <v>743363456</v>
      </c>
      <c r="D264">
        <v>1722480.75</v>
      </c>
      <c r="E264">
        <v>30224.865234375</v>
      </c>
      <c r="F264">
        <v>436.73110961914063</v>
      </c>
      <c r="G264">
        <v>1859264.5</v>
      </c>
      <c r="H264">
        <v>4257.2294921875</v>
      </c>
      <c r="I264">
        <v>1</v>
      </c>
      <c r="J264">
        <v>4.8683090209960938</v>
      </c>
      <c r="K264">
        <v>217.86123657226563</v>
      </c>
      <c r="L264">
        <v>51242.15625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754471168</v>
      </c>
      <c r="D265">
        <v>1747928.75</v>
      </c>
      <c r="E265">
        <v>31582.154296875</v>
      </c>
      <c r="F265">
        <v>436.6063232421875</v>
      </c>
      <c r="G265">
        <v>1853625.5</v>
      </c>
      <c r="H265">
        <v>4245.53076171875</v>
      </c>
      <c r="I265">
        <v>1</v>
      </c>
      <c r="J265">
        <v>5.1271677017211914</v>
      </c>
      <c r="K265">
        <v>229.43919372558594</v>
      </c>
      <c r="L265">
        <v>49486.17578125</v>
      </c>
    </row>
    <row r="266" spans="1:12" x14ac:dyDescent="0.25">
      <c r="A266">
        <v>1410</v>
      </c>
      <c r="B266" s="1">
        <f>DATE(2022,7,13) + TIME(0,0,0)</f>
        <v>44755</v>
      </c>
      <c r="C266">
        <v>754489856</v>
      </c>
      <c r="D266">
        <v>1747971.5</v>
      </c>
      <c r="E266">
        <v>31584.46484375</v>
      </c>
      <c r="F266">
        <v>436.61264038085938</v>
      </c>
      <c r="G266">
        <v>1869779.125</v>
      </c>
      <c r="H266">
        <v>4282.466796875</v>
      </c>
      <c r="I266">
        <v>1</v>
      </c>
      <c r="J266">
        <v>5.1166815757751465</v>
      </c>
      <c r="K266">
        <v>230.93646240234375</v>
      </c>
      <c r="L266">
        <v>49431.49609375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758210304</v>
      </c>
      <c r="D267">
        <v>1756490.75</v>
      </c>
      <c r="E267">
        <v>32046.830078125</v>
      </c>
      <c r="F267">
        <v>436.77069091796875</v>
      </c>
      <c r="G267">
        <v>1869514.875</v>
      </c>
      <c r="H267">
        <v>4280.31201171875</v>
      </c>
      <c r="I267">
        <v>1</v>
      </c>
      <c r="J267">
        <v>5.164116382598877</v>
      </c>
      <c r="K267">
        <v>233.07662963867188</v>
      </c>
      <c r="L267">
        <v>49351.140625</v>
      </c>
    </row>
    <row r="268" spans="1:12" x14ac:dyDescent="0.25">
      <c r="A268">
        <v>1412</v>
      </c>
      <c r="B268" s="1">
        <f>DATE(2022,7,15) + TIME(0,0,0)</f>
        <v>44757</v>
      </c>
      <c r="C268">
        <v>758229056</v>
      </c>
      <c r="D268">
        <v>1756533.75</v>
      </c>
      <c r="E268">
        <v>32049.166015625</v>
      </c>
      <c r="F268">
        <v>436.7734375</v>
      </c>
      <c r="G268">
        <v>1874594.625</v>
      </c>
      <c r="H268">
        <v>4291.91552734375</v>
      </c>
      <c r="I268">
        <v>1</v>
      </c>
      <c r="J268">
        <v>5.1609277725219727</v>
      </c>
      <c r="K268">
        <v>233.55632019042969</v>
      </c>
      <c r="L268">
        <v>49333.75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767583360</v>
      </c>
      <c r="D269">
        <v>1777936.5</v>
      </c>
      <c r="E269">
        <v>33228.390625</v>
      </c>
      <c r="F269">
        <v>437.24154663085938</v>
      </c>
      <c r="G269">
        <v>1874739.25</v>
      </c>
      <c r="H269">
        <v>4287.6513671875</v>
      </c>
      <c r="I269">
        <v>1</v>
      </c>
      <c r="J269">
        <v>5.2545723915100098</v>
      </c>
      <c r="K269">
        <v>237.792724609375</v>
      </c>
      <c r="L269">
        <v>49233.21875</v>
      </c>
    </row>
    <row r="270" spans="1:12" x14ac:dyDescent="0.25">
      <c r="A270">
        <v>1417</v>
      </c>
      <c r="B270" s="1">
        <f>DATE(2022,7,20) + TIME(0,0,0)</f>
        <v>44762</v>
      </c>
      <c r="C270">
        <v>767605632</v>
      </c>
      <c r="D270">
        <v>1777987.5</v>
      </c>
      <c r="E270">
        <v>33231.1015625</v>
      </c>
      <c r="F270">
        <v>437.37051391601563</v>
      </c>
      <c r="G270">
        <v>2228034.75</v>
      </c>
      <c r="H270">
        <v>5094.15869140625</v>
      </c>
      <c r="I270">
        <v>1</v>
      </c>
      <c r="J270">
        <v>5.0489792823791504</v>
      </c>
      <c r="K270">
        <v>270.87966918945313</v>
      </c>
      <c r="L270">
        <v>48039.68359375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774261632</v>
      </c>
      <c r="D271">
        <v>1793201.25</v>
      </c>
      <c r="E271">
        <v>34058.7421875</v>
      </c>
      <c r="F271">
        <v>437.61175537109375</v>
      </c>
      <c r="G271">
        <v>2225691.25</v>
      </c>
      <c r="H271">
        <v>5085.9951171875</v>
      </c>
      <c r="I271">
        <v>1</v>
      </c>
      <c r="J271">
        <v>5.2006649971008301</v>
      </c>
      <c r="K271">
        <v>279.01626586914063</v>
      </c>
      <c r="L271">
        <v>47515.85546875</v>
      </c>
    </row>
    <row r="272" spans="1:12" x14ac:dyDescent="0.25">
      <c r="A272">
        <v>1420</v>
      </c>
      <c r="B272" s="1">
        <f>DATE(2022,7,23) + TIME(0,0,0)</f>
        <v>44765</v>
      </c>
      <c r="C272">
        <v>774279936</v>
      </c>
      <c r="D272">
        <v>1793243.125</v>
      </c>
      <c r="E272">
        <v>34061.16015625</v>
      </c>
      <c r="F272">
        <v>437.42733764648438</v>
      </c>
      <c r="G272">
        <v>1831206.75</v>
      </c>
      <c r="H272">
        <v>4186.310546875</v>
      </c>
      <c r="I272">
        <v>1</v>
      </c>
      <c r="J272">
        <v>5.4622030258178711</v>
      </c>
      <c r="K272">
        <v>241.87657165527344</v>
      </c>
      <c r="L272">
        <v>48844.40234375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790778560</v>
      </c>
      <c r="D273">
        <v>1830889.875</v>
      </c>
      <c r="E273">
        <v>36223.51171875</v>
      </c>
      <c r="F273">
        <v>438.71844482421875</v>
      </c>
      <c r="G273">
        <v>1836631.5</v>
      </c>
      <c r="H273">
        <v>4186.35595703125</v>
      </c>
      <c r="I273">
        <v>1</v>
      </c>
      <c r="J273">
        <v>5.4601831436157227</v>
      </c>
      <c r="K273">
        <v>241.78457641601563</v>
      </c>
      <c r="L273">
        <v>49309.72265625</v>
      </c>
    </row>
    <row r="274" spans="1:12" x14ac:dyDescent="0.25">
      <c r="A274">
        <v>1429</v>
      </c>
      <c r="B274" s="1">
        <f>DATE(2022,8,1) + TIME(0,0,0)</f>
        <v>44774</v>
      </c>
      <c r="C274">
        <v>790778560</v>
      </c>
      <c r="D274">
        <v>1830889.875</v>
      </c>
      <c r="E274">
        <v>36223.51171875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52568.3359375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790778560</v>
      </c>
      <c r="D275">
        <v>1830889.875</v>
      </c>
      <c r="E275">
        <v>36223.51171875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52662.4765625</v>
      </c>
    </row>
    <row r="276" spans="1:12" x14ac:dyDescent="0.25">
      <c r="A276">
        <v>1429.8</v>
      </c>
      <c r="B276" s="1">
        <f>DATE(2022,8,1) + TIME(19,12,0)</f>
        <v>44774.8</v>
      </c>
      <c r="C276">
        <v>790798720</v>
      </c>
      <c r="D276">
        <v>1830935.75</v>
      </c>
      <c r="E276">
        <v>36226.03125</v>
      </c>
      <c r="F276">
        <v>439.46795654296875</v>
      </c>
      <c r="G276">
        <v>2015617.375</v>
      </c>
      <c r="H276">
        <v>4586.49462890625</v>
      </c>
      <c r="I276">
        <v>1</v>
      </c>
      <c r="J276">
        <v>5.2080287933349609</v>
      </c>
      <c r="K276">
        <v>251.98965454101563</v>
      </c>
      <c r="L276">
        <v>50041.92578125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791181376</v>
      </c>
      <c r="D277">
        <v>1831806.625</v>
      </c>
      <c r="E277">
        <v>36274.45703125</v>
      </c>
      <c r="F277">
        <v>439.30352783203125</v>
      </c>
      <c r="G277">
        <v>2013168.25</v>
      </c>
      <c r="H277">
        <v>4582.63623046875</v>
      </c>
      <c r="I277">
        <v>1</v>
      </c>
      <c r="J277">
        <v>5.2867803573608398</v>
      </c>
      <c r="K277">
        <v>255.79736328125</v>
      </c>
      <c r="L277">
        <v>49606.69921875</v>
      </c>
    </row>
    <row r="278" spans="1:12" x14ac:dyDescent="0.25">
      <c r="A278">
        <v>1430</v>
      </c>
      <c r="B278" s="1">
        <f>DATE(2022,8,2) + TIME(0,0,0)</f>
        <v>44775</v>
      </c>
      <c r="C278">
        <v>791200000</v>
      </c>
      <c r="D278">
        <v>1831849.125</v>
      </c>
      <c r="E278">
        <v>36276.875</v>
      </c>
      <c r="F278">
        <v>439.25259399414063</v>
      </c>
      <c r="G278">
        <v>1867221.625</v>
      </c>
      <c r="H278">
        <v>4250.90625</v>
      </c>
      <c r="I278">
        <v>1</v>
      </c>
      <c r="J278">
        <v>5.3816661834716797</v>
      </c>
      <c r="K278">
        <v>241.78146362304688</v>
      </c>
      <c r="L278">
        <v>50081.94921875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796779200</v>
      </c>
      <c r="D279">
        <v>1844552.125</v>
      </c>
      <c r="E279">
        <v>37006.70703125</v>
      </c>
      <c r="F279">
        <v>439.28182983398438</v>
      </c>
      <c r="G279">
        <v>1865880.5</v>
      </c>
      <c r="H279">
        <v>4247.5703125</v>
      </c>
      <c r="I279">
        <v>1</v>
      </c>
      <c r="J279">
        <v>5.4529523849487305</v>
      </c>
      <c r="K279">
        <v>244.9764404296875</v>
      </c>
      <c r="L279">
        <v>49392.5859375</v>
      </c>
    </row>
    <row r="280" spans="1:12" x14ac:dyDescent="0.25">
      <c r="A280">
        <v>1433</v>
      </c>
      <c r="B280" s="1">
        <f>DATE(2022,8,5) + TIME(0,0,0)</f>
        <v>44778</v>
      </c>
      <c r="C280">
        <v>796797504</v>
      </c>
      <c r="D280">
        <v>1844593.75</v>
      </c>
      <c r="E280">
        <v>37009.125</v>
      </c>
      <c r="F280">
        <v>439.26351928710938</v>
      </c>
      <c r="G280">
        <v>1830911.5</v>
      </c>
      <c r="H280">
        <v>4168.13916015625</v>
      </c>
      <c r="I280">
        <v>1</v>
      </c>
      <c r="J280">
        <v>5.4784197807312012</v>
      </c>
      <c r="K280">
        <v>241.58309936523438</v>
      </c>
      <c r="L280">
        <v>49509.41015625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807770240</v>
      </c>
      <c r="D281">
        <v>1869548.125</v>
      </c>
      <c r="E281">
        <v>38468.7421875</v>
      </c>
      <c r="F281">
        <v>440.0562744140625</v>
      </c>
      <c r="G281">
        <v>1832539.375</v>
      </c>
      <c r="H281">
        <v>4164.32958984375</v>
      </c>
      <c r="I281">
        <v>1</v>
      </c>
      <c r="J281">
        <v>5.5637292861938477</v>
      </c>
      <c r="K281">
        <v>245.34220886230469</v>
      </c>
      <c r="L281">
        <v>49439.9296875</v>
      </c>
    </row>
    <row r="282" spans="1:12" x14ac:dyDescent="0.25">
      <c r="A282">
        <v>1439</v>
      </c>
      <c r="B282" s="1">
        <f>DATE(2022,8,11) + TIME(0,0,0)</f>
        <v>44784</v>
      </c>
      <c r="C282">
        <v>807789056</v>
      </c>
      <c r="D282">
        <v>1869590.875</v>
      </c>
      <c r="E282">
        <v>38471.2421875</v>
      </c>
      <c r="F282">
        <v>440.08938598632813</v>
      </c>
      <c r="G282">
        <v>1881292</v>
      </c>
      <c r="H282">
        <v>4274.79541015625</v>
      </c>
      <c r="I282">
        <v>1</v>
      </c>
      <c r="J282">
        <v>5.5283236503601074</v>
      </c>
      <c r="K282">
        <v>250.15382385253906</v>
      </c>
      <c r="L282">
        <v>49276.62890625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809651392</v>
      </c>
      <c r="D283">
        <v>1873822</v>
      </c>
      <c r="E283">
        <v>38719.82421875</v>
      </c>
      <c r="F283">
        <v>440.1966552734375</v>
      </c>
      <c r="G283">
        <v>1881167.625</v>
      </c>
      <c r="H283">
        <v>4273.470703125</v>
      </c>
      <c r="I283">
        <v>1</v>
      </c>
      <c r="J283">
        <v>5.5574030876159668</v>
      </c>
      <c r="K283">
        <v>251.46916198730469</v>
      </c>
      <c r="L283">
        <v>49222.99609375</v>
      </c>
    </row>
    <row r="284" spans="1:12" x14ac:dyDescent="0.25">
      <c r="A284">
        <v>1440</v>
      </c>
      <c r="B284" s="1">
        <f>DATE(2022,8,12) + TIME(0,0,0)</f>
        <v>44785</v>
      </c>
      <c r="C284">
        <v>809674368</v>
      </c>
      <c r="D284">
        <v>1873874.125</v>
      </c>
      <c r="E284">
        <v>38722.74609375</v>
      </c>
      <c r="F284">
        <v>440.422119140625</v>
      </c>
      <c r="G284">
        <v>2295841.5</v>
      </c>
      <c r="H284">
        <v>5212.8203125</v>
      </c>
      <c r="I284">
        <v>1</v>
      </c>
      <c r="J284">
        <v>5.3114886283874512</v>
      </c>
      <c r="K284">
        <v>292.40966796875</v>
      </c>
      <c r="L284">
        <v>47828.203125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823401984</v>
      </c>
      <c r="D285">
        <v>1905029.25</v>
      </c>
      <c r="E285">
        <v>40543.8359375</v>
      </c>
      <c r="F285">
        <v>440.53158569335938</v>
      </c>
      <c r="G285">
        <v>2289172.75</v>
      </c>
      <c r="H285">
        <v>5196.38720703125</v>
      </c>
      <c r="I285">
        <v>1</v>
      </c>
      <c r="J285">
        <v>5.6095895767211914</v>
      </c>
      <c r="K285">
        <v>308.81951904296875</v>
      </c>
      <c r="L285">
        <v>46975.8828125</v>
      </c>
    </row>
    <row r="286" spans="1:12" x14ac:dyDescent="0.25">
      <c r="A286">
        <v>1446</v>
      </c>
      <c r="B286" s="1">
        <f>DATE(2022,8,18) + TIME(0,0,0)</f>
        <v>44791</v>
      </c>
      <c r="C286">
        <v>823420416</v>
      </c>
      <c r="D286">
        <v>1905071.125</v>
      </c>
      <c r="E286">
        <v>40546.4765625</v>
      </c>
      <c r="F286">
        <v>440.22418212890625</v>
      </c>
      <c r="G286">
        <v>1844037.75</v>
      </c>
      <c r="H286">
        <v>4188.86083984375</v>
      </c>
      <c r="I286">
        <v>1</v>
      </c>
      <c r="J286">
        <v>5.927586555480957</v>
      </c>
      <c r="K286">
        <v>263.94384765625</v>
      </c>
      <c r="L286">
        <v>48481.64453125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858686016</v>
      </c>
      <c r="D287">
        <v>1984653.25</v>
      </c>
      <c r="E287">
        <v>45521.27734375</v>
      </c>
      <c r="F287">
        <v>445.44012451171875</v>
      </c>
      <c r="G287">
        <v>1865483.5</v>
      </c>
      <c r="H287">
        <v>4187.95556640625</v>
      </c>
      <c r="I287">
        <v>1</v>
      </c>
      <c r="J287">
        <v>5.943732738494873</v>
      </c>
      <c r="K287">
        <v>264.65103149414063</v>
      </c>
      <c r="L287">
        <v>49145.9453125</v>
      </c>
    </row>
    <row r="288" spans="1:12" x14ac:dyDescent="0.25">
      <c r="A288">
        <v>1465</v>
      </c>
      <c r="B288" s="1">
        <f>DATE(2022,9,6) + TIME(0,0,0)</f>
        <v>44810</v>
      </c>
      <c r="C288">
        <v>858709632</v>
      </c>
      <c r="D288">
        <v>1984706.125</v>
      </c>
      <c r="E288">
        <v>45524.4375</v>
      </c>
      <c r="F288">
        <v>445.850341796875</v>
      </c>
      <c r="G288">
        <v>2360309.75</v>
      </c>
      <c r="H288">
        <v>5293.9501953125</v>
      </c>
      <c r="I288">
        <v>1</v>
      </c>
      <c r="J288">
        <v>5.6346230506896973</v>
      </c>
      <c r="K288">
        <v>316.10549926757813</v>
      </c>
      <c r="L288">
        <v>47490.91796875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863404096</v>
      </c>
      <c r="D289">
        <v>1995228.125</v>
      </c>
      <c r="E289">
        <v>46166.4296875</v>
      </c>
      <c r="F289">
        <v>446.40505981445313</v>
      </c>
      <c r="G289">
        <v>2359458</v>
      </c>
      <c r="H289">
        <v>5285.46435546875</v>
      </c>
      <c r="I289">
        <v>1</v>
      </c>
      <c r="J289">
        <v>5.7846336364746094</v>
      </c>
      <c r="K289">
        <v>324.516845703125</v>
      </c>
      <c r="L289">
        <v>46928.29296875</v>
      </c>
    </row>
    <row r="290" spans="1:12" x14ac:dyDescent="0.25">
      <c r="A290">
        <v>1467</v>
      </c>
      <c r="B290" s="1">
        <f>DATE(2022,9,8) + TIME(0,0,0)</f>
        <v>44812</v>
      </c>
      <c r="C290">
        <v>863426304</v>
      </c>
      <c r="D290">
        <v>1995277.875</v>
      </c>
      <c r="E290">
        <v>46169.52734375</v>
      </c>
      <c r="F290">
        <v>446.28726196289063</v>
      </c>
      <c r="G290">
        <v>2217486.25</v>
      </c>
      <c r="H290">
        <v>4968.74169921875</v>
      </c>
      <c r="I290">
        <v>1</v>
      </c>
      <c r="J290">
        <v>5.8689069747924805</v>
      </c>
      <c r="K290">
        <v>309.79226684570313</v>
      </c>
      <c r="L290">
        <v>47402.0625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864735168</v>
      </c>
      <c r="D291">
        <v>1998209.5</v>
      </c>
      <c r="E291">
        <v>46352.14453125</v>
      </c>
      <c r="F291">
        <v>446.56973266601563</v>
      </c>
      <c r="G291">
        <v>2218946.25</v>
      </c>
      <c r="H291">
        <v>4968.86865234375</v>
      </c>
      <c r="I291">
        <v>1</v>
      </c>
      <c r="J291">
        <v>5.8659963607788086</v>
      </c>
      <c r="K291">
        <v>309.63693237304688</v>
      </c>
      <c r="L291">
        <v>47433.16796875</v>
      </c>
    </row>
    <row r="292" spans="1:12" x14ac:dyDescent="0.25">
      <c r="A292">
        <v>1467.6</v>
      </c>
      <c r="B292" s="1">
        <f>DATE(2022,9,8) + TIME(14,24,0)</f>
        <v>44812.6</v>
      </c>
      <c r="C292">
        <v>864753792</v>
      </c>
      <c r="D292">
        <v>1998251.125</v>
      </c>
      <c r="E292">
        <v>46354.8671875</v>
      </c>
      <c r="F292">
        <v>446.17333984375</v>
      </c>
      <c r="G292">
        <v>1858493.5</v>
      </c>
      <c r="H292">
        <v>4165.40673828125</v>
      </c>
      <c r="I292">
        <v>1</v>
      </c>
      <c r="J292">
        <v>6.1327128410339355</v>
      </c>
      <c r="K292">
        <v>272.14215087890625</v>
      </c>
      <c r="L292">
        <v>48631.33984375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886067584</v>
      </c>
      <c r="D293">
        <v>2045720.5</v>
      </c>
      <c r="E293">
        <v>49427.4375</v>
      </c>
      <c r="F293">
        <v>450.61334228515625</v>
      </c>
      <c r="G293">
        <v>1877486.75</v>
      </c>
      <c r="H293">
        <v>4166.513671875</v>
      </c>
      <c r="I293">
        <v>1</v>
      </c>
      <c r="J293">
        <v>6.1026759147644043</v>
      </c>
      <c r="K293">
        <v>270.7945556640625</v>
      </c>
      <c r="L293">
        <v>49164.36328125</v>
      </c>
    </row>
    <row r="294" spans="1:12" x14ac:dyDescent="0.25">
      <c r="A294">
        <v>1479</v>
      </c>
      <c r="B294" s="1">
        <f>DATE(2022,9,20) + TIME(0,0,0)</f>
        <v>44824</v>
      </c>
      <c r="C294">
        <v>886089792</v>
      </c>
      <c r="D294">
        <v>2045769.75</v>
      </c>
      <c r="E294">
        <v>49430.5078125</v>
      </c>
      <c r="F294">
        <v>451.06536865234375</v>
      </c>
      <c r="G294">
        <v>2222470.75</v>
      </c>
      <c r="H294">
        <v>4927.15869140625</v>
      </c>
      <c r="I294">
        <v>1</v>
      </c>
      <c r="J294">
        <v>5.868013858795166</v>
      </c>
      <c r="K294">
        <v>307.14996337890625</v>
      </c>
      <c r="L294">
        <v>48030.6171875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887178304</v>
      </c>
      <c r="D295">
        <v>2048182.875</v>
      </c>
      <c r="E295">
        <v>49582.203125</v>
      </c>
      <c r="F295">
        <v>451.10012817382813</v>
      </c>
      <c r="G295">
        <v>2221123.25</v>
      </c>
      <c r="H295">
        <v>4923.79248046875</v>
      </c>
      <c r="I295">
        <v>1</v>
      </c>
      <c r="J295">
        <v>5.9327034950256348</v>
      </c>
      <c r="K295">
        <v>310.53726196289063</v>
      </c>
      <c r="L295">
        <v>47819.88671875</v>
      </c>
    </row>
    <row r="296" spans="1:12" x14ac:dyDescent="0.25">
      <c r="A296">
        <v>1479.5</v>
      </c>
      <c r="B296" s="1">
        <f>DATE(2022,9,20) + TIME(12,0,0)</f>
        <v>44824.5</v>
      </c>
      <c r="C296">
        <v>887197184</v>
      </c>
      <c r="D296">
        <v>2048224.875</v>
      </c>
      <c r="E296">
        <v>49584.95703125</v>
      </c>
      <c r="F296">
        <v>450.63677978515625</v>
      </c>
      <c r="G296">
        <v>1888019.375</v>
      </c>
      <c r="H296">
        <v>4189.669921875</v>
      </c>
      <c r="I296">
        <v>1</v>
      </c>
      <c r="J296">
        <v>6.169713020324707</v>
      </c>
      <c r="K296">
        <v>275.48739624023438</v>
      </c>
      <c r="L296">
        <v>48911.37109375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903305920</v>
      </c>
      <c r="D297">
        <v>2083796</v>
      </c>
      <c r="E297">
        <v>51921.4765625</v>
      </c>
      <c r="F297">
        <v>453.94448852539063</v>
      </c>
      <c r="G297">
        <v>1901388.375</v>
      </c>
      <c r="H297">
        <v>4188.59228515625</v>
      </c>
      <c r="I297">
        <v>1</v>
      </c>
      <c r="J297">
        <v>6.1888046264648438</v>
      </c>
      <c r="K297">
        <v>276.32501220703125</v>
      </c>
      <c r="L297">
        <v>49126.9765625</v>
      </c>
    </row>
    <row r="298" spans="1:12" x14ac:dyDescent="0.25">
      <c r="A298">
        <v>1488</v>
      </c>
      <c r="B298" s="1">
        <f>DATE(2022,9,29) + TIME(0,0,0)</f>
        <v>44833</v>
      </c>
      <c r="C298">
        <v>903328896</v>
      </c>
      <c r="D298">
        <v>2083846.5</v>
      </c>
      <c r="E298">
        <v>51924.65625</v>
      </c>
      <c r="F298">
        <v>454.56689453125</v>
      </c>
      <c r="G298">
        <v>2295153.5</v>
      </c>
      <c r="H298">
        <v>5049.099609375</v>
      </c>
      <c r="I298">
        <v>1</v>
      </c>
      <c r="J298">
        <v>5.9269523620605469</v>
      </c>
      <c r="K298">
        <v>318.11209106445313</v>
      </c>
      <c r="L298">
        <v>47844.65625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915013760</v>
      </c>
      <c r="D299">
        <v>2108984.5</v>
      </c>
      <c r="E299">
        <v>53562.6953125</v>
      </c>
      <c r="F299">
        <v>480.80056762695313</v>
      </c>
      <c r="G299">
        <v>2418529.25</v>
      </c>
      <c r="H299">
        <v>5030.212890625</v>
      </c>
      <c r="I299">
        <v>1</v>
      </c>
      <c r="J299">
        <v>6.221534252166748</v>
      </c>
      <c r="K299">
        <v>333.71884155273438</v>
      </c>
      <c r="L299">
        <v>47121.59375</v>
      </c>
    </row>
    <row r="300" spans="1:12" x14ac:dyDescent="0.25">
      <c r="A300">
        <v>1493</v>
      </c>
      <c r="B300" s="1">
        <f>DATE(2022,10,4) + TIME(0,0,0)</f>
        <v>44838</v>
      </c>
      <c r="C300">
        <v>915033408</v>
      </c>
      <c r="D300">
        <v>2109025.75</v>
      </c>
      <c r="E300">
        <v>53565.57421875</v>
      </c>
      <c r="F300">
        <v>477.78717041015625</v>
      </c>
      <c r="G300">
        <v>1966883.875</v>
      </c>
      <c r="H300">
        <v>4116.65234375</v>
      </c>
      <c r="I300">
        <v>1</v>
      </c>
      <c r="J300">
        <v>6.5341100692749023</v>
      </c>
      <c r="K300">
        <v>287.79119873046875</v>
      </c>
      <c r="L300">
        <v>48531.640625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953571968</v>
      </c>
      <c r="D301">
        <v>2191384.75</v>
      </c>
      <c r="E301">
        <v>59240.6796875</v>
      </c>
      <c r="F301">
        <v>466.14096069335938</v>
      </c>
      <c r="G301">
        <v>1920988.625</v>
      </c>
      <c r="H301">
        <v>4121.04638671875</v>
      </c>
      <c r="I301">
        <v>1</v>
      </c>
      <c r="J301">
        <v>6.4199976921081543</v>
      </c>
      <c r="K301">
        <v>282.72183227539063</v>
      </c>
      <c r="L301">
        <v>48999.6953125</v>
      </c>
    </row>
    <row r="302" spans="1:12" x14ac:dyDescent="0.25">
      <c r="A302">
        <v>1513</v>
      </c>
      <c r="B302" s="1">
        <f>DATE(2022,10,24) + TIME(0,0,0)</f>
        <v>44858</v>
      </c>
      <c r="C302">
        <v>953596288</v>
      </c>
      <c r="D302">
        <v>2191436.75</v>
      </c>
      <c r="E302">
        <v>59244.05859375</v>
      </c>
      <c r="F302">
        <v>467.6934814453125</v>
      </c>
      <c r="G302">
        <v>2430106</v>
      </c>
      <c r="H302">
        <v>5195.93701171875</v>
      </c>
      <c r="I302">
        <v>1</v>
      </c>
      <c r="J302">
        <v>6.1102786064147949</v>
      </c>
      <c r="K302">
        <v>338.14801025390625</v>
      </c>
      <c r="L302">
        <v>47364.1953125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958465216</v>
      </c>
      <c r="D303">
        <v>2201761.5</v>
      </c>
      <c r="E303">
        <v>59930.66015625</v>
      </c>
      <c r="F303">
        <v>472.50848388671875</v>
      </c>
      <c r="G303">
        <v>2450570.5</v>
      </c>
      <c r="H303">
        <v>5186.29931640625</v>
      </c>
      <c r="I303">
        <v>1</v>
      </c>
      <c r="J303">
        <v>6.267693042755127</v>
      </c>
      <c r="K303">
        <v>346.79751586914063</v>
      </c>
      <c r="L303">
        <v>46768.6328125</v>
      </c>
    </row>
    <row r="304" spans="1:12" x14ac:dyDescent="0.25">
      <c r="A304">
        <v>1515</v>
      </c>
      <c r="B304" s="1">
        <f>DATE(2022,10,26) + TIME(0,0,0)</f>
        <v>44860</v>
      </c>
      <c r="C304">
        <v>958484992</v>
      </c>
      <c r="D304">
        <v>2201803.5</v>
      </c>
      <c r="E304">
        <v>59933.62109375</v>
      </c>
      <c r="F304">
        <v>470.60540771484375</v>
      </c>
      <c r="G304">
        <v>1976075</v>
      </c>
      <c r="H304">
        <v>4199.005859375</v>
      </c>
      <c r="I304">
        <v>1</v>
      </c>
      <c r="J304">
        <v>6.582359790802002</v>
      </c>
      <c r="K304">
        <v>295.86883544921875</v>
      </c>
      <c r="L304">
        <v>48270.13671875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964363584</v>
      </c>
      <c r="D305">
        <v>2214374.25</v>
      </c>
      <c r="E305">
        <v>60802.67578125</v>
      </c>
      <c r="F305">
        <v>467.14031982421875</v>
      </c>
      <c r="G305">
        <v>1964416.5</v>
      </c>
      <c r="H305">
        <v>4205.19580078125</v>
      </c>
      <c r="I305">
        <v>1</v>
      </c>
      <c r="J305">
        <v>6.446159839630127</v>
      </c>
      <c r="K305">
        <v>289.75149536132813</v>
      </c>
      <c r="L305">
        <v>48650.640625</v>
      </c>
    </row>
    <row r="306" spans="1:12" x14ac:dyDescent="0.25">
      <c r="A306">
        <v>1518</v>
      </c>
      <c r="B306" s="1">
        <f>DATE(2022,10,29) + TIME(0,0,0)</f>
        <v>44863</v>
      </c>
      <c r="C306">
        <v>964382912</v>
      </c>
      <c r="D306">
        <v>2214415.5</v>
      </c>
      <c r="E306">
        <v>60805.5390625</v>
      </c>
      <c r="F306">
        <v>467.00128173828125</v>
      </c>
      <c r="G306">
        <v>1932719.125</v>
      </c>
      <c r="H306">
        <v>4138.5732421875</v>
      </c>
      <c r="I306">
        <v>1</v>
      </c>
      <c r="J306">
        <v>6.4698987007141113</v>
      </c>
      <c r="K306">
        <v>286.28378295898438</v>
      </c>
      <c r="L306">
        <v>48751.65234375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970159360</v>
      </c>
      <c r="D307">
        <v>2226793.25</v>
      </c>
      <c r="E307">
        <v>61657.9375</v>
      </c>
      <c r="F307">
        <v>466.66607666015625</v>
      </c>
      <c r="G307">
        <v>1932071.25</v>
      </c>
      <c r="H307">
        <v>4140.15771484375</v>
      </c>
      <c r="I307">
        <v>1</v>
      </c>
      <c r="J307">
        <v>6.4325628280639648</v>
      </c>
      <c r="K307">
        <v>284.62704467773438</v>
      </c>
      <c r="L307">
        <v>48824.90234375</v>
      </c>
    </row>
    <row r="308" spans="1:12" x14ac:dyDescent="0.25">
      <c r="A308">
        <v>1521</v>
      </c>
      <c r="B308" s="1">
        <f>DATE(2022,11,1) + TIME(0,0,0)</f>
        <v>44866</v>
      </c>
      <c r="C308">
        <v>970178944</v>
      </c>
      <c r="D308">
        <v>2226835.25</v>
      </c>
      <c r="E308">
        <v>61660.8125</v>
      </c>
      <c r="F308">
        <v>466.7806396484375</v>
      </c>
      <c r="G308">
        <v>1959024.75</v>
      </c>
      <c r="H308">
        <v>4196.88525390625</v>
      </c>
      <c r="I308">
        <v>1</v>
      </c>
      <c r="J308">
        <v>6.4127144813537598</v>
      </c>
      <c r="K308">
        <v>287.57565307617188</v>
      </c>
      <c r="L308">
        <v>48739.12890625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971727040</v>
      </c>
      <c r="D309">
        <v>2230150.75</v>
      </c>
      <c r="E309">
        <v>61888.03125</v>
      </c>
      <c r="F309">
        <v>467.00332641601563</v>
      </c>
      <c r="G309">
        <v>1959954.5</v>
      </c>
      <c r="H309">
        <v>4196.87451171875</v>
      </c>
      <c r="I309">
        <v>1</v>
      </c>
      <c r="J309">
        <v>6.4124174118041992</v>
      </c>
      <c r="K309">
        <v>287.56072998046875</v>
      </c>
      <c r="L309">
        <v>48726.296875</v>
      </c>
    </row>
    <row r="310" spans="1:12" x14ac:dyDescent="0.25">
      <c r="A310">
        <v>1521.8</v>
      </c>
      <c r="B310" s="1">
        <f>DATE(2022,11,1) + TIME(19,12,0)</f>
        <v>44866.8</v>
      </c>
      <c r="C310">
        <v>971746368</v>
      </c>
      <c r="D310">
        <v>2230192.25</v>
      </c>
      <c r="E310">
        <v>61890.87109375</v>
      </c>
      <c r="F310">
        <v>466.87033081054688</v>
      </c>
      <c r="G310">
        <v>1928569.625</v>
      </c>
      <c r="H310">
        <v>4130.8466796875</v>
      </c>
      <c r="I310">
        <v>1</v>
      </c>
      <c r="J310">
        <v>6.4353270530700684</v>
      </c>
      <c r="K310">
        <v>284.11737060546875</v>
      </c>
      <c r="L310">
        <v>48826.2734375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974041408</v>
      </c>
      <c r="D311">
        <v>2235108.5</v>
      </c>
      <c r="E311">
        <v>62228.34375</v>
      </c>
      <c r="F311">
        <v>466.84249877929688</v>
      </c>
      <c r="G311">
        <v>1928797.625</v>
      </c>
      <c r="H311">
        <v>4131.5810546875</v>
      </c>
      <c r="I311">
        <v>1</v>
      </c>
      <c r="J311">
        <v>6.4177937507629395</v>
      </c>
      <c r="K311">
        <v>283.340576171875</v>
      </c>
      <c r="L311">
        <v>48854.71484375</v>
      </c>
    </row>
    <row r="312" spans="1:12" x14ac:dyDescent="0.25">
      <c r="A312">
        <v>1523</v>
      </c>
      <c r="B312" s="1">
        <f>DATE(2022,11,3) + TIME(0,0,0)</f>
        <v>44868</v>
      </c>
      <c r="C312">
        <v>974061312</v>
      </c>
      <c r="D312">
        <v>2235151</v>
      </c>
      <c r="E312">
        <v>62231.24609375</v>
      </c>
      <c r="F312">
        <v>467.11264038085938</v>
      </c>
      <c r="G312">
        <v>1992142.625</v>
      </c>
      <c r="H312">
        <v>4264.80126953125</v>
      </c>
      <c r="I312">
        <v>1</v>
      </c>
      <c r="J312">
        <v>6.3727226257324219</v>
      </c>
      <c r="K312">
        <v>290.28289794921875</v>
      </c>
      <c r="L312">
        <v>48653.109375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980026304</v>
      </c>
      <c r="D313">
        <v>2247902</v>
      </c>
      <c r="E313">
        <v>63099.9765625</v>
      </c>
      <c r="F313">
        <v>468.07351684570313</v>
      </c>
      <c r="G313">
        <v>1996103</v>
      </c>
      <c r="H313">
        <v>4264.50732421875</v>
      </c>
      <c r="I313">
        <v>1</v>
      </c>
      <c r="J313">
        <v>6.3770909309387207</v>
      </c>
      <c r="K313">
        <v>290.47540283203125</v>
      </c>
      <c r="L313">
        <v>48590.3125</v>
      </c>
    </row>
    <row r="314" spans="1:12" x14ac:dyDescent="0.25">
      <c r="A314">
        <v>1526</v>
      </c>
      <c r="B314" s="1">
        <f>DATE(2022,11,6) + TIME(0,0,0)</f>
        <v>44871</v>
      </c>
      <c r="C314">
        <v>980045568</v>
      </c>
      <c r="D314">
        <v>2247943</v>
      </c>
      <c r="E314">
        <v>63102.796875</v>
      </c>
      <c r="F314">
        <v>467.73956298828125</v>
      </c>
      <c r="G314">
        <v>1922135.5</v>
      </c>
      <c r="H314">
        <v>4109.4140625</v>
      </c>
      <c r="I314">
        <v>1</v>
      </c>
      <c r="J314">
        <v>6.4293556213378906</v>
      </c>
      <c r="K314">
        <v>282.36297607421875</v>
      </c>
      <c r="L314">
        <v>48825.19921875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981947904</v>
      </c>
      <c r="D315">
        <v>2252012</v>
      </c>
      <c r="E315">
        <v>63381.51953125</v>
      </c>
      <c r="F315">
        <v>467.47116088867188</v>
      </c>
      <c r="G315">
        <v>1921544.625</v>
      </c>
      <c r="H315">
        <v>4110.50927734375</v>
      </c>
      <c r="I315">
        <v>1</v>
      </c>
      <c r="J315">
        <v>6.4036369323730469</v>
      </c>
      <c r="K315">
        <v>281.23114013671875</v>
      </c>
      <c r="L315">
        <v>48882.8125</v>
      </c>
    </row>
    <row r="316" spans="1:12" x14ac:dyDescent="0.25">
      <c r="A316">
        <v>1527</v>
      </c>
      <c r="B316" s="1">
        <f>DATE(2022,11,7) + TIME(0,0,0)</f>
        <v>44872</v>
      </c>
      <c r="C316">
        <v>981967168</v>
      </c>
      <c r="D316">
        <v>2252053.25</v>
      </c>
      <c r="E316">
        <v>63384.33203125</v>
      </c>
      <c r="F316">
        <v>467.47821044921875</v>
      </c>
      <c r="G316">
        <v>1923088.625</v>
      </c>
      <c r="H316">
        <v>4113.75048828125</v>
      </c>
      <c r="I316">
        <v>1</v>
      </c>
      <c r="J316">
        <v>6.402407169342041</v>
      </c>
      <c r="K316">
        <v>281.39511108398438</v>
      </c>
      <c r="L316">
        <v>48878.1796875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987720960</v>
      </c>
      <c r="D317">
        <v>2264355.25</v>
      </c>
      <c r="E317">
        <v>64223.6328125</v>
      </c>
      <c r="F317">
        <v>467.884765625</v>
      </c>
      <c r="G317">
        <v>1925200</v>
      </c>
      <c r="H317">
        <v>4114.6884765625</v>
      </c>
      <c r="I317">
        <v>1</v>
      </c>
      <c r="J317">
        <v>6.3786449432373047</v>
      </c>
      <c r="K317">
        <v>280.34347534179688</v>
      </c>
      <c r="L317">
        <v>48906.37109375</v>
      </c>
    </row>
    <row r="318" spans="1:12" x14ac:dyDescent="0.25">
      <c r="A318">
        <v>1530</v>
      </c>
      <c r="B318" s="1">
        <f>DATE(2022,11,10) + TIME(0,0,0)</f>
        <v>44875</v>
      </c>
      <c r="C318">
        <v>987745344</v>
      </c>
      <c r="D318">
        <v>2264407</v>
      </c>
      <c r="E318">
        <v>64227</v>
      </c>
      <c r="F318">
        <v>469.86331176757813</v>
      </c>
      <c r="G318">
        <v>2437748</v>
      </c>
      <c r="H318">
        <v>5188.20654296875</v>
      </c>
      <c r="I318">
        <v>1</v>
      </c>
      <c r="J318">
        <v>6.092930793762207</v>
      </c>
      <c r="K318">
        <v>336.62411499023438</v>
      </c>
      <c r="L318">
        <v>47273.6875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990170688</v>
      </c>
      <c r="D319">
        <v>2269538</v>
      </c>
      <c r="E319">
        <v>64565.4375</v>
      </c>
      <c r="F319">
        <v>473.64035034179688</v>
      </c>
      <c r="G319">
        <v>2453887.25</v>
      </c>
      <c r="H319">
        <v>5180.908203125</v>
      </c>
      <c r="I319">
        <v>1</v>
      </c>
      <c r="J319">
        <v>6.2136187553405762</v>
      </c>
      <c r="K319">
        <v>343.25015258789063</v>
      </c>
      <c r="L319">
        <v>46839.37109375</v>
      </c>
    </row>
    <row r="320" spans="1:12" x14ac:dyDescent="0.25">
      <c r="A320">
        <v>1531</v>
      </c>
      <c r="B320" s="1">
        <f>DATE(2022,11,11) + TIME(0,0,0)</f>
        <v>44876</v>
      </c>
      <c r="C320">
        <v>990193856</v>
      </c>
      <c r="D320">
        <v>2269586.75</v>
      </c>
      <c r="E320">
        <v>64568.72265625</v>
      </c>
      <c r="F320">
        <v>473.11642456054688</v>
      </c>
      <c r="G320">
        <v>2317950.5</v>
      </c>
      <c r="H320">
        <v>4899.32373046875</v>
      </c>
      <c r="I320">
        <v>1</v>
      </c>
      <c r="J320">
        <v>6.2842473983764648</v>
      </c>
      <c r="K320">
        <v>328.53134155273438</v>
      </c>
      <c r="L320">
        <v>47267.5234375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994808320</v>
      </c>
      <c r="D321">
        <v>2279335.5</v>
      </c>
      <c r="E321">
        <v>65223.2734375</v>
      </c>
      <c r="F321">
        <v>473.57290649414063</v>
      </c>
      <c r="G321">
        <v>2319609</v>
      </c>
      <c r="H321">
        <v>4898.10302734375</v>
      </c>
      <c r="I321">
        <v>1</v>
      </c>
      <c r="J321">
        <v>6.3043713569641113</v>
      </c>
      <c r="K321">
        <v>329.57205200195313</v>
      </c>
      <c r="L321">
        <v>47169.3046875</v>
      </c>
    </row>
    <row r="322" spans="1:12" x14ac:dyDescent="0.25">
      <c r="A322">
        <v>1533</v>
      </c>
      <c r="B322" s="1">
        <f>DATE(2022,11,13) + TIME(0,0,0)</f>
        <v>44878</v>
      </c>
      <c r="C322">
        <v>994808320</v>
      </c>
      <c r="D322">
        <v>2279335.5</v>
      </c>
      <c r="E322">
        <v>65223.2734375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52012.17578125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994808320</v>
      </c>
      <c r="D323">
        <v>2279335.5</v>
      </c>
      <c r="E323">
        <v>65223.2734375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52360.703125</v>
      </c>
    </row>
    <row r="324" spans="1:12" x14ac:dyDescent="0.25">
      <c r="A324">
        <v>1536</v>
      </c>
      <c r="B324" s="1">
        <f>DATE(2022,11,16) + TIME(0,0,0)</f>
        <v>44881</v>
      </c>
      <c r="C324">
        <v>994808320</v>
      </c>
      <c r="D324">
        <v>2279335.5</v>
      </c>
      <c r="E324">
        <v>65223.2734375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52361.734375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994808320</v>
      </c>
      <c r="D325">
        <v>2279335.5</v>
      </c>
      <c r="E325">
        <v>65223.2734375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52457.85546875</v>
      </c>
    </row>
    <row r="326" spans="1:12" x14ac:dyDescent="0.25">
      <c r="A326">
        <v>1537</v>
      </c>
      <c r="B326" s="1">
        <f>DATE(2022,11,17) + TIME(0,0,0)</f>
        <v>44882</v>
      </c>
      <c r="C326">
        <v>994828096</v>
      </c>
      <c r="D326">
        <v>2279378</v>
      </c>
      <c r="E326">
        <v>65225.82421875</v>
      </c>
      <c r="F326">
        <v>462.4886474609375</v>
      </c>
      <c r="G326">
        <v>1972624.625</v>
      </c>
      <c r="H326">
        <v>4265.23876953125</v>
      </c>
      <c r="I326">
        <v>1</v>
      </c>
      <c r="J326">
        <v>5.6448631286621094</v>
      </c>
      <c r="K326">
        <v>255.17094421386719</v>
      </c>
      <c r="L326">
        <v>51291.41015625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1004689472</v>
      </c>
      <c r="D327">
        <v>2300550</v>
      </c>
      <c r="E327">
        <v>66602.6328125</v>
      </c>
      <c r="F327">
        <v>468.50531005859375</v>
      </c>
      <c r="G327">
        <v>1985800.375</v>
      </c>
      <c r="H327">
        <v>4238.5869140625</v>
      </c>
      <c r="I327">
        <v>1</v>
      </c>
      <c r="J327">
        <v>6.185554027557373</v>
      </c>
      <c r="K327">
        <v>279.46664428710938</v>
      </c>
      <c r="L327">
        <v>49065.1640625</v>
      </c>
    </row>
    <row r="328" spans="1:12" x14ac:dyDescent="0.25">
      <c r="A328">
        <v>1542</v>
      </c>
      <c r="B328" s="1">
        <f>DATE(2022,11,22) + TIME(0,0,0)</f>
        <v>44887</v>
      </c>
      <c r="C328">
        <v>1004713216</v>
      </c>
      <c r="D328">
        <v>2300600.5</v>
      </c>
      <c r="E328">
        <v>66605.8515625</v>
      </c>
      <c r="F328">
        <v>470.07772827148438</v>
      </c>
      <c r="G328">
        <v>2371894.5</v>
      </c>
      <c r="H328">
        <v>5045.75</v>
      </c>
      <c r="I328">
        <v>1</v>
      </c>
      <c r="J328">
        <v>6.0023741722106934</v>
      </c>
      <c r="K328">
        <v>322.2047119140625</v>
      </c>
      <c r="L328">
        <v>47837.80078125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1014253056</v>
      </c>
      <c r="D329">
        <v>2320693</v>
      </c>
      <c r="E329">
        <v>67926.65625</v>
      </c>
      <c r="F329">
        <v>476.12603759765625</v>
      </c>
      <c r="G329">
        <v>2395990.75</v>
      </c>
      <c r="H329">
        <v>5032.26171875</v>
      </c>
      <c r="I329">
        <v>1</v>
      </c>
      <c r="J329">
        <v>6.2259321212768555</v>
      </c>
      <c r="K329">
        <v>334.1064453125</v>
      </c>
      <c r="L329">
        <v>47055.91796875</v>
      </c>
    </row>
    <row r="330" spans="1:12" x14ac:dyDescent="0.25">
      <c r="A330">
        <v>1546</v>
      </c>
      <c r="B330" s="1">
        <f>DATE(2022,11,26) + TIME(0,0,0)</f>
        <v>44891</v>
      </c>
      <c r="C330">
        <v>1014272512</v>
      </c>
      <c r="D330">
        <v>2320734</v>
      </c>
      <c r="E330">
        <v>67929.5</v>
      </c>
      <c r="F330">
        <v>473.44985961914063</v>
      </c>
      <c r="G330">
        <v>1940092.25</v>
      </c>
      <c r="H330">
        <v>4097.77783203125</v>
      </c>
      <c r="I330">
        <v>1</v>
      </c>
      <c r="J330">
        <v>6.492274284362793</v>
      </c>
      <c r="K330">
        <v>284.51016235351563</v>
      </c>
      <c r="L330">
        <v>48474.21875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1023910144</v>
      </c>
      <c r="D331">
        <v>2341204.5</v>
      </c>
      <c r="E331">
        <v>69325.671875</v>
      </c>
      <c r="F331">
        <v>470.69461059570313</v>
      </c>
      <c r="G331">
        <v>1931255.375</v>
      </c>
      <c r="H331">
        <v>4102.990234375</v>
      </c>
      <c r="I331">
        <v>1</v>
      </c>
      <c r="J331">
        <v>6.3680415153503418</v>
      </c>
      <c r="K331">
        <v>279.05014038085938</v>
      </c>
      <c r="L331">
        <v>48860.4296875</v>
      </c>
    </row>
    <row r="332" spans="1:12" x14ac:dyDescent="0.25">
      <c r="A332">
        <v>1551</v>
      </c>
      <c r="B332" s="1">
        <f>DATE(2022,12,1) + TIME(0,0,0)</f>
        <v>44896</v>
      </c>
      <c r="C332">
        <v>1023929856</v>
      </c>
      <c r="D332">
        <v>2341246.25</v>
      </c>
      <c r="E332">
        <v>69328.5</v>
      </c>
      <c r="F332">
        <v>470.90380859375</v>
      </c>
      <c r="G332">
        <v>1965920.5</v>
      </c>
      <c r="H332">
        <v>4174.78173828125</v>
      </c>
      <c r="I332">
        <v>1</v>
      </c>
      <c r="J332">
        <v>6.3469295501708984</v>
      </c>
      <c r="K332">
        <v>282.92767333984375</v>
      </c>
      <c r="L332">
        <v>48751.1640625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1025877184</v>
      </c>
      <c r="D333">
        <v>2345379.25</v>
      </c>
      <c r="E333">
        <v>69608.6640625</v>
      </c>
      <c r="F333">
        <v>471.30255126953125</v>
      </c>
      <c r="G333">
        <v>1967583.5</v>
      </c>
      <c r="H333">
        <v>4174.77783203125</v>
      </c>
      <c r="I333">
        <v>1</v>
      </c>
      <c r="J333">
        <v>6.3468132019042969</v>
      </c>
      <c r="K333">
        <v>282.92190551757813</v>
      </c>
      <c r="L333">
        <v>48734.8671875</v>
      </c>
    </row>
    <row r="334" spans="1:12" x14ac:dyDescent="0.25">
      <c r="A334">
        <v>1552</v>
      </c>
      <c r="B334" s="1">
        <f>DATE(2022,12,2) + TIME(0,0,0)</f>
        <v>44897</v>
      </c>
      <c r="C334">
        <v>1025900992</v>
      </c>
      <c r="D334">
        <v>2345429.5</v>
      </c>
      <c r="E334">
        <v>69611.953125</v>
      </c>
      <c r="F334">
        <v>473.33340454101563</v>
      </c>
      <c r="G334">
        <v>2382260.25</v>
      </c>
      <c r="H334">
        <v>5032.943359375</v>
      </c>
      <c r="I334">
        <v>1</v>
      </c>
      <c r="J334">
        <v>6.1406774520874023</v>
      </c>
      <c r="K334">
        <v>329.27664184570313</v>
      </c>
      <c r="L334">
        <v>47418.45703125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1027071296</v>
      </c>
      <c r="D335">
        <v>2347894</v>
      </c>
      <c r="E335">
        <v>69774.859375</v>
      </c>
      <c r="F335">
        <v>475.42428588867188</v>
      </c>
      <c r="G335">
        <v>2390791</v>
      </c>
      <c r="H335">
        <v>5028.75244140625</v>
      </c>
      <c r="I335">
        <v>1</v>
      </c>
      <c r="J335">
        <v>6.2174181938171387</v>
      </c>
      <c r="K335">
        <v>333.38662719726563</v>
      </c>
      <c r="L335">
        <v>47171.05078125</v>
      </c>
    </row>
    <row r="336" spans="1:12" x14ac:dyDescent="0.25">
      <c r="A336">
        <v>1552.5</v>
      </c>
      <c r="B336" s="1">
        <f>DATE(2022,12,2) + TIME(12,0,0)</f>
        <v>44897.5</v>
      </c>
      <c r="C336">
        <v>1027090432</v>
      </c>
      <c r="D336">
        <v>2347934.5</v>
      </c>
      <c r="E336">
        <v>69777.6640625</v>
      </c>
      <c r="F336">
        <v>472.82281494140625</v>
      </c>
      <c r="G336">
        <v>1913200.5</v>
      </c>
      <c r="H336">
        <v>4046.337158203125</v>
      </c>
      <c r="I336">
        <v>1</v>
      </c>
      <c r="J336">
        <v>6.4795002937316895</v>
      </c>
      <c r="K336">
        <v>280.3475341796875</v>
      </c>
      <c r="L336">
        <v>48673.94921875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1029936000</v>
      </c>
      <c r="D337">
        <v>2353968.75</v>
      </c>
      <c r="E337">
        <v>70189.6484375</v>
      </c>
      <c r="F337">
        <v>471.357421875</v>
      </c>
      <c r="G337">
        <v>1909248.875</v>
      </c>
      <c r="H337">
        <v>4050.533203125</v>
      </c>
      <c r="I337">
        <v>1</v>
      </c>
      <c r="J337">
        <v>6.3755078315734863</v>
      </c>
      <c r="K337">
        <v>275.82745361328125</v>
      </c>
      <c r="L337">
        <v>48920.80859375</v>
      </c>
    </row>
    <row r="338" spans="1:12" x14ac:dyDescent="0.25">
      <c r="A338">
        <v>1554</v>
      </c>
      <c r="B338" s="1">
        <f>DATE(2022,12,4) + TIME(0,0,0)</f>
        <v>44899</v>
      </c>
      <c r="C338">
        <v>1029955520</v>
      </c>
      <c r="D338">
        <v>2354010.25</v>
      </c>
      <c r="E338">
        <v>70192.453125</v>
      </c>
      <c r="F338">
        <v>471.61892700195313</v>
      </c>
      <c r="G338">
        <v>1951741.75</v>
      </c>
      <c r="H338">
        <v>4138.38720703125</v>
      </c>
      <c r="I338">
        <v>1</v>
      </c>
      <c r="J338">
        <v>6.3493900299072266</v>
      </c>
      <c r="K338">
        <v>280.57730102539063</v>
      </c>
      <c r="L338">
        <v>48787.359375</v>
      </c>
    </row>
    <row r="339" spans="1:12" x14ac:dyDescent="0.25">
      <c r="A339">
        <v>1555</v>
      </c>
      <c r="B339" s="1">
        <f>DATE(2022,12,5) + TIME(0,0,0)</f>
        <v>44900</v>
      </c>
      <c r="C339">
        <v>1031907904</v>
      </c>
      <c r="D339">
        <v>2358148.5</v>
      </c>
      <c r="E339">
        <v>70473.140625</v>
      </c>
      <c r="F339">
        <v>471.88339233398438</v>
      </c>
      <c r="G339">
        <v>1952805.25</v>
      </c>
      <c r="H339">
        <v>4138.32177734375</v>
      </c>
      <c r="I339">
        <v>1</v>
      </c>
      <c r="J339">
        <v>6.350736141204834</v>
      </c>
      <c r="K339">
        <v>280.6363525390625</v>
      </c>
      <c r="L339">
        <v>48784.53125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1033841856</v>
      </c>
      <c r="D340">
        <v>2362245.5</v>
      </c>
      <c r="E340">
        <v>70750.8515625</v>
      </c>
      <c r="F340">
        <v>472.10797119140625</v>
      </c>
      <c r="G340">
        <v>1953793.375</v>
      </c>
      <c r="H340">
        <v>4138.44580078125</v>
      </c>
      <c r="I340">
        <v>1</v>
      </c>
      <c r="J340">
        <v>6.3468232154846191</v>
      </c>
      <c r="K340">
        <v>280.46014404296875</v>
      </c>
      <c r="L340">
        <v>48788.32421875</v>
      </c>
    </row>
    <row r="341" spans="1:12" x14ac:dyDescent="0.25">
      <c r="A341">
        <v>1556</v>
      </c>
      <c r="B341" s="1">
        <f>DATE(2022,12,6) + TIME(0,0,0)</f>
        <v>44901</v>
      </c>
      <c r="C341">
        <v>1033860544</v>
      </c>
      <c r="D341">
        <v>2362285.25</v>
      </c>
      <c r="E341">
        <v>70753.5625</v>
      </c>
      <c r="F341">
        <v>471.58407592773438</v>
      </c>
      <c r="G341">
        <v>1872229.875</v>
      </c>
      <c r="H341">
        <v>3970.087158203125</v>
      </c>
      <c r="I341">
        <v>1</v>
      </c>
      <c r="J341">
        <v>6.3969459533691406</v>
      </c>
      <c r="K341">
        <v>271.320556640625</v>
      </c>
      <c r="L341">
        <v>49044.97265625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1035713792</v>
      </c>
      <c r="D342">
        <v>2366216.5</v>
      </c>
      <c r="E342">
        <v>71021.171875</v>
      </c>
      <c r="F342">
        <v>471.38278198242188</v>
      </c>
      <c r="G342">
        <v>1871974.125</v>
      </c>
      <c r="H342">
        <v>3971.239990234375</v>
      </c>
      <c r="I342">
        <v>1</v>
      </c>
      <c r="J342">
        <v>6.3679018020629883</v>
      </c>
      <c r="K342">
        <v>270.08331298828125</v>
      </c>
      <c r="L342">
        <v>49114.1875</v>
      </c>
    </row>
    <row r="343" spans="1:12" x14ac:dyDescent="0.25">
      <c r="A343">
        <v>1557</v>
      </c>
      <c r="B343" s="1">
        <f>DATE(2022,12,7) + TIME(0,0,0)</f>
        <v>44902</v>
      </c>
      <c r="C343">
        <v>1035736896</v>
      </c>
      <c r="D343">
        <v>2366265.5</v>
      </c>
      <c r="E343">
        <v>71024.375</v>
      </c>
      <c r="F343">
        <v>473.77606201171875</v>
      </c>
      <c r="G343">
        <v>2313924</v>
      </c>
      <c r="H343">
        <v>4884.00390625</v>
      </c>
      <c r="I343">
        <v>1</v>
      </c>
      <c r="J343">
        <v>6.1419892311096191</v>
      </c>
      <c r="K343">
        <v>319.6051025390625</v>
      </c>
      <c r="L343">
        <v>47718.22265625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1049696896</v>
      </c>
      <c r="D344">
        <v>2395468.25</v>
      </c>
      <c r="E344">
        <v>72988.078125</v>
      </c>
      <c r="F344">
        <v>479.03817749023438</v>
      </c>
      <c r="G344">
        <v>2334324.5</v>
      </c>
      <c r="H344">
        <v>4872.9404296875</v>
      </c>
      <c r="I344">
        <v>1</v>
      </c>
      <c r="J344">
        <v>6.3438177108764648</v>
      </c>
      <c r="K344">
        <v>330.06948852539063</v>
      </c>
      <c r="L344">
        <v>47051.0859375</v>
      </c>
    </row>
    <row r="345" spans="1:12" x14ac:dyDescent="0.25">
      <c r="A345">
        <v>1563</v>
      </c>
      <c r="B345" s="1">
        <f>DATE(2022,12,13) + TIME(0,0,0)</f>
        <v>44908</v>
      </c>
      <c r="C345">
        <v>1049716224</v>
      </c>
      <c r="D345">
        <v>2395509</v>
      </c>
      <c r="E345">
        <v>72990.9375</v>
      </c>
      <c r="F345">
        <v>476.30117797851563</v>
      </c>
      <c r="G345">
        <v>1934902.25</v>
      </c>
      <c r="H345">
        <v>4062.350341796875</v>
      </c>
      <c r="I345">
        <v>1</v>
      </c>
      <c r="J345">
        <v>6.5757288932800293</v>
      </c>
      <c r="K345">
        <v>285.93121337890625</v>
      </c>
      <c r="L345">
        <v>48289.79296875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1063238976</v>
      </c>
      <c r="D346">
        <v>2423948.25</v>
      </c>
      <c r="E346">
        <v>74942.578125</v>
      </c>
      <c r="F346">
        <v>476.21994018554688</v>
      </c>
      <c r="G346">
        <v>1938095.125</v>
      </c>
      <c r="H346">
        <v>4069.747802734375</v>
      </c>
      <c r="I346">
        <v>1</v>
      </c>
      <c r="J346">
        <v>6.3905301094055176</v>
      </c>
      <c r="K346">
        <v>277.83349609375</v>
      </c>
      <c r="L346">
        <v>48797.203125</v>
      </c>
    </row>
    <row r="347" spans="1:12" x14ac:dyDescent="0.25">
      <c r="A347">
        <v>1570</v>
      </c>
      <c r="B347" s="1">
        <f>DATE(2022,12,20) + TIME(0,0,0)</f>
        <v>44915</v>
      </c>
      <c r="C347">
        <v>1063262080</v>
      </c>
      <c r="D347">
        <v>2423996.5</v>
      </c>
      <c r="E347">
        <v>74945.765625</v>
      </c>
      <c r="F347">
        <v>478.61358642578125</v>
      </c>
      <c r="G347">
        <v>2306124.5</v>
      </c>
      <c r="H347">
        <v>4818.34326171875</v>
      </c>
      <c r="I347">
        <v>1</v>
      </c>
      <c r="J347">
        <v>6.2072329521179199</v>
      </c>
      <c r="K347">
        <v>318.87936401367188</v>
      </c>
      <c r="L347">
        <v>47654.109375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1065552256</v>
      </c>
      <c r="D348">
        <v>2428763</v>
      </c>
      <c r="E348">
        <v>75265.0078125</v>
      </c>
      <c r="F348">
        <v>481.2152099609375</v>
      </c>
      <c r="G348">
        <v>2316292.25</v>
      </c>
      <c r="H348">
        <v>4813.4228515625</v>
      </c>
      <c r="I348">
        <v>1</v>
      </c>
      <c r="J348">
        <v>6.2976016998291016</v>
      </c>
      <c r="K348">
        <v>323.50314331054688</v>
      </c>
      <c r="L348">
        <v>47359.7421875</v>
      </c>
    </row>
    <row r="349" spans="1:12" x14ac:dyDescent="0.25">
      <c r="A349">
        <v>1571</v>
      </c>
      <c r="B349" s="1">
        <f>DATE(2022,12,21) + TIME(0,0,0)</f>
        <v>44916</v>
      </c>
      <c r="C349">
        <v>1065579392</v>
      </c>
      <c r="D349">
        <v>2428819.25</v>
      </c>
      <c r="E349">
        <v>75268.6796875</v>
      </c>
      <c r="F349">
        <v>483.335693359375</v>
      </c>
      <c r="G349">
        <v>2713717.25</v>
      </c>
      <c r="H349">
        <v>5614.56005859375</v>
      </c>
      <c r="I349">
        <v>1</v>
      </c>
      <c r="J349">
        <v>6.1415224075317383</v>
      </c>
      <c r="K349">
        <v>367.38232421875</v>
      </c>
      <c r="L349">
        <v>46124.7734375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1079506688</v>
      </c>
      <c r="D350">
        <v>2456721.75</v>
      </c>
      <c r="E350">
        <v>77169.34375</v>
      </c>
      <c r="F350">
        <v>506.19564819335938</v>
      </c>
      <c r="G350">
        <v>2824974.25</v>
      </c>
      <c r="H350">
        <v>5580.79541015625</v>
      </c>
      <c r="I350">
        <v>1</v>
      </c>
      <c r="J350">
        <v>6.4854636192321777</v>
      </c>
      <c r="K350">
        <v>387.04190063476563</v>
      </c>
      <c r="L350">
        <v>45080.83203125</v>
      </c>
    </row>
    <row r="351" spans="1:12" x14ac:dyDescent="0.25">
      <c r="A351">
        <v>1576</v>
      </c>
      <c r="B351" s="1">
        <f>DATE(2022,12,26) + TIME(0,0,0)</f>
        <v>44921</v>
      </c>
      <c r="C351">
        <v>1079529472</v>
      </c>
      <c r="D351">
        <v>2456767.5</v>
      </c>
      <c r="E351">
        <v>77172.640625</v>
      </c>
      <c r="F351">
        <v>499.04510498046875</v>
      </c>
      <c r="G351">
        <v>2283374.5</v>
      </c>
      <c r="H351">
        <v>4575.48681640625</v>
      </c>
      <c r="I351">
        <v>1</v>
      </c>
      <c r="J351">
        <v>6.7255902290344238</v>
      </c>
      <c r="K351">
        <v>329.91738891601563</v>
      </c>
      <c r="L351">
        <v>46677.83203125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1086269824</v>
      </c>
      <c r="D352">
        <v>2470482.75</v>
      </c>
      <c r="E352">
        <v>78137.1640625</v>
      </c>
      <c r="F352">
        <v>491.15789794921875</v>
      </c>
      <c r="G352">
        <v>2253740</v>
      </c>
      <c r="H352">
        <v>4588.62646484375</v>
      </c>
      <c r="I352">
        <v>1</v>
      </c>
      <c r="J352">
        <v>6.5435361862182617</v>
      </c>
      <c r="K352">
        <v>321.2816162109375</v>
      </c>
      <c r="L352">
        <v>47224.30078125</v>
      </c>
    </row>
    <row r="353" spans="1:12" x14ac:dyDescent="0.25">
      <c r="A353">
        <v>1579</v>
      </c>
      <c r="B353" s="1">
        <f>DATE(2022,12,29) + TIME(0,0,0)</f>
        <v>44924</v>
      </c>
      <c r="C353">
        <v>1086289664</v>
      </c>
      <c r="D353">
        <v>2470522.5</v>
      </c>
      <c r="E353">
        <v>78140.0546875</v>
      </c>
      <c r="F353">
        <v>498.68209838867188</v>
      </c>
      <c r="G353">
        <v>1982697.375</v>
      </c>
      <c r="H353">
        <v>3975.87451171875</v>
      </c>
      <c r="I353">
        <v>1</v>
      </c>
      <c r="J353">
        <v>6.766991138458252</v>
      </c>
      <c r="K353">
        <v>288.57492065429688</v>
      </c>
      <c r="L353">
        <v>48127.078125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1112207744</v>
      </c>
      <c r="D354">
        <v>2522216.5</v>
      </c>
      <c r="E354">
        <v>81812.734375</v>
      </c>
      <c r="F354">
        <v>507.41470336914063</v>
      </c>
      <c r="G354">
        <v>2018312.375</v>
      </c>
      <c r="H354">
        <v>3977.638671875</v>
      </c>
      <c r="I354">
        <v>1</v>
      </c>
      <c r="J354">
        <v>6.6442084312438965</v>
      </c>
      <c r="K354">
        <v>283.09182739257813</v>
      </c>
      <c r="L354">
        <v>48624.80078125</v>
      </c>
    </row>
    <row r="355" spans="1:12" x14ac:dyDescent="0.25">
      <c r="A355">
        <v>1592</v>
      </c>
      <c r="B355" s="1">
        <f>DATE(2023,1,11) + TIME(0,0,0)</f>
        <v>44937</v>
      </c>
      <c r="C355">
        <v>1112233216</v>
      </c>
      <c r="D355">
        <v>2522265.75</v>
      </c>
      <c r="E355">
        <v>81816.1328125</v>
      </c>
      <c r="F355">
        <v>513.3212890625</v>
      </c>
      <c r="G355">
        <v>2539828.25</v>
      </c>
      <c r="H355">
        <v>4947.83349609375</v>
      </c>
      <c r="I355">
        <v>1</v>
      </c>
      <c r="J355">
        <v>6.4321761131286621</v>
      </c>
      <c r="K355">
        <v>340.13119506835938</v>
      </c>
      <c r="L355">
        <v>47073.94140625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1119984256</v>
      </c>
      <c r="D356">
        <v>2537024.75</v>
      </c>
      <c r="E356">
        <v>82859.2578125</v>
      </c>
      <c r="F356">
        <v>527.47021484375</v>
      </c>
      <c r="G356">
        <v>2601718.25</v>
      </c>
      <c r="H356">
        <v>4932.44580078125</v>
      </c>
      <c r="I356">
        <v>1</v>
      </c>
      <c r="J356">
        <v>6.6531791687011719</v>
      </c>
      <c r="K356">
        <v>351.55398559570313</v>
      </c>
      <c r="L356">
        <v>46415.04296875</v>
      </c>
    </row>
    <row r="357" spans="1:12" x14ac:dyDescent="0.25">
      <c r="A357">
        <v>1595</v>
      </c>
      <c r="B357" s="1">
        <f>DATE(2023,1,14) + TIME(0,0,0)</f>
        <v>44940</v>
      </c>
      <c r="C357">
        <v>1120005120</v>
      </c>
      <c r="D357">
        <v>2537065</v>
      </c>
      <c r="E357">
        <v>82862.2421875</v>
      </c>
      <c r="F357">
        <v>519.82489013671875</v>
      </c>
      <c r="G357">
        <v>2093689.5</v>
      </c>
      <c r="H357">
        <v>4027.682373046875</v>
      </c>
      <c r="I357">
        <v>1</v>
      </c>
      <c r="J357">
        <v>6.8922452926635742</v>
      </c>
      <c r="K357">
        <v>298.14675903320313</v>
      </c>
      <c r="L357">
        <v>47864.6171875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1131454336</v>
      </c>
      <c r="D358">
        <v>2559572.5</v>
      </c>
      <c r="E358">
        <v>84494.8046875</v>
      </c>
      <c r="F358">
        <v>506.50149536132813</v>
      </c>
      <c r="G358">
        <v>2043535.125</v>
      </c>
      <c r="H358">
        <v>4034.6083984375</v>
      </c>
      <c r="I358">
        <v>1</v>
      </c>
      <c r="J358">
        <v>6.7447700500488281</v>
      </c>
      <c r="K358">
        <v>291.8067626953125</v>
      </c>
      <c r="L358">
        <v>48347.26953125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1132291840</v>
      </c>
      <c r="D359">
        <v>2561226.75</v>
      </c>
      <c r="E359">
        <v>84614.4140625</v>
      </c>
      <c r="F359">
        <v>506.27072143554688</v>
      </c>
      <c r="G359">
        <v>2042643.5</v>
      </c>
      <c r="H359">
        <v>4034.686279296875</v>
      </c>
      <c r="I359">
        <v>1</v>
      </c>
      <c r="J359">
        <v>6.7431135177612305</v>
      </c>
      <c r="K359">
        <v>291.73553466796875</v>
      </c>
      <c r="L359">
        <v>48354.55859375</v>
      </c>
    </row>
    <row r="360" spans="1:12" x14ac:dyDescent="0.25">
      <c r="A360">
        <v>1601</v>
      </c>
      <c r="B360" s="1">
        <f>DATE(2023,1,20) + TIME(0,0,0)</f>
        <v>44946</v>
      </c>
      <c r="C360">
        <v>1132312704</v>
      </c>
      <c r="D360">
        <v>2561268</v>
      </c>
      <c r="E360">
        <v>84617.3828125</v>
      </c>
      <c r="F360">
        <v>506.9097900390625</v>
      </c>
      <c r="G360">
        <v>2089772.125</v>
      </c>
      <c r="H360">
        <v>4122.572265625</v>
      </c>
      <c r="I360">
        <v>1</v>
      </c>
      <c r="J360">
        <v>6.7198257446289063</v>
      </c>
      <c r="K360">
        <v>296.98663330078125</v>
      </c>
      <c r="L360">
        <v>48214.30859375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1136473856</v>
      </c>
      <c r="D361">
        <v>2569470.5</v>
      </c>
      <c r="E361">
        <v>85209.5546875</v>
      </c>
      <c r="F361">
        <v>507.28085327148438</v>
      </c>
      <c r="G361">
        <v>2090880.125</v>
      </c>
      <c r="H361">
        <v>4121.74072265625</v>
      </c>
      <c r="I361">
        <v>1</v>
      </c>
      <c r="J361">
        <v>6.7374515533447266</v>
      </c>
      <c r="K361">
        <v>297.7618408203125</v>
      </c>
      <c r="L361">
        <v>48187.7890625</v>
      </c>
    </row>
    <row r="362" spans="1:12" x14ac:dyDescent="0.25">
      <c r="A362">
        <v>1603</v>
      </c>
      <c r="B362" s="1">
        <f>DATE(2023,1,22) + TIME(0,0,0)</f>
        <v>44948</v>
      </c>
      <c r="C362">
        <v>1136498688</v>
      </c>
      <c r="D362">
        <v>2569519</v>
      </c>
      <c r="E362">
        <v>85212.9609375</v>
      </c>
      <c r="F362">
        <v>511.7906494140625</v>
      </c>
      <c r="G362">
        <v>2478519.75</v>
      </c>
      <c r="H362">
        <v>4842.83935546875</v>
      </c>
      <c r="I362">
        <v>1</v>
      </c>
      <c r="J362">
        <v>6.5776243209838867</v>
      </c>
      <c r="K362">
        <v>340.97158813476563</v>
      </c>
      <c r="L362">
        <v>47029.74609375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1144021248</v>
      </c>
      <c r="D363">
        <v>2583973.5</v>
      </c>
      <c r="E363">
        <v>86252.609375</v>
      </c>
      <c r="F363">
        <v>522.22698974609375</v>
      </c>
      <c r="G363">
        <v>2523085.25</v>
      </c>
      <c r="H363">
        <v>4831.3955078125</v>
      </c>
      <c r="I363">
        <v>1</v>
      </c>
      <c r="J363">
        <v>6.7553915977478027</v>
      </c>
      <c r="K363">
        <v>350.02529907226563</v>
      </c>
      <c r="L363">
        <v>46530.72265625</v>
      </c>
    </row>
    <row r="364" spans="1:12" x14ac:dyDescent="0.25">
      <c r="A364">
        <v>1606</v>
      </c>
      <c r="B364" s="1">
        <f>DATE(2023,1,25) + TIME(0,0,0)</f>
        <v>44951</v>
      </c>
      <c r="C364">
        <v>1144041344</v>
      </c>
      <c r="D364">
        <v>2584012.75</v>
      </c>
      <c r="E364">
        <v>86255.5703125</v>
      </c>
      <c r="F364">
        <v>514.62744140625</v>
      </c>
      <c r="G364">
        <v>2021664.75</v>
      </c>
      <c r="H364">
        <v>3928.404296875</v>
      </c>
      <c r="I364">
        <v>1</v>
      </c>
      <c r="J364">
        <v>7.0001645088195801</v>
      </c>
      <c r="K364">
        <v>295.69381713867188</v>
      </c>
      <c r="L364">
        <v>47980.39453125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1159844480</v>
      </c>
      <c r="D365">
        <v>2615456.75</v>
      </c>
      <c r="E365">
        <v>88562.578125</v>
      </c>
      <c r="F365">
        <v>500.74615478515625</v>
      </c>
      <c r="G365">
        <v>1971137.625</v>
      </c>
      <c r="H365">
        <v>3936.40087890625</v>
      </c>
      <c r="I365">
        <v>1</v>
      </c>
      <c r="J365">
        <v>6.8125882148742676</v>
      </c>
      <c r="K365">
        <v>287.7757568359375</v>
      </c>
      <c r="L365">
        <v>48575.5859375</v>
      </c>
    </row>
    <row r="366" spans="1:12" x14ac:dyDescent="0.25">
      <c r="A366">
        <v>1614</v>
      </c>
      <c r="B366" s="1">
        <f>DATE(2023,2,2) + TIME(0,0,0)</f>
        <v>44959</v>
      </c>
      <c r="C366">
        <v>1159864448</v>
      </c>
      <c r="D366">
        <v>2615496.75</v>
      </c>
      <c r="E366">
        <v>88565.4921875</v>
      </c>
      <c r="F366">
        <v>501.13290405273438</v>
      </c>
      <c r="G366">
        <v>1999116.75</v>
      </c>
      <c r="H366">
        <v>3989.194580078125</v>
      </c>
      <c r="I366">
        <v>1</v>
      </c>
      <c r="J366">
        <v>6.7990555763244629</v>
      </c>
      <c r="K366">
        <v>291.01376342773438</v>
      </c>
      <c r="L366">
        <v>48494.5078125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1187851520</v>
      </c>
      <c r="D367">
        <v>2671271.25</v>
      </c>
      <c r="E367">
        <v>92666.078125</v>
      </c>
      <c r="F367">
        <v>502.01214599609375</v>
      </c>
      <c r="G367">
        <v>2000520.75</v>
      </c>
      <c r="H367">
        <v>3985.004638671875</v>
      </c>
      <c r="I367">
        <v>1</v>
      </c>
      <c r="J367">
        <v>6.8857007026672363</v>
      </c>
      <c r="K367">
        <v>294.68673706054688</v>
      </c>
      <c r="L367">
        <v>48509.8515625</v>
      </c>
    </row>
    <row r="368" spans="1:12" x14ac:dyDescent="0.25">
      <c r="A368">
        <v>1628</v>
      </c>
      <c r="B368" s="1">
        <f>DATE(2023,2,16) + TIME(0,0,0)</f>
        <v>44973</v>
      </c>
      <c r="C368">
        <v>1187871616</v>
      </c>
      <c r="D368">
        <v>2671311.25</v>
      </c>
      <c r="E368">
        <v>92669.03125</v>
      </c>
      <c r="F368">
        <v>502.0989990234375</v>
      </c>
      <c r="G368">
        <v>2006765</v>
      </c>
      <c r="H368">
        <v>3996.75146484375</v>
      </c>
      <c r="I368">
        <v>1</v>
      </c>
      <c r="J368">
        <v>6.8827643394470215</v>
      </c>
      <c r="K368">
        <v>295.4200439453125</v>
      </c>
      <c r="L368">
        <v>48491.03515625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1199894784</v>
      </c>
      <c r="D369">
        <v>2695241.75</v>
      </c>
      <c r="E369">
        <v>94447.9609375</v>
      </c>
      <c r="F369">
        <v>502.51028442382813</v>
      </c>
      <c r="G369">
        <v>2007139.875</v>
      </c>
      <c r="H369">
        <v>3994.2265625</v>
      </c>
      <c r="I369">
        <v>1</v>
      </c>
      <c r="J369">
        <v>6.9387640953063965</v>
      </c>
      <c r="K369">
        <v>297.81463623046875</v>
      </c>
      <c r="L369">
        <v>48479.09765625</v>
      </c>
    </row>
    <row r="370" spans="1:12" x14ac:dyDescent="0.25">
      <c r="A370">
        <v>1634</v>
      </c>
      <c r="B370" s="1">
        <f>DATE(2023,2,22) + TIME(0,0,0)</f>
        <v>44979</v>
      </c>
      <c r="C370">
        <v>1199914880</v>
      </c>
      <c r="D370">
        <v>2695281.75</v>
      </c>
      <c r="E370">
        <v>94450.9453125</v>
      </c>
      <c r="F370">
        <v>502.53125</v>
      </c>
      <c r="G370">
        <v>2008606.375</v>
      </c>
      <c r="H370">
        <v>3996.97802734375</v>
      </c>
      <c r="I370">
        <v>1</v>
      </c>
      <c r="J370">
        <v>6.9381108283996582</v>
      </c>
      <c r="K370">
        <v>297.9896240234375</v>
      </c>
      <c r="L370">
        <v>48474.66015625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1223988224</v>
      </c>
      <c r="D371">
        <v>2743169.25</v>
      </c>
      <c r="E371">
        <v>98059.3984375</v>
      </c>
      <c r="F371">
        <v>502.74871826171875</v>
      </c>
      <c r="G371">
        <v>2006878.875</v>
      </c>
      <c r="H371">
        <v>3991.81298828125</v>
      </c>
      <c r="I371">
        <v>1</v>
      </c>
      <c r="J371">
        <v>7.0564780235290527</v>
      </c>
      <c r="K371">
        <v>303.06729125976563</v>
      </c>
      <c r="L371">
        <v>48454.296875</v>
      </c>
    </row>
    <row r="372" spans="1:12" x14ac:dyDescent="0.25">
      <c r="A372">
        <v>1646</v>
      </c>
      <c r="B372" s="1">
        <f>DATE(2023,3,6) + TIME(0,0,0)</f>
        <v>44991</v>
      </c>
      <c r="C372">
        <v>1224008064</v>
      </c>
      <c r="D372">
        <v>2743208.5</v>
      </c>
      <c r="E372">
        <v>98062.390625</v>
      </c>
      <c r="F372">
        <v>502.35440063476563</v>
      </c>
      <c r="G372">
        <v>1979276.625</v>
      </c>
      <c r="H372">
        <v>3940.00048828125</v>
      </c>
      <c r="I372">
        <v>1</v>
      </c>
      <c r="J372">
        <v>7.0697484016418457</v>
      </c>
      <c r="K372">
        <v>299.73892211914063</v>
      </c>
      <c r="L372">
        <v>48537.671875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1229918720</v>
      </c>
      <c r="D373">
        <v>2754988.25</v>
      </c>
      <c r="E373">
        <v>98959.671875</v>
      </c>
      <c r="F373">
        <v>501.63446044921875</v>
      </c>
      <c r="G373">
        <v>1976093.125</v>
      </c>
      <c r="H373">
        <v>3939.308837890625</v>
      </c>
      <c r="I373">
        <v>1</v>
      </c>
      <c r="J373">
        <v>7.0865383148193359</v>
      </c>
      <c r="K373">
        <v>300.45230102539063</v>
      </c>
      <c r="L373">
        <v>48569.20703125</v>
      </c>
    </row>
    <row r="374" spans="1:12" x14ac:dyDescent="0.25">
      <c r="A374">
        <v>1649</v>
      </c>
      <c r="B374" s="1">
        <f>DATE(2023,3,9) + TIME(0,0,0)</f>
        <v>44994</v>
      </c>
      <c r="C374">
        <v>1229943680</v>
      </c>
      <c r="D374">
        <v>2755037.5</v>
      </c>
      <c r="E374">
        <v>98963.3203125</v>
      </c>
      <c r="F374">
        <v>507.69216918945313</v>
      </c>
      <c r="G374">
        <v>2501840.75</v>
      </c>
      <c r="H374">
        <v>4927.869140625</v>
      </c>
      <c r="I374">
        <v>1</v>
      </c>
      <c r="J374">
        <v>6.883725643157959</v>
      </c>
      <c r="K374">
        <v>364.29827880859375</v>
      </c>
      <c r="L374">
        <v>46968.390625</v>
      </c>
    </row>
    <row r="375" spans="1:12" x14ac:dyDescent="0.25">
      <c r="A375">
        <v>1649.39</v>
      </c>
      <c r="B375" s="1">
        <f>DATE(2023,3,9) + TIME(9,21,36)</f>
        <v>44994.39</v>
      </c>
      <c r="C375">
        <v>1230928000</v>
      </c>
      <c r="D375">
        <v>2756957.75</v>
      </c>
      <c r="E375">
        <v>99106.953125</v>
      </c>
      <c r="F375">
        <v>514.7840576171875</v>
      </c>
      <c r="G375">
        <v>2533571.75</v>
      </c>
      <c r="H375">
        <v>4921.62060546875</v>
      </c>
      <c r="I375">
        <v>1</v>
      </c>
      <c r="J375">
        <v>6.9873547554016113</v>
      </c>
      <c r="K375">
        <v>369.72509765625</v>
      </c>
      <c r="L375">
        <v>46699.0625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1230948224</v>
      </c>
      <c r="D376">
        <v>2756997.5</v>
      </c>
      <c r="E376">
        <v>99110.046875</v>
      </c>
      <c r="F376">
        <v>508.38052368164063</v>
      </c>
      <c r="G376">
        <v>2024273.5</v>
      </c>
      <c r="H376">
        <v>3981.8076171875</v>
      </c>
      <c r="I376">
        <v>1</v>
      </c>
      <c r="J376">
        <v>7.2018413543701172</v>
      </c>
      <c r="K376">
        <v>309.01849365234375</v>
      </c>
      <c r="L376">
        <v>48219.80078125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1232136320</v>
      </c>
      <c r="D377">
        <v>2759347.75</v>
      </c>
      <c r="E377">
        <v>99290.78125</v>
      </c>
      <c r="F377">
        <v>504.64041137695313</v>
      </c>
      <c r="G377">
        <v>2010580.125</v>
      </c>
      <c r="H377">
        <v>3984.183837890625</v>
      </c>
      <c r="I377">
        <v>1</v>
      </c>
      <c r="J377">
        <v>7.1286444664001465</v>
      </c>
      <c r="K377">
        <v>305.81903076171875</v>
      </c>
      <c r="L377">
        <v>48369.953125</v>
      </c>
    </row>
    <row r="378" spans="1:12" x14ac:dyDescent="0.25">
      <c r="A378">
        <v>1650</v>
      </c>
      <c r="B378" s="1">
        <f>DATE(2023,3,10) + TIME(0,0,0)</f>
        <v>44995</v>
      </c>
      <c r="C378">
        <v>1232161664</v>
      </c>
      <c r="D378">
        <v>2759397.5</v>
      </c>
      <c r="E378">
        <v>99294.46875</v>
      </c>
      <c r="F378">
        <v>510.8896484375</v>
      </c>
      <c r="G378">
        <v>2530516</v>
      </c>
      <c r="H378">
        <v>4953.15576171875</v>
      </c>
      <c r="I378">
        <v>1</v>
      </c>
      <c r="J378">
        <v>6.9250025749206543</v>
      </c>
      <c r="K378">
        <v>368.52664184570313</v>
      </c>
      <c r="L378">
        <v>46799.16015625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1234698240</v>
      </c>
      <c r="D379">
        <v>2764294.5</v>
      </c>
      <c r="E379">
        <v>99664.84375</v>
      </c>
      <c r="F379">
        <v>520.518798828125</v>
      </c>
      <c r="G379">
        <v>2573337.25</v>
      </c>
      <c r="H379">
        <v>4943.79296875</v>
      </c>
      <c r="I379">
        <v>1</v>
      </c>
      <c r="J379">
        <v>7.0668058395385742</v>
      </c>
      <c r="K379">
        <v>375.934814453125</v>
      </c>
      <c r="L379">
        <v>46414.97265625</v>
      </c>
    </row>
    <row r="380" spans="1:12" x14ac:dyDescent="0.25">
      <c r="A380">
        <v>1651</v>
      </c>
      <c r="B380" s="1">
        <f>DATE(2023,3,11) + TIME(0,0,0)</f>
        <v>44996</v>
      </c>
      <c r="C380">
        <v>1234721792</v>
      </c>
      <c r="D380">
        <v>2764340</v>
      </c>
      <c r="E380">
        <v>99668.3515625</v>
      </c>
      <c r="F380">
        <v>517.83087158203125</v>
      </c>
      <c r="G380">
        <v>2356525.5</v>
      </c>
      <c r="H380">
        <v>4550.7626953125</v>
      </c>
      <c r="I380">
        <v>1</v>
      </c>
      <c r="J380">
        <v>7.1514754295349121</v>
      </c>
      <c r="K380">
        <v>350.51361083984375</v>
      </c>
      <c r="L380">
        <v>47053.37890625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1237048576</v>
      </c>
      <c r="D381">
        <v>2768845.5</v>
      </c>
      <c r="E381">
        <v>100014.953125</v>
      </c>
      <c r="F381">
        <v>516.1302490234375</v>
      </c>
      <c r="G381">
        <v>2348747.25</v>
      </c>
      <c r="H381">
        <v>4550.68701171875</v>
      </c>
      <c r="I381">
        <v>1</v>
      </c>
      <c r="J381">
        <v>7.1518874168395996</v>
      </c>
      <c r="K381">
        <v>350.52947998046875</v>
      </c>
      <c r="L381">
        <v>47077.87109375</v>
      </c>
    </row>
    <row r="382" spans="1:12" x14ac:dyDescent="0.25">
      <c r="A382">
        <v>1652</v>
      </c>
      <c r="B382" s="1">
        <f>DATE(2023,3,12) + TIME(0,0,0)</f>
        <v>44997</v>
      </c>
      <c r="C382">
        <v>1237072896</v>
      </c>
      <c r="D382">
        <v>2768892.5</v>
      </c>
      <c r="E382">
        <v>100018.5546875</v>
      </c>
      <c r="F382">
        <v>517.19488525390625</v>
      </c>
      <c r="G382">
        <v>2430889.25</v>
      </c>
      <c r="H382">
        <v>4700.1416015625</v>
      </c>
      <c r="I382">
        <v>1</v>
      </c>
      <c r="J382">
        <v>7.1190519332885742</v>
      </c>
      <c r="K382">
        <v>360.2520751953125</v>
      </c>
      <c r="L382">
        <v>46834.29296875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1241920896</v>
      </c>
      <c r="D383">
        <v>2778240.25</v>
      </c>
      <c r="E383">
        <v>100740.890625</v>
      </c>
      <c r="F383">
        <v>519.04705810546875</v>
      </c>
      <c r="G383">
        <v>2437281</v>
      </c>
      <c r="H383">
        <v>4695.68408203125</v>
      </c>
      <c r="I383">
        <v>1</v>
      </c>
      <c r="J383">
        <v>7.2051396369934082</v>
      </c>
      <c r="K383">
        <v>364.60055541992188</v>
      </c>
      <c r="L383">
        <v>46675.0859375</v>
      </c>
    </row>
    <row r="384" spans="1:12" x14ac:dyDescent="0.25">
      <c r="A384">
        <v>1654</v>
      </c>
      <c r="B384" s="1">
        <f>DATE(2023,3,14) + TIME(0,0,0)</f>
        <v>44999</v>
      </c>
      <c r="C384">
        <v>1241941504</v>
      </c>
      <c r="D384">
        <v>2778280.5</v>
      </c>
      <c r="E384">
        <v>100744.0859375</v>
      </c>
      <c r="F384">
        <v>513.205078125</v>
      </c>
      <c r="G384">
        <v>2058579.125</v>
      </c>
      <c r="H384">
        <v>4011.221435546875</v>
      </c>
      <c r="I384">
        <v>1</v>
      </c>
      <c r="J384">
        <v>7.3854084014892578</v>
      </c>
      <c r="K384">
        <v>319.86868286132813</v>
      </c>
      <c r="L384">
        <v>47787.53515625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1250031360</v>
      </c>
      <c r="D385">
        <v>2794303.5</v>
      </c>
      <c r="E385">
        <v>102003.90625</v>
      </c>
      <c r="F385">
        <v>502.88504028320313</v>
      </c>
      <c r="G385">
        <v>2019924.5</v>
      </c>
      <c r="H385">
        <v>4016.67236328125</v>
      </c>
      <c r="I385">
        <v>1</v>
      </c>
      <c r="J385">
        <v>7.2775030136108398</v>
      </c>
      <c r="K385">
        <v>315.2562255859375</v>
      </c>
      <c r="L385">
        <v>48183.75390625</v>
      </c>
    </row>
    <row r="386" spans="1:12" x14ac:dyDescent="0.25">
      <c r="A386">
        <v>1658</v>
      </c>
      <c r="B386" s="1">
        <f>DATE(2023,3,18) + TIME(0,0,0)</f>
        <v>45003</v>
      </c>
      <c r="C386">
        <v>1250051456</v>
      </c>
      <c r="D386">
        <v>2794343.5</v>
      </c>
      <c r="E386">
        <v>102007.0390625</v>
      </c>
      <c r="F386">
        <v>502.71038818359375</v>
      </c>
      <c r="G386">
        <v>2009126.375</v>
      </c>
      <c r="H386">
        <v>3996.588134765625</v>
      </c>
      <c r="I386">
        <v>1</v>
      </c>
      <c r="J386">
        <v>7.2826037406921387</v>
      </c>
      <c r="K386">
        <v>313.91702270507813</v>
      </c>
      <c r="L386">
        <v>48216.171875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1282066944</v>
      </c>
      <c r="D387">
        <v>2858211</v>
      </c>
      <c r="E387">
        <v>107065.3515625</v>
      </c>
      <c r="F387">
        <v>501.36148071289063</v>
      </c>
      <c r="G387">
        <v>2001226.125</v>
      </c>
      <c r="H387">
        <v>3991.583251953125</v>
      </c>
      <c r="I387">
        <v>1</v>
      </c>
      <c r="J387">
        <v>7.3979082107543945</v>
      </c>
      <c r="K387">
        <v>318.88446044921875</v>
      </c>
      <c r="L387">
        <v>48308.01171875</v>
      </c>
    </row>
    <row r="388" spans="1:12" x14ac:dyDescent="0.25">
      <c r="A388">
        <v>1674</v>
      </c>
      <c r="B388" s="1">
        <f>DATE(2023,4,3) + TIME(0,0,0)</f>
        <v>45019</v>
      </c>
      <c r="C388">
        <v>1282087552</v>
      </c>
      <c r="D388">
        <v>2858252</v>
      </c>
      <c r="E388">
        <v>107068.6171875</v>
      </c>
      <c r="F388">
        <v>502.193603515625</v>
      </c>
      <c r="G388">
        <v>2063209.5</v>
      </c>
      <c r="H388">
        <v>4108.39453125</v>
      </c>
      <c r="I388">
        <v>1</v>
      </c>
      <c r="J388">
        <v>7.368018627166748</v>
      </c>
      <c r="K388">
        <v>326.78482055664063</v>
      </c>
      <c r="L388">
        <v>48118.48046875</v>
      </c>
    </row>
    <row r="389" spans="1:12" x14ac:dyDescent="0.25">
      <c r="A389">
        <v>1674.05</v>
      </c>
      <c r="B389" s="1">
        <f>DATE(2023,4,3) + TIME(1,12,0)</f>
        <v>45019.05</v>
      </c>
      <c r="C389">
        <v>1282190720</v>
      </c>
      <c r="D389">
        <v>2858457.5</v>
      </c>
      <c r="E389">
        <v>107084.9609375</v>
      </c>
      <c r="F389">
        <v>502.37322998046875</v>
      </c>
      <c r="G389">
        <v>2063863.625</v>
      </c>
      <c r="H389">
        <v>4108.2275390625</v>
      </c>
      <c r="I389">
        <v>1</v>
      </c>
      <c r="J389">
        <v>7.3730921745300293</v>
      </c>
      <c r="K389">
        <v>327.01449584960938</v>
      </c>
      <c r="L389">
        <v>48110.5078125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1284132736</v>
      </c>
      <c r="D390">
        <v>2862318.75</v>
      </c>
      <c r="E390">
        <v>107392.921875</v>
      </c>
      <c r="F390">
        <v>503.26382446289063</v>
      </c>
      <c r="G390">
        <v>2067031</v>
      </c>
      <c r="H390">
        <v>4107.25146484375</v>
      </c>
      <c r="I390">
        <v>1</v>
      </c>
      <c r="J390">
        <v>7.3948745727539063</v>
      </c>
      <c r="K390">
        <v>327.97976684570313</v>
      </c>
      <c r="L390">
        <v>48071.0078125</v>
      </c>
    </row>
    <row r="391" spans="1:12" x14ac:dyDescent="0.25">
      <c r="A391">
        <v>1675</v>
      </c>
      <c r="B391" s="1">
        <f>DATE(2023,4,4) + TIME(0,0,0)</f>
        <v>45020</v>
      </c>
      <c r="C391">
        <v>1284152576</v>
      </c>
      <c r="D391">
        <v>2862358</v>
      </c>
      <c r="E391">
        <v>107396.0859375</v>
      </c>
      <c r="F391">
        <v>502.0125732421875</v>
      </c>
      <c r="G391">
        <v>1975709.875</v>
      </c>
      <c r="H391">
        <v>3935.57861328125</v>
      </c>
      <c r="I391">
        <v>1</v>
      </c>
      <c r="J391">
        <v>7.440401554107666</v>
      </c>
      <c r="K391">
        <v>316.36138916015625</v>
      </c>
      <c r="L391">
        <v>48349.3828125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1286104704</v>
      </c>
      <c r="D392">
        <v>2866254.75</v>
      </c>
      <c r="E392">
        <v>107708.7578125</v>
      </c>
      <c r="F392">
        <v>500.73068237304688</v>
      </c>
      <c r="G392">
        <v>1970927.875</v>
      </c>
      <c r="H392">
        <v>3936.103759765625</v>
      </c>
      <c r="I392">
        <v>1</v>
      </c>
      <c r="J392">
        <v>7.427304744720459</v>
      </c>
      <c r="K392">
        <v>315.80197143554688</v>
      </c>
      <c r="L392">
        <v>48404.15234375</v>
      </c>
    </row>
    <row r="393" spans="1:12" x14ac:dyDescent="0.25">
      <c r="A393">
        <v>1676</v>
      </c>
      <c r="B393" s="1">
        <f>DATE(2023,4,5) + TIME(0,0,0)</f>
        <v>45021</v>
      </c>
      <c r="C393">
        <v>1286128512</v>
      </c>
      <c r="D393">
        <v>2866302</v>
      </c>
      <c r="E393">
        <v>107712.4453125</v>
      </c>
      <c r="F393">
        <v>505.6192626953125</v>
      </c>
      <c r="G393">
        <v>2386887.25</v>
      </c>
      <c r="H393">
        <v>4720.720703125</v>
      </c>
      <c r="I393">
        <v>1</v>
      </c>
      <c r="J393">
        <v>7.2495427131652832</v>
      </c>
      <c r="K393">
        <v>368.98001098632813</v>
      </c>
      <c r="L393">
        <v>47126.6171875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1288517504</v>
      </c>
      <c r="D394">
        <v>2870969.75</v>
      </c>
      <c r="E394">
        <v>108082.6640625</v>
      </c>
      <c r="F394">
        <v>513.9869384765625</v>
      </c>
      <c r="G394">
        <v>2422267.25</v>
      </c>
      <c r="H394">
        <v>4712.7021484375</v>
      </c>
      <c r="I394">
        <v>1</v>
      </c>
      <c r="J394">
        <v>7.3803348541259766</v>
      </c>
      <c r="K394">
        <v>375.5284423828125</v>
      </c>
      <c r="L394">
        <v>46794.28515625</v>
      </c>
    </row>
    <row r="395" spans="1:12" x14ac:dyDescent="0.25">
      <c r="A395">
        <v>1677</v>
      </c>
      <c r="B395" s="1">
        <f>DATE(2023,4,6) + TIME(0,0,0)</f>
        <v>45022</v>
      </c>
      <c r="C395">
        <v>1288541568</v>
      </c>
      <c r="D395">
        <v>2871016.75</v>
      </c>
      <c r="E395">
        <v>108086.4140625</v>
      </c>
      <c r="F395">
        <v>513.9208984375</v>
      </c>
      <c r="G395">
        <v>2413783</v>
      </c>
      <c r="H395">
        <v>4696.79833984375</v>
      </c>
      <c r="I395">
        <v>1</v>
      </c>
      <c r="J395">
        <v>7.3846654891967773</v>
      </c>
      <c r="K395">
        <v>374.49832153320313</v>
      </c>
      <c r="L395">
        <v>46818.84765625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1298225920</v>
      </c>
      <c r="D396">
        <v>2889728</v>
      </c>
      <c r="E396">
        <v>109603.6640625</v>
      </c>
      <c r="F396">
        <v>519.0694580078125</v>
      </c>
      <c r="G396">
        <v>2432233.5</v>
      </c>
      <c r="H396">
        <v>4685.75732421875</v>
      </c>
      <c r="I396">
        <v>1</v>
      </c>
      <c r="J396">
        <v>7.5607719421386719</v>
      </c>
      <c r="K396">
        <v>383.256591796875</v>
      </c>
      <c r="L396">
        <v>46500.33203125</v>
      </c>
    </row>
    <row r="397" spans="1:12" x14ac:dyDescent="0.25">
      <c r="A397">
        <v>1681</v>
      </c>
      <c r="B397" s="1">
        <f>DATE(2023,4,10) + TIME(0,0,0)</f>
        <v>45026</v>
      </c>
      <c r="C397">
        <v>1298245120</v>
      </c>
      <c r="D397">
        <v>2889765.75</v>
      </c>
      <c r="E397">
        <v>109606.859375</v>
      </c>
      <c r="F397">
        <v>510.44732666015625</v>
      </c>
      <c r="G397">
        <v>1922017.625</v>
      </c>
      <c r="H397">
        <v>3765.359375</v>
      </c>
      <c r="I397">
        <v>1</v>
      </c>
      <c r="J397">
        <v>7.8220634460449219</v>
      </c>
      <c r="K397">
        <v>319.52200317382813</v>
      </c>
      <c r="L397">
        <v>48018.59375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1300123520</v>
      </c>
      <c r="D398">
        <v>2893498</v>
      </c>
      <c r="E398">
        <v>109918.3984375</v>
      </c>
      <c r="F398">
        <v>500.84503173828125</v>
      </c>
      <c r="G398">
        <v>1888906.625</v>
      </c>
      <c r="H398">
        <v>3771.439453125</v>
      </c>
      <c r="I398">
        <v>1</v>
      </c>
      <c r="J398">
        <v>7.6730761528015137</v>
      </c>
      <c r="K398">
        <v>313.43557739257813</v>
      </c>
      <c r="L398">
        <v>48389.015625</v>
      </c>
    </row>
    <row r="399" spans="1:12" x14ac:dyDescent="0.25">
      <c r="A399">
        <v>1682</v>
      </c>
      <c r="B399" s="1">
        <f>DATE(2023,4,11) + TIME(0,0,0)</f>
        <v>45027</v>
      </c>
      <c r="C399">
        <v>1300149376</v>
      </c>
      <c r="D399">
        <v>2893548.5</v>
      </c>
      <c r="E399">
        <v>109922.4296875</v>
      </c>
      <c r="F399">
        <v>509.30795288085938</v>
      </c>
      <c r="G399">
        <v>2583208.75</v>
      </c>
      <c r="H399">
        <v>5071.99755859375</v>
      </c>
      <c r="I399">
        <v>1</v>
      </c>
      <c r="J399">
        <v>7.3554577827453613</v>
      </c>
      <c r="K399">
        <v>402.68820190429688</v>
      </c>
      <c r="L399">
        <v>46263.66796875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1301431296</v>
      </c>
      <c r="D400">
        <v>2896030.25</v>
      </c>
      <c r="E400">
        <v>110122.75</v>
      </c>
      <c r="F400">
        <v>519.51055908203125</v>
      </c>
      <c r="G400">
        <v>2629355</v>
      </c>
      <c r="H400">
        <v>5061.2158203125</v>
      </c>
      <c r="I400">
        <v>1</v>
      </c>
      <c r="J400">
        <v>7.5025458335876465</v>
      </c>
      <c r="K400">
        <v>410.51947021484375</v>
      </c>
      <c r="L400">
        <v>45915.796875</v>
      </c>
    </row>
    <row r="401" spans="1:12" x14ac:dyDescent="0.25">
      <c r="A401">
        <v>1682.5</v>
      </c>
      <c r="B401" s="1">
        <f>DATE(2023,4,11) + TIME(12,0,0)</f>
        <v>45027.5</v>
      </c>
      <c r="C401">
        <v>1301451520</v>
      </c>
      <c r="D401">
        <v>2896069.5</v>
      </c>
      <c r="E401">
        <v>110126.078125</v>
      </c>
      <c r="F401">
        <v>510.62969970703125</v>
      </c>
      <c r="G401">
        <v>2011883.75</v>
      </c>
      <c r="H401">
        <v>3940.00537109375</v>
      </c>
      <c r="I401">
        <v>1</v>
      </c>
      <c r="J401">
        <v>7.7866778373718262</v>
      </c>
      <c r="K401">
        <v>332.70193481445313</v>
      </c>
      <c r="L401">
        <v>47770.1953125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1341852928</v>
      </c>
      <c r="D402">
        <v>2976893.75</v>
      </c>
      <c r="E402">
        <v>116850.84375</v>
      </c>
      <c r="F402">
        <v>500.37396240234375</v>
      </c>
      <c r="G402">
        <v>1972228.5</v>
      </c>
      <c r="H402">
        <v>3941.509033203125</v>
      </c>
      <c r="I402">
        <v>1</v>
      </c>
      <c r="J402">
        <v>7.7476296424865723</v>
      </c>
      <c r="K402">
        <v>331.01971435546875</v>
      </c>
      <c r="L402">
        <v>48300.9140625</v>
      </c>
    </row>
    <row r="403" spans="1:12" x14ac:dyDescent="0.25">
      <c r="A403">
        <v>1703</v>
      </c>
      <c r="B403" s="1">
        <f>DATE(2023,5,2) + TIME(0,0,0)</f>
        <v>45048</v>
      </c>
      <c r="C403">
        <v>1341876352</v>
      </c>
      <c r="D403">
        <v>2976940.25</v>
      </c>
      <c r="E403">
        <v>116854.65625</v>
      </c>
      <c r="F403">
        <v>504.72238159179688</v>
      </c>
      <c r="G403">
        <v>2343509</v>
      </c>
      <c r="H403">
        <v>4643.16455078125</v>
      </c>
      <c r="I403">
        <v>1</v>
      </c>
      <c r="J403">
        <v>7.5855283737182617</v>
      </c>
      <c r="K403">
        <v>381.118408203125</v>
      </c>
      <c r="L403">
        <v>47147.57421875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1351409792</v>
      </c>
      <c r="D404">
        <v>2995417.5</v>
      </c>
      <c r="E404">
        <v>118414.3359375</v>
      </c>
      <c r="F404">
        <v>518.88665771484375</v>
      </c>
      <c r="G404">
        <v>2400182.75</v>
      </c>
      <c r="H404">
        <v>4625.64013671875</v>
      </c>
      <c r="I404">
        <v>1</v>
      </c>
      <c r="J404">
        <v>7.8644514083862305</v>
      </c>
      <c r="K404">
        <v>394.8326416015625</v>
      </c>
      <c r="L404">
        <v>46557.7109375</v>
      </c>
    </row>
    <row r="405" spans="1:12" x14ac:dyDescent="0.25">
      <c r="A405">
        <v>1707</v>
      </c>
      <c r="B405" s="1">
        <f>DATE(2023,5,6) + TIME(0,0,0)</f>
        <v>45052</v>
      </c>
      <c r="C405">
        <v>1351430784</v>
      </c>
      <c r="D405">
        <v>2995458.25</v>
      </c>
      <c r="E405">
        <v>118417.8828125</v>
      </c>
      <c r="F405">
        <v>514.16192626953125</v>
      </c>
      <c r="G405">
        <v>2095773.25</v>
      </c>
      <c r="H405">
        <v>4076.095458984375</v>
      </c>
      <c r="I405">
        <v>1</v>
      </c>
      <c r="J405">
        <v>8.0079231262207031</v>
      </c>
      <c r="K405">
        <v>354.82467651367188</v>
      </c>
      <c r="L405">
        <v>47474.4375</v>
      </c>
    </row>
    <row r="406" spans="1:12" x14ac:dyDescent="0.25">
      <c r="A406">
        <v>1709</v>
      </c>
      <c r="B406" s="1">
        <f>DATE(2023,5,8) + TIME(0,0,0)</f>
        <v>45054</v>
      </c>
      <c r="C406">
        <v>1355576448</v>
      </c>
      <c r="D406">
        <v>3003617.75</v>
      </c>
      <c r="E406">
        <v>119121.8046875</v>
      </c>
      <c r="F406">
        <v>506.35592651367188</v>
      </c>
      <c r="G406">
        <v>2066159.875</v>
      </c>
      <c r="H406">
        <v>4080.44970703125</v>
      </c>
      <c r="I406">
        <v>1</v>
      </c>
      <c r="J406">
        <v>7.9345760345458984</v>
      </c>
      <c r="K406">
        <v>351.66989135742188</v>
      </c>
      <c r="L406">
        <v>47724.765625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1357618560</v>
      </c>
      <c r="D407">
        <v>3007657.5</v>
      </c>
      <c r="E407">
        <v>119469.9921875</v>
      </c>
      <c r="F407">
        <v>505.32196044921875</v>
      </c>
      <c r="G407">
        <v>2062024</v>
      </c>
      <c r="H407">
        <v>4080.614501953125</v>
      </c>
      <c r="I407">
        <v>1</v>
      </c>
      <c r="J407">
        <v>7.935060977935791</v>
      </c>
      <c r="K407">
        <v>351.70745849609375</v>
      </c>
      <c r="L407">
        <v>47751.84765625</v>
      </c>
    </row>
    <row r="408" spans="1:12" x14ac:dyDescent="0.25">
      <c r="A408">
        <v>1710</v>
      </c>
      <c r="B408" s="1">
        <f>DATE(2023,5,9) + TIME(0,0,0)</f>
        <v>45055</v>
      </c>
      <c r="C408">
        <v>1357638016</v>
      </c>
      <c r="D408">
        <v>3007696.5</v>
      </c>
      <c r="E408">
        <v>119473.3671875</v>
      </c>
      <c r="F408">
        <v>503.76580810546875</v>
      </c>
      <c r="G408">
        <v>1957283.5</v>
      </c>
      <c r="H408">
        <v>3885.304443359375</v>
      </c>
      <c r="I408">
        <v>1</v>
      </c>
      <c r="J408">
        <v>7.9925317764282227</v>
      </c>
      <c r="K408">
        <v>337.509765625</v>
      </c>
      <c r="L408">
        <v>48073.6171875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1363453312</v>
      </c>
      <c r="D409">
        <v>3019319.25</v>
      </c>
      <c r="E409">
        <v>120477.2890625</v>
      </c>
      <c r="F409">
        <v>499.10174560546875</v>
      </c>
      <c r="G409">
        <v>1940386.625</v>
      </c>
      <c r="H409">
        <v>3887.757568359375</v>
      </c>
      <c r="I409">
        <v>1</v>
      </c>
      <c r="J409">
        <v>7.9404020309448242</v>
      </c>
      <c r="K409">
        <v>335.33013916015625</v>
      </c>
      <c r="L409">
        <v>48255.5078125</v>
      </c>
    </row>
    <row r="410" spans="1:12" x14ac:dyDescent="0.25">
      <c r="A410">
        <v>1713</v>
      </c>
      <c r="B410" s="1">
        <f>DATE(2023,5,12) + TIME(0,0,0)</f>
        <v>45058</v>
      </c>
      <c r="C410">
        <v>1363453312</v>
      </c>
      <c r="D410">
        <v>3019319.25</v>
      </c>
      <c r="E410">
        <v>120477.2890625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51489.19921875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1363453312</v>
      </c>
      <c r="D411">
        <v>3019319.25</v>
      </c>
      <c r="E411">
        <v>120477.2890625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51506.3359375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1363453312</v>
      </c>
      <c r="D412">
        <v>3019319.25</v>
      </c>
      <c r="E412">
        <v>120477.2890625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51612.85546875</v>
      </c>
    </row>
    <row r="413" spans="1:12" x14ac:dyDescent="0.25">
      <c r="A413">
        <v>1714</v>
      </c>
      <c r="B413" s="1">
        <f>DATE(2023,5,13) + TIME(0,0,0)</f>
        <v>45059</v>
      </c>
      <c r="C413">
        <v>1363453312</v>
      </c>
      <c r="D413">
        <v>3019319.25</v>
      </c>
      <c r="E413">
        <v>120477.2890625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51614.0625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1363453312</v>
      </c>
      <c r="D414">
        <v>3019319.25</v>
      </c>
      <c r="E414">
        <v>120477.2890625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52083.27734375</v>
      </c>
    </row>
    <row r="415" spans="1:12" x14ac:dyDescent="0.25">
      <c r="A415">
        <v>1719</v>
      </c>
      <c r="B415" s="1">
        <f>DATE(2023,5,18) + TIME(0,0,0)</f>
        <v>45064</v>
      </c>
      <c r="C415">
        <v>1363472384</v>
      </c>
      <c r="D415">
        <v>3019360</v>
      </c>
      <c r="E415">
        <v>120480.25</v>
      </c>
      <c r="F415">
        <v>468.55581665039063</v>
      </c>
      <c r="G415">
        <v>1914742.625</v>
      </c>
      <c r="H415">
        <v>4086.477294921875</v>
      </c>
      <c r="I415">
        <v>1</v>
      </c>
      <c r="J415">
        <v>6.753178596496582</v>
      </c>
      <c r="K415">
        <v>295.953369140625</v>
      </c>
      <c r="L415">
        <v>51136.87109375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1379156992</v>
      </c>
      <c r="D416">
        <v>3051689.25</v>
      </c>
      <c r="E416">
        <v>123139.625</v>
      </c>
      <c r="F416">
        <v>494.74227905273438</v>
      </c>
      <c r="G416">
        <v>1996223.125</v>
      </c>
      <c r="H416">
        <v>4034.87451171875</v>
      </c>
      <c r="I416">
        <v>1</v>
      </c>
      <c r="J416">
        <v>7.8225421905517578</v>
      </c>
      <c r="K416">
        <v>342.41534423828125</v>
      </c>
      <c r="L416">
        <v>48529.5703125</v>
      </c>
    </row>
    <row r="417" spans="1:12" x14ac:dyDescent="0.25">
      <c r="A417">
        <v>1727</v>
      </c>
      <c r="B417" s="1">
        <f>DATE(2023,5,26) + TIME(0,0,0)</f>
        <v>45072</v>
      </c>
      <c r="C417">
        <v>1379182080</v>
      </c>
      <c r="D417">
        <v>3051739.5</v>
      </c>
      <c r="E417">
        <v>123143.7890625</v>
      </c>
      <c r="F417">
        <v>499.59716796875</v>
      </c>
      <c r="G417">
        <v>2510131</v>
      </c>
      <c r="H417">
        <v>5024.3095703125</v>
      </c>
      <c r="I417">
        <v>1</v>
      </c>
      <c r="J417">
        <v>7.6539373397827148</v>
      </c>
      <c r="K417">
        <v>416.43084716796875</v>
      </c>
      <c r="L417">
        <v>46891.94921875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1380427392</v>
      </c>
      <c r="D418">
        <v>3054198.25</v>
      </c>
      <c r="E418">
        <v>123350.6796875</v>
      </c>
      <c r="F418">
        <v>509.8873291015625</v>
      </c>
      <c r="G418">
        <v>2556751.75</v>
      </c>
      <c r="H418">
        <v>5014.3466796875</v>
      </c>
      <c r="I418">
        <v>1</v>
      </c>
      <c r="J418">
        <v>7.8038105964660645</v>
      </c>
      <c r="K418">
        <v>424.43194580078125</v>
      </c>
      <c r="L418">
        <v>46535.90234375</v>
      </c>
    </row>
    <row r="419" spans="1:12" x14ac:dyDescent="0.25">
      <c r="A419">
        <v>1727.5</v>
      </c>
      <c r="B419" s="1">
        <f>DATE(2023,5,26) + TIME(12,0,0)</f>
        <v>45072.5</v>
      </c>
      <c r="C419">
        <v>1380447232</v>
      </c>
      <c r="D419">
        <v>3054237.5</v>
      </c>
      <c r="E419">
        <v>123354.1171875</v>
      </c>
      <c r="F419">
        <v>503.41323852539063</v>
      </c>
      <c r="G419">
        <v>1979455.125</v>
      </c>
      <c r="H419">
        <v>3932.06787109375</v>
      </c>
      <c r="I419">
        <v>1</v>
      </c>
      <c r="J419">
        <v>8.0280513763427734</v>
      </c>
      <c r="K419">
        <v>343.22250366210938</v>
      </c>
      <c r="L419">
        <v>48332.35546875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1404924672</v>
      </c>
      <c r="D420">
        <v>3103319.75</v>
      </c>
      <c r="E420">
        <v>127658.0546875</v>
      </c>
      <c r="F420">
        <v>499.10147094726563</v>
      </c>
      <c r="G420">
        <v>1959403.125</v>
      </c>
      <c r="H420">
        <v>3925.861328125</v>
      </c>
      <c r="I420">
        <v>1</v>
      </c>
      <c r="J420">
        <v>8.1484107971191406</v>
      </c>
      <c r="K420">
        <v>348.27410888671875</v>
      </c>
      <c r="L420">
        <v>48457.45703125</v>
      </c>
    </row>
    <row r="421" spans="1:12" x14ac:dyDescent="0.25">
      <c r="A421">
        <v>1740</v>
      </c>
      <c r="B421" s="1">
        <f>DATE(2023,6,8) + TIME(0,0,0)</f>
        <v>45085</v>
      </c>
      <c r="C421">
        <v>1404948992</v>
      </c>
      <c r="D421">
        <v>3103368</v>
      </c>
      <c r="E421">
        <v>127662.2265625</v>
      </c>
      <c r="F421">
        <v>504.44696044921875</v>
      </c>
      <c r="G421">
        <v>2428051.25</v>
      </c>
      <c r="H421">
        <v>4813.29345703125</v>
      </c>
      <c r="I421">
        <v>1</v>
      </c>
      <c r="J421">
        <v>7.974029541015625</v>
      </c>
      <c r="K421">
        <v>417.07080078125</v>
      </c>
      <c r="L421">
        <v>46976.09765625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1406892800</v>
      </c>
      <c r="D422">
        <v>3107165</v>
      </c>
      <c r="E422">
        <v>127996.3515625</v>
      </c>
      <c r="F422">
        <v>514.88092041015625</v>
      </c>
      <c r="G422">
        <v>2473220.75</v>
      </c>
      <c r="H422">
        <v>4803.48095703125</v>
      </c>
      <c r="I422">
        <v>1</v>
      </c>
      <c r="J422">
        <v>8.1261425018310547</v>
      </c>
      <c r="K422">
        <v>424.86264038085938</v>
      </c>
      <c r="L422">
        <v>46607.26953125</v>
      </c>
    </row>
    <row r="423" spans="1:12" x14ac:dyDescent="0.25">
      <c r="A423">
        <v>1740.8</v>
      </c>
      <c r="B423" s="1">
        <f>DATE(2023,6,8) + TIME(19,12,0)</f>
        <v>45085.8</v>
      </c>
      <c r="C423">
        <v>1406913024</v>
      </c>
      <c r="D423">
        <v>3107204.5</v>
      </c>
      <c r="E423">
        <v>127999.9453125</v>
      </c>
      <c r="F423">
        <v>508.80062866210938</v>
      </c>
      <c r="G423">
        <v>2015297.75</v>
      </c>
      <c r="H423">
        <v>3960.879150390625</v>
      </c>
      <c r="I423">
        <v>1</v>
      </c>
      <c r="J423">
        <v>8.3184823989868164</v>
      </c>
      <c r="K423">
        <v>359.37997436523438</v>
      </c>
      <c r="L423">
        <v>48015.7265625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1407294592</v>
      </c>
      <c r="D424">
        <v>3107957.5</v>
      </c>
      <c r="E424">
        <v>128067.828125</v>
      </c>
      <c r="F424">
        <v>506.16555786132813</v>
      </c>
      <c r="G424">
        <v>2005788</v>
      </c>
      <c r="H424">
        <v>3962.71142578125</v>
      </c>
      <c r="I424">
        <v>1</v>
      </c>
      <c r="J424">
        <v>8.2583837509155273</v>
      </c>
      <c r="K424">
        <v>356.71478271484375</v>
      </c>
      <c r="L424">
        <v>48117.5859375</v>
      </c>
    </row>
    <row r="425" spans="1:12" x14ac:dyDescent="0.25">
      <c r="A425">
        <v>1741</v>
      </c>
      <c r="B425" s="1">
        <f>DATE(2023,6,9) + TIME(0,0,0)</f>
        <v>45086</v>
      </c>
      <c r="C425">
        <v>1407321984</v>
      </c>
      <c r="D425">
        <v>3108010.75</v>
      </c>
      <c r="E425">
        <v>128072.4609375</v>
      </c>
      <c r="F425">
        <v>514.81793212890625</v>
      </c>
      <c r="G425">
        <v>2742130.75</v>
      </c>
      <c r="H425">
        <v>5326.40869140625</v>
      </c>
      <c r="I425">
        <v>1</v>
      </c>
      <c r="J425">
        <v>7.9925704002380371</v>
      </c>
      <c r="K425">
        <v>462.69845581054688</v>
      </c>
      <c r="L425">
        <v>45831.0234375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1412927360</v>
      </c>
      <c r="D426">
        <v>3118569.5</v>
      </c>
      <c r="E426">
        <v>129016.8359375</v>
      </c>
      <c r="F426">
        <v>537.83953857421875</v>
      </c>
      <c r="G426">
        <v>2847547.5</v>
      </c>
      <c r="H426">
        <v>5294.41845703125</v>
      </c>
      <c r="I426">
        <v>1</v>
      </c>
      <c r="J426">
        <v>8.3055658340454102</v>
      </c>
      <c r="K426">
        <v>479.561767578125</v>
      </c>
      <c r="L426">
        <v>45070.96484375</v>
      </c>
    </row>
    <row r="427" spans="1:12" x14ac:dyDescent="0.25">
      <c r="A427">
        <v>1743</v>
      </c>
      <c r="B427" s="1">
        <f>DATE(2023,6,11) + TIME(0,0,0)</f>
        <v>45088</v>
      </c>
      <c r="C427">
        <v>1412951552</v>
      </c>
      <c r="D427">
        <v>3118615</v>
      </c>
      <c r="E427">
        <v>129021.0390625</v>
      </c>
      <c r="F427">
        <v>529.99493408203125</v>
      </c>
      <c r="G427">
        <v>2411478.25</v>
      </c>
      <c r="H427">
        <v>4550.0029296875</v>
      </c>
      <c r="I427">
        <v>1</v>
      </c>
      <c r="J427">
        <v>8.4599542617797852</v>
      </c>
      <c r="K427">
        <v>420.50247192382813</v>
      </c>
      <c r="L427">
        <v>46348.3359375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1422375936</v>
      </c>
      <c r="D428">
        <v>3136794.5</v>
      </c>
      <c r="E428">
        <v>130696.1171875</v>
      </c>
      <c r="F428">
        <v>515.8375244140625</v>
      </c>
      <c r="G428">
        <v>2349818.25</v>
      </c>
      <c r="H428">
        <v>4555.34521484375</v>
      </c>
      <c r="I428">
        <v>1</v>
      </c>
      <c r="J428">
        <v>8.4743108749389648</v>
      </c>
      <c r="K428">
        <v>421.77682495117188</v>
      </c>
      <c r="L428">
        <v>46540.296875</v>
      </c>
    </row>
    <row r="429" spans="1:12" x14ac:dyDescent="0.25">
      <c r="A429">
        <v>1747</v>
      </c>
      <c r="B429" s="1">
        <f>DATE(2023,6,15) + TIME(0,0,0)</f>
        <v>45092</v>
      </c>
      <c r="C429">
        <v>1422394880</v>
      </c>
      <c r="D429">
        <v>3136831.75</v>
      </c>
      <c r="E429">
        <v>130699.671875</v>
      </c>
      <c r="F429">
        <v>507.74337768554688</v>
      </c>
      <c r="G429">
        <v>1891480.75</v>
      </c>
      <c r="H429">
        <v>3725.26904296875</v>
      </c>
      <c r="I429">
        <v>1</v>
      </c>
      <c r="J429">
        <v>8.7071514129638672</v>
      </c>
      <c r="K429">
        <v>355.30145263671875</v>
      </c>
      <c r="L429">
        <v>47944.0546875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1424244224</v>
      </c>
      <c r="D430">
        <v>3140524.25</v>
      </c>
      <c r="E430">
        <v>131046.75</v>
      </c>
      <c r="F430">
        <v>497.83660888671875</v>
      </c>
      <c r="G430">
        <v>1857638.625</v>
      </c>
      <c r="H430">
        <v>3731.42236328125</v>
      </c>
      <c r="I430">
        <v>1</v>
      </c>
      <c r="J430">
        <v>8.5570497512817383</v>
      </c>
      <c r="K430">
        <v>349.1790771484375</v>
      </c>
      <c r="L430">
        <v>48310.68359375</v>
      </c>
    </row>
    <row r="431" spans="1:12" x14ac:dyDescent="0.25">
      <c r="A431">
        <v>1748</v>
      </c>
      <c r="B431" s="1">
        <f>DATE(2023,6,16) + TIME(0,0,0)</f>
        <v>45093</v>
      </c>
      <c r="C431">
        <v>1424268416</v>
      </c>
      <c r="D431">
        <v>3140572.25</v>
      </c>
      <c r="E431">
        <v>131051.09375</v>
      </c>
      <c r="F431">
        <v>505.16122436523438</v>
      </c>
      <c r="G431">
        <v>2428494.25</v>
      </c>
      <c r="H431">
        <v>4807.36474609375</v>
      </c>
      <c r="I431">
        <v>1</v>
      </c>
      <c r="J431">
        <v>8.2930908203125</v>
      </c>
      <c r="K431">
        <v>434.73184204101563</v>
      </c>
      <c r="L431">
        <v>46507.80859375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1429185792</v>
      </c>
      <c r="D432">
        <v>3150116</v>
      </c>
      <c r="E432">
        <v>131933.140625</v>
      </c>
      <c r="F432">
        <v>518.209228515625</v>
      </c>
      <c r="G432">
        <v>2482889.5</v>
      </c>
      <c r="H432">
        <v>4791.2880859375</v>
      </c>
      <c r="I432">
        <v>1</v>
      </c>
      <c r="J432">
        <v>8.5113105773925781</v>
      </c>
      <c r="K432">
        <v>445.73968505859375</v>
      </c>
      <c r="L432">
        <v>46024.1484375</v>
      </c>
    </row>
    <row r="433" spans="1:12" x14ac:dyDescent="0.25">
      <c r="A433">
        <v>1750</v>
      </c>
      <c r="B433" s="1">
        <f>DATE(2023,6,18) + TIME(0,0,0)</f>
        <v>45095</v>
      </c>
      <c r="C433">
        <v>1429205504</v>
      </c>
      <c r="D433">
        <v>3150154.5</v>
      </c>
      <c r="E433">
        <v>131936.84375</v>
      </c>
      <c r="F433">
        <v>509.30352783203125</v>
      </c>
      <c r="G433">
        <v>1971052.5</v>
      </c>
      <c r="H433">
        <v>3870.093994140625</v>
      </c>
      <c r="I433">
        <v>1</v>
      </c>
      <c r="J433">
        <v>8.7486000061035156</v>
      </c>
      <c r="K433">
        <v>371.03982543945313</v>
      </c>
      <c r="L433">
        <v>47594.70703125</v>
      </c>
    </row>
    <row r="434" spans="1:12" x14ac:dyDescent="0.25">
      <c r="A434">
        <v>1752</v>
      </c>
      <c r="B434" s="1">
        <f>DATE(2023,6,20) + TIME(0,0,0)</f>
        <v>45097</v>
      </c>
      <c r="C434">
        <v>1433074304</v>
      </c>
      <c r="D434">
        <v>3157908.25</v>
      </c>
      <c r="E434">
        <v>132666.921875</v>
      </c>
      <c r="F434">
        <v>496.14791870117188</v>
      </c>
      <c r="G434">
        <v>1924232.875</v>
      </c>
      <c r="H434">
        <v>3878.34521484375</v>
      </c>
      <c r="I434">
        <v>1</v>
      </c>
      <c r="J434">
        <v>8.5778207778930664</v>
      </c>
      <c r="K434">
        <v>363.89144897460938</v>
      </c>
      <c r="L434">
        <v>48050.26171875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1434972416</v>
      </c>
      <c r="D435">
        <v>3161748.75</v>
      </c>
      <c r="E435">
        <v>133026.4375</v>
      </c>
      <c r="F435">
        <v>494.22607421875</v>
      </c>
      <c r="G435">
        <v>1917244.75</v>
      </c>
      <c r="H435">
        <v>3879.286865234375</v>
      </c>
      <c r="I435">
        <v>1</v>
      </c>
      <c r="J435">
        <v>8.5598936080932617</v>
      </c>
      <c r="K435">
        <v>363.14788818359375</v>
      </c>
      <c r="L435">
        <v>48117.15234375</v>
      </c>
    </row>
    <row r="436" spans="1:12" x14ac:dyDescent="0.25">
      <c r="A436">
        <v>1753</v>
      </c>
      <c r="B436" s="1">
        <f>DATE(2023,6,21) + TIME(0,0,0)</f>
        <v>45098</v>
      </c>
      <c r="C436">
        <v>1434996224</v>
      </c>
      <c r="D436">
        <v>3161796.5</v>
      </c>
      <c r="E436">
        <v>133030.78125</v>
      </c>
      <c r="F436">
        <v>499.325439453125</v>
      </c>
      <c r="G436">
        <v>2374527.5</v>
      </c>
      <c r="H436">
        <v>4755.47021484375</v>
      </c>
      <c r="I436">
        <v>1</v>
      </c>
      <c r="J436">
        <v>8.3572673797607422</v>
      </c>
      <c r="K436">
        <v>433.67037963867188</v>
      </c>
      <c r="L436">
        <v>46646.1875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1436410752</v>
      </c>
      <c r="D437">
        <v>3164599</v>
      </c>
      <c r="E437">
        <v>133289.4375</v>
      </c>
      <c r="F437">
        <v>507.01956176757813</v>
      </c>
      <c r="G437">
        <v>2407363</v>
      </c>
      <c r="H437">
        <v>4748.0673828125</v>
      </c>
      <c r="I437">
        <v>1</v>
      </c>
      <c r="J437">
        <v>8.4788799285888672</v>
      </c>
      <c r="K437">
        <v>439.87985229492188</v>
      </c>
      <c r="L437">
        <v>46368.296875</v>
      </c>
    </row>
    <row r="438" spans="1:12" x14ac:dyDescent="0.25">
      <c r="A438">
        <v>1753.6</v>
      </c>
      <c r="B438" s="1">
        <f>DATE(2023,6,21) + TIME(14,24,0)</f>
        <v>45098.6</v>
      </c>
      <c r="C438">
        <v>1436430464</v>
      </c>
      <c r="D438">
        <v>3164638.5</v>
      </c>
      <c r="E438">
        <v>133293.171875</v>
      </c>
      <c r="F438">
        <v>501.50823974609375</v>
      </c>
      <c r="G438">
        <v>1969939.875</v>
      </c>
      <c r="H438">
        <v>3928.031005859375</v>
      </c>
      <c r="I438">
        <v>1</v>
      </c>
      <c r="J438">
        <v>8.6821489334106445</v>
      </c>
      <c r="K438">
        <v>373.4620361328125</v>
      </c>
      <c r="L438">
        <v>47751.73828125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1450761728</v>
      </c>
      <c r="D439">
        <v>3193699.25</v>
      </c>
      <c r="E439">
        <v>136020.265625</v>
      </c>
      <c r="F439">
        <v>491.76223754882813</v>
      </c>
      <c r="G439">
        <v>1933647.125</v>
      </c>
      <c r="H439">
        <v>3932.077392578125</v>
      </c>
      <c r="I439">
        <v>1</v>
      </c>
      <c r="J439">
        <v>8.5895242691040039</v>
      </c>
      <c r="K439">
        <v>369.483642578125</v>
      </c>
      <c r="L439">
        <v>48130.2734375</v>
      </c>
    </row>
    <row r="440" spans="1:12" x14ac:dyDescent="0.25">
      <c r="A440">
        <v>1761</v>
      </c>
      <c r="B440" s="1">
        <f>DATE(2023,6,29) + TIME(0,0,0)</f>
        <v>45106</v>
      </c>
      <c r="C440">
        <v>1450781312</v>
      </c>
      <c r="D440">
        <v>3193739</v>
      </c>
      <c r="E440">
        <v>136024</v>
      </c>
      <c r="F440">
        <v>492.0777587890625</v>
      </c>
      <c r="G440">
        <v>1959788.5</v>
      </c>
      <c r="H440">
        <v>3982.680419921875</v>
      </c>
      <c r="I440">
        <v>1</v>
      </c>
      <c r="J440">
        <v>8.5770931243896484</v>
      </c>
      <c r="K440">
        <v>373.64617919921875</v>
      </c>
      <c r="L440">
        <v>48045.5390625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1454684544</v>
      </c>
      <c r="D441">
        <v>3201662.5</v>
      </c>
      <c r="E441">
        <v>136769.578125</v>
      </c>
      <c r="F441">
        <v>492.8021240234375</v>
      </c>
      <c r="G441">
        <v>1961897</v>
      </c>
      <c r="H441">
        <v>3981.104736328125</v>
      </c>
      <c r="I441">
        <v>1</v>
      </c>
      <c r="J441">
        <v>8.611175537109375</v>
      </c>
      <c r="K441">
        <v>375.12237548828125</v>
      </c>
      <c r="L441">
        <v>48025.4375</v>
      </c>
    </row>
    <row r="442" spans="1:12" x14ac:dyDescent="0.25">
      <c r="A442">
        <v>1763</v>
      </c>
      <c r="B442" s="1">
        <f>DATE(2023,7,1) + TIME(0,0,0)</f>
        <v>45108</v>
      </c>
      <c r="C442">
        <v>1454704000</v>
      </c>
      <c r="D442">
        <v>3201702</v>
      </c>
      <c r="E442">
        <v>136773.28125</v>
      </c>
      <c r="F442">
        <v>492.5279541015625</v>
      </c>
      <c r="G442">
        <v>1939243.125</v>
      </c>
      <c r="H442">
        <v>3937.326171875</v>
      </c>
      <c r="I442">
        <v>1</v>
      </c>
      <c r="J442">
        <v>8.622105598449707</v>
      </c>
      <c r="K442">
        <v>371.51260375976563</v>
      </c>
      <c r="L442">
        <v>48098.9140625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1458560128</v>
      </c>
      <c r="D443">
        <v>3209536.75</v>
      </c>
      <c r="E443">
        <v>137513.078125</v>
      </c>
      <c r="F443">
        <v>492.09356689453125</v>
      </c>
      <c r="G443">
        <v>1937192</v>
      </c>
      <c r="H443">
        <v>3936.633544921875</v>
      </c>
      <c r="I443">
        <v>1</v>
      </c>
      <c r="J443">
        <v>8.6375503540039063</v>
      </c>
      <c r="K443">
        <v>372.17556762695313</v>
      </c>
      <c r="L443">
        <v>48121.87890625</v>
      </c>
    </row>
    <row r="444" spans="1:12" x14ac:dyDescent="0.25">
      <c r="A444">
        <v>1765</v>
      </c>
      <c r="B444" s="1">
        <f>DATE(2023,7,3) + TIME(0,0,0)</f>
        <v>45110</v>
      </c>
      <c r="C444">
        <v>1458579968</v>
      </c>
      <c r="D444">
        <v>3209577</v>
      </c>
      <c r="E444">
        <v>137516.890625</v>
      </c>
      <c r="F444">
        <v>492.7525634765625</v>
      </c>
      <c r="G444">
        <v>1992679.25</v>
      </c>
      <c r="H444">
        <v>4043.9755859375</v>
      </c>
      <c r="I444">
        <v>1</v>
      </c>
      <c r="J444">
        <v>8.6121597290039063</v>
      </c>
      <c r="K444">
        <v>381.09405517578125</v>
      </c>
      <c r="L444">
        <v>47941.578125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1460555904</v>
      </c>
      <c r="D445">
        <v>3213579.5</v>
      </c>
      <c r="E445">
        <v>137895.21875</v>
      </c>
      <c r="F445">
        <v>494.06716918945313</v>
      </c>
      <c r="G445">
        <v>1997199.875</v>
      </c>
      <c r="H445">
        <v>4042.364990234375</v>
      </c>
      <c r="I445">
        <v>1</v>
      </c>
      <c r="J445">
        <v>8.6463327407836914</v>
      </c>
      <c r="K445">
        <v>382.596923828125</v>
      </c>
      <c r="L445">
        <v>47894.58203125</v>
      </c>
    </row>
    <row r="446" spans="1:12" x14ac:dyDescent="0.25">
      <c r="A446">
        <v>1766</v>
      </c>
      <c r="B446" s="1">
        <f>DATE(2023,7,4) + TIME(0,0,0)</f>
        <v>45111</v>
      </c>
      <c r="C446">
        <v>1460579712</v>
      </c>
      <c r="D446">
        <v>3213627.25</v>
      </c>
      <c r="E446">
        <v>137899.640625</v>
      </c>
      <c r="F446">
        <v>497.87796020507813</v>
      </c>
      <c r="G446">
        <v>2371863.5</v>
      </c>
      <c r="H446">
        <v>4763.9453125</v>
      </c>
      <c r="I446">
        <v>1</v>
      </c>
      <c r="J446">
        <v>8.5014934539794922</v>
      </c>
      <c r="K446">
        <v>442.63729858398438</v>
      </c>
      <c r="L446">
        <v>46675.5859375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1462957056</v>
      </c>
      <c r="D447">
        <v>3218337</v>
      </c>
      <c r="E447">
        <v>138343.21875</v>
      </c>
      <c r="F447">
        <v>508.18801879882813</v>
      </c>
      <c r="G447">
        <v>2415885.5</v>
      </c>
      <c r="H447">
        <v>4753.92041015625</v>
      </c>
      <c r="I447">
        <v>1</v>
      </c>
      <c r="J447">
        <v>8.65435791015625</v>
      </c>
      <c r="K447">
        <v>450.40054321289063</v>
      </c>
      <c r="L447">
        <v>46315.09765625</v>
      </c>
    </row>
    <row r="448" spans="1:12" x14ac:dyDescent="0.25">
      <c r="A448">
        <v>1767</v>
      </c>
      <c r="B448" s="1">
        <f>DATE(2023,7,5) + TIME(0,0,0)</f>
        <v>45112</v>
      </c>
      <c r="C448">
        <v>1462983808</v>
      </c>
      <c r="D448">
        <v>3218389.25</v>
      </c>
      <c r="E448">
        <v>138348.125</v>
      </c>
      <c r="F448">
        <v>510.73013305664063</v>
      </c>
      <c r="G448">
        <v>2666889.75</v>
      </c>
      <c r="H448">
        <v>5221.72021484375</v>
      </c>
      <c r="I448">
        <v>1</v>
      </c>
      <c r="J448">
        <v>8.5742483139038086</v>
      </c>
      <c r="K448">
        <v>489.71237182617188</v>
      </c>
      <c r="L448">
        <v>45510.015625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1468413696</v>
      </c>
      <c r="D449">
        <v>3228742</v>
      </c>
      <c r="E449">
        <v>139339.78125</v>
      </c>
      <c r="F449">
        <v>529.9105224609375</v>
      </c>
      <c r="G449">
        <v>2752156.75</v>
      </c>
      <c r="H449">
        <v>5193.62548828125</v>
      </c>
      <c r="I449">
        <v>1</v>
      </c>
      <c r="J449">
        <v>8.8157501220703125</v>
      </c>
      <c r="K449">
        <v>502.12295532226563</v>
      </c>
      <c r="L449">
        <v>44954.85546875</v>
      </c>
    </row>
    <row r="450" spans="1:12" x14ac:dyDescent="0.25">
      <c r="A450">
        <v>1769</v>
      </c>
      <c r="B450" s="1">
        <f>DATE(2023,7,7) + TIME(0,0,0)</f>
        <v>45114</v>
      </c>
      <c r="C450">
        <v>1468437888</v>
      </c>
      <c r="D450">
        <v>3228788.25</v>
      </c>
      <c r="E450">
        <v>139344.296875</v>
      </c>
      <c r="F450">
        <v>523.839111328125</v>
      </c>
      <c r="G450">
        <v>2417174.25</v>
      </c>
      <c r="H450">
        <v>4614.34521484375</v>
      </c>
      <c r="I450">
        <v>1</v>
      </c>
      <c r="J450">
        <v>8.9313268661499023</v>
      </c>
      <c r="K450">
        <v>452.54006958007813</v>
      </c>
      <c r="L450">
        <v>45965.16015625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1470803840</v>
      </c>
      <c r="D451">
        <v>3233361.5</v>
      </c>
      <c r="E451">
        <v>139790.71875</v>
      </c>
      <c r="F451">
        <v>515.52862548828125</v>
      </c>
      <c r="G451">
        <v>2382013.75</v>
      </c>
      <c r="H451">
        <v>4620.52685546875</v>
      </c>
      <c r="I451">
        <v>1</v>
      </c>
      <c r="J451">
        <v>8.8932962417602539</v>
      </c>
      <c r="K451">
        <v>451.02841186523438</v>
      </c>
      <c r="L451">
        <v>46105.3828125</v>
      </c>
    </row>
    <row r="452" spans="1:12" x14ac:dyDescent="0.25">
      <c r="A452">
        <v>1770</v>
      </c>
      <c r="B452" s="1">
        <f>DATE(2023,7,8) + TIME(0,0,0)</f>
        <v>45115</v>
      </c>
      <c r="C452">
        <v>1470827776</v>
      </c>
      <c r="D452">
        <v>3233408</v>
      </c>
      <c r="E452">
        <v>139795.25</v>
      </c>
      <c r="F452">
        <v>515.63330078125</v>
      </c>
      <c r="G452">
        <v>2390749.25</v>
      </c>
      <c r="H452">
        <v>4636.5302734375</v>
      </c>
      <c r="I452">
        <v>1</v>
      </c>
      <c r="J452">
        <v>8.8900146484375</v>
      </c>
      <c r="K452">
        <v>452.40731811523438</v>
      </c>
      <c r="L452">
        <v>46078.03515625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1473189888</v>
      </c>
      <c r="D453">
        <v>3237997.75</v>
      </c>
      <c r="E453">
        <v>140243.984375</v>
      </c>
      <c r="F453">
        <v>514.17266845703125</v>
      </c>
      <c r="G453">
        <v>2383524</v>
      </c>
      <c r="H453">
        <v>4635.64892578125</v>
      </c>
      <c r="I453">
        <v>1</v>
      </c>
      <c r="J453">
        <v>8.9165821075439453</v>
      </c>
      <c r="K453">
        <v>453.80535888671875</v>
      </c>
      <c r="L453">
        <v>46075.74609375</v>
      </c>
    </row>
    <row r="454" spans="1:12" x14ac:dyDescent="0.25">
      <c r="A454">
        <v>1771</v>
      </c>
      <c r="B454" s="1">
        <f>DATE(2023,7,9) + TIME(0,0,0)</f>
        <v>45116</v>
      </c>
      <c r="C454">
        <v>1473210368</v>
      </c>
      <c r="D454">
        <v>3238038</v>
      </c>
      <c r="E454">
        <v>140248.015625</v>
      </c>
      <c r="F454">
        <v>508.48428344726563</v>
      </c>
      <c r="G454">
        <v>2050915.375</v>
      </c>
      <c r="H454">
        <v>4033.389892578125</v>
      </c>
      <c r="I454">
        <v>1</v>
      </c>
      <c r="J454">
        <v>9.0638370513916016</v>
      </c>
      <c r="K454">
        <v>402.01812744140625</v>
      </c>
      <c r="L454">
        <v>47115.828125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1477227520</v>
      </c>
      <c r="D455">
        <v>3246076.25</v>
      </c>
      <c r="E455">
        <v>141039.859375</v>
      </c>
      <c r="F455">
        <v>496.609619140625</v>
      </c>
      <c r="G455">
        <v>2006756.25</v>
      </c>
      <c r="H455">
        <v>4040.912841796875</v>
      </c>
      <c r="I455">
        <v>1</v>
      </c>
      <c r="J455">
        <v>8.9443798065185547</v>
      </c>
      <c r="K455">
        <v>396.93826293945313</v>
      </c>
      <c r="L455">
        <v>47469.56640625</v>
      </c>
    </row>
    <row r="456" spans="1:12" x14ac:dyDescent="0.25">
      <c r="A456">
        <v>1773</v>
      </c>
      <c r="B456" s="1">
        <f>DATE(2023,7,11) + TIME(0,0,0)</f>
        <v>45118</v>
      </c>
      <c r="C456">
        <v>1477247104</v>
      </c>
      <c r="D456">
        <v>3246116</v>
      </c>
      <c r="E456">
        <v>141043.765625</v>
      </c>
      <c r="F456">
        <v>496.09033203125</v>
      </c>
      <c r="G456">
        <v>1969466.125</v>
      </c>
      <c r="H456">
        <v>3969.974853515625</v>
      </c>
      <c r="I456">
        <v>1</v>
      </c>
      <c r="J456">
        <v>8.9633884429931641</v>
      </c>
      <c r="K456">
        <v>390.88043212890625</v>
      </c>
      <c r="L456">
        <v>47590.1328125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1479190656</v>
      </c>
      <c r="D457">
        <v>3250047.25</v>
      </c>
      <c r="E457">
        <v>141429.984375</v>
      </c>
      <c r="F457">
        <v>493.51119995117188</v>
      </c>
      <c r="G457">
        <v>1959879.25</v>
      </c>
      <c r="H457">
        <v>3971.296630859375</v>
      </c>
      <c r="I457">
        <v>1</v>
      </c>
      <c r="J457">
        <v>8.9380350112915039</v>
      </c>
      <c r="K457">
        <v>389.79595947265625</v>
      </c>
      <c r="L457">
        <v>47672.94921875</v>
      </c>
    </row>
    <row r="458" spans="1:12" x14ac:dyDescent="0.25">
      <c r="A458">
        <v>1774</v>
      </c>
      <c r="B458" s="1">
        <f>DATE(2023,7,12) + TIME(0,0,0)</f>
        <v>45119</v>
      </c>
      <c r="C458">
        <v>1479210496</v>
      </c>
      <c r="D458">
        <v>3250087.5</v>
      </c>
      <c r="E458">
        <v>141433.9375</v>
      </c>
      <c r="F458">
        <v>493.88058471679688</v>
      </c>
      <c r="G458">
        <v>1991315.25</v>
      </c>
      <c r="H458">
        <v>4031.977294921875</v>
      </c>
      <c r="I458">
        <v>1</v>
      </c>
      <c r="J458">
        <v>8.9216518402099609</v>
      </c>
      <c r="K458">
        <v>394.95553588867188</v>
      </c>
      <c r="L458">
        <v>47570.7734375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1480384896</v>
      </c>
      <c r="D459">
        <v>3252466.25</v>
      </c>
      <c r="E459">
        <v>141667.03125</v>
      </c>
      <c r="F459">
        <v>493.50607299804688</v>
      </c>
      <c r="G459">
        <v>1989803.25</v>
      </c>
      <c r="H459">
        <v>4031.97314453125</v>
      </c>
      <c r="I459">
        <v>1</v>
      </c>
      <c r="J459">
        <v>8.9238309860229492</v>
      </c>
      <c r="K459">
        <v>395.06106567382813</v>
      </c>
      <c r="L459">
        <v>47579.515625</v>
      </c>
    </row>
    <row r="460" spans="1:12" x14ac:dyDescent="0.25">
      <c r="A460">
        <v>1774.6</v>
      </c>
      <c r="B460" s="1">
        <f>DATE(2023,7,12) + TIME(14,24,0)</f>
        <v>45119.6</v>
      </c>
      <c r="C460">
        <v>1480404352</v>
      </c>
      <c r="D460">
        <v>3252505.75</v>
      </c>
      <c r="E460">
        <v>141670.90625</v>
      </c>
      <c r="F460">
        <v>492.94863891601563</v>
      </c>
      <c r="G460">
        <v>1945219.125</v>
      </c>
      <c r="H460">
        <v>3946.0888671875</v>
      </c>
      <c r="I460">
        <v>1</v>
      </c>
      <c r="J460">
        <v>8.9464645385742188</v>
      </c>
      <c r="K460">
        <v>387.72293090820313</v>
      </c>
      <c r="L460">
        <v>47725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1490830976</v>
      </c>
      <c r="D461">
        <v>3273781.25</v>
      </c>
      <c r="E461">
        <v>143755.59375</v>
      </c>
      <c r="F461">
        <v>489.24502563476563</v>
      </c>
      <c r="G461">
        <v>1931087.625</v>
      </c>
      <c r="H461">
        <v>3947.07666015625</v>
      </c>
      <c r="I461">
        <v>1</v>
      </c>
      <c r="J461">
        <v>8.9273195266723633</v>
      </c>
      <c r="K461">
        <v>386.90875244140625</v>
      </c>
      <c r="L461">
        <v>47872.3203125</v>
      </c>
    </row>
    <row r="462" spans="1:12" x14ac:dyDescent="0.25">
      <c r="A462">
        <v>1780</v>
      </c>
      <c r="B462" s="1">
        <f>DATE(2023,7,18) + TIME(0,0,0)</f>
        <v>45125</v>
      </c>
      <c r="C462">
        <v>1490830976</v>
      </c>
      <c r="D462">
        <v>3273781.25</v>
      </c>
      <c r="E462">
        <v>143755.59375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51343.9453125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1490830976</v>
      </c>
      <c r="D463">
        <v>3273781.25</v>
      </c>
      <c r="E463">
        <v>143755.59375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51587.92578125</v>
      </c>
    </row>
    <row r="464" spans="1:12" x14ac:dyDescent="0.25">
      <c r="A464">
        <v>1782</v>
      </c>
      <c r="B464" s="1">
        <f>DATE(2023,7,20) + TIME(0,0,0)</f>
        <v>45127</v>
      </c>
      <c r="C464">
        <v>1490850176</v>
      </c>
      <c r="D464">
        <v>3273822.75</v>
      </c>
      <c r="E464">
        <v>143759.34375</v>
      </c>
      <c r="F464">
        <v>462.20181274414063</v>
      </c>
      <c r="G464">
        <v>1924069.25</v>
      </c>
      <c r="H464">
        <v>4162.83349609375</v>
      </c>
      <c r="I464">
        <v>1</v>
      </c>
      <c r="J464">
        <v>8.2443208694458008</v>
      </c>
      <c r="K464">
        <v>374.03390502929688</v>
      </c>
      <c r="L464">
        <v>49651.015625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1491061760</v>
      </c>
      <c r="D465">
        <v>3274280.25</v>
      </c>
      <c r="E465">
        <v>143800.953125</v>
      </c>
      <c r="F465">
        <v>462.26864624023438</v>
      </c>
      <c r="G465">
        <v>1921508.5</v>
      </c>
      <c r="H465">
        <v>4156.69189453125</v>
      </c>
      <c r="I465">
        <v>1</v>
      </c>
      <c r="J465">
        <v>8.3773412704467773</v>
      </c>
      <c r="K465">
        <v>380.05911254882813</v>
      </c>
      <c r="L465">
        <v>49320.59375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1492761472</v>
      </c>
      <c r="D466">
        <v>3277930.75</v>
      </c>
      <c r="E466">
        <v>144142.1875</v>
      </c>
      <c r="F466">
        <v>469.80136108398438</v>
      </c>
      <c r="G466">
        <v>1947278.375</v>
      </c>
      <c r="H466">
        <v>4144.89697265625</v>
      </c>
      <c r="I466">
        <v>1</v>
      </c>
      <c r="J466">
        <v>8.6157054901123047</v>
      </c>
      <c r="K466">
        <v>390.7806396484375</v>
      </c>
      <c r="L466">
        <v>48432.21875</v>
      </c>
    </row>
    <row r="467" spans="1:12" x14ac:dyDescent="0.25">
      <c r="A467">
        <v>1783</v>
      </c>
      <c r="B467" s="1">
        <f>DATE(2023,7,21) + TIME(0,0,0)</f>
        <v>45128</v>
      </c>
      <c r="C467">
        <v>1492780416</v>
      </c>
      <c r="D467">
        <v>3277971.25</v>
      </c>
      <c r="E467">
        <v>144146</v>
      </c>
      <c r="F467">
        <v>469.61956787109375</v>
      </c>
      <c r="G467">
        <v>1894706.25</v>
      </c>
      <c r="H467">
        <v>4034.555908203125</v>
      </c>
      <c r="I467">
        <v>1</v>
      </c>
      <c r="J467">
        <v>8.636469841003418</v>
      </c>
      <c r="K467">
        <v>381.38104248046875</v>
      </c>
      <c r="L467">
        <v>48610.73046875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1500522752</v>
      </c>
      <c r="D468">
        <v>3294036.75</v>
      </c>
      <c r="E468">
        <v>145692.5625</v>
      </c>
      <c r="F468">
        <v>486.62850952148438</v>
      </c>
      <c r="G468">
        <v>1957401.75</v>
      </c>
      <c r="H468">
        <v>4022.3740234375</v>
      </c>
      <c r="I468">
        <v>1</v>
      </c>
      <c r="J468">
        <v>8.857548713684082</v>
      </c>
      <c r="K468">
        <v>390.90863037109375</v>
      </c>
      <c r="L468">
        <v>48025.98046875</v>
      </c>
    </row>
    <row r="469" spans="1:12" x14ac:dyDescent="0.25">
      <c r="A469">
        <v>1787</v>
      </c>
      <c r="B469" s="1">
        <f>DATE(2023,7,25) + TIME(0,0,0)</f>
        <v>45132</v>
      </c>
      <c r="C469">
        <v>1500546816</v>
      </c>
      <c r="D469">
        <v>3294085.75</v>
      </c>
      <c r="E469">
        <v>145697.25</v>
      </c>
      <c r="F469">
        <v>490.35540771484375</v>
      </c>
      <c r="G469">
        <v>2404103</v>
      </c>
      <c r="H469">
        <v>4902.7763671875</v>
      </c>
      <c r="I469">
        <v>1</v>
      </c>
      <c r="J469">
        <v>8.7161931991577148</v>
      </c>
      <c r="K469">
        <v>468.139404296875</v>
      </c>
      <c r="L469">
        <v>46525.7578125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1505452800</v>
      </c>
      <c r="D470">
        <v>3303814.5</v>
      </c>
      <c r="E470">
        <v>146649.546875</v>
      </c>
      <c r="F470">
        <v>509.76727294921875</v>
      </c>
      <c r="G470">
        <v>2488766.75</v>
      </c>
      <c r="H470">
        <v>4882.16259765625</v>
      </c>
      <c r="I470">
        <v>1</v>
      </c>
      <c r="J470">
        <v>8.9974746704101563</v>
      </c>
      <c r="K470">
        <v>482.70233154296875</v>
      </c>
      <c r="L470">
        <v>45860.359375</v>
      </c>
    </row>
    <row r="471" spans="1:12" x14ac:dyDescent="0.25">
      <c r="A471">
        <v>1789</v>
      </c>
      <c r="B471" s="1">
        <f>DATE(2023,7,27) + TIME(0,0,0)</f>
        <v>45134</v>
      </c>
      <c r="C471">
        <v>1505472256</v>
      </c>
      <c r="D471">
        <v>3303853.25</v>
      </c>
      <c r="E471">
        <v>146653.46875</v>
      </c>
      <c r="F471">
        <v>502.61492919921875</v>
      </c>
      <c r="G471">
        <v>1943899.75</v>
      </c>
      <c r="H471">
        <v>3867.57275390625</v>
      </c>
      <c r="I471">
        <v>1</v>
      </c>
      <c r="J471">
        <v>9.2085561752319336</v>
      </c>
      <c r="K471">
        <v>392.26998901367188</v>
      </c>
      <c r="L471">
        <v>47610.1171875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1516846336</v>
      </c>
      <c r="D472">
        <v>3327052</v>
      </c>
      <c r="E472">
        <v>148973.734375</v>
      </c>
      <c r="F472">
        <v>488.53472900390625</v>
      </c>
      <c r="G472">
        <v>1891910.5</v>
      </c>
      <c r="H472">
        <v>3872.62255859375</v>
      </c>
      <c r="I472">
        <v>1</v>
      </c>
      <c r="J472">
        <v>9.1020755767822266</v>
      </c>
      <c r="K472">
        <v>387.78558349609375</v>
      </c>
      <c r="L472">
        <v>48074.81640625</v>
      </c>
    </row>
    <row r="473" spans="1:12" x14ac:dyDescent="0.25">
      <c r="A473">
        <v>1795</v>
      </c>
      <c r="B473" s="1">
        <f>DATE(2023,8,2) + TIME(0,0,0)</f>
        <v>45140</v>
      </c>
      <c r="C473">
        <v>1516865408</v>
      </c>
      <c r="D473">
        <v>3327091</v>
      </c>
      <c r="E473">
        <v>148977.640625</v>
      </c>
      <c r="F473">
        <v>488.71258544921875</v>
      </c>
      <c r="G473">
        <v>1908061.875</v>
      </c>
      <c r="H473">
        <v>3904.261962890625</v>
      </c>
      <c r="I473">
        <v>1</v>
      </c>
      <c r="J473">
        <v>9.0950546264648438</v>
      </c>
      <c r="K473">
        <v>390.62203979492188</v>
      </c>
      <c r="L473">
        <v>48020.875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1526384128</v>
      </c>
      <c r="D474">
        <v>3346562.75</v>
      </c>
      <c r="E474">
        <v>150937.0625</v>
      </c>
      <c r="F474">
        <v>488.82904052734375</v>
      </c>
      <c r="G474">
        <v>1906972.25</v>
      </c>
      <c r="H474">
        <v>3901.1025390625</v>
      </c>
      <c r="I474">
        <v>1</v>
      </c>
      <c r="J474">
        <v>9.1655826568603516</v>
      </c>
      <c r="K474">
        <v>393.63796997070313</v>
      </c>
      <c r="L474">
        <v>48006.484375</v>
      </c>
    </row>
    <row r="475" spans="1:12" x14ac:dyDescent="0.25">
      <c r="A475">
        <v>1800</v>
      </c>
      <c r="B475" s="1">
        <f>DATE(2023,8,7) + TIME(0,0,0)</f>
        <v>45145</v>
      </c>
      <c r="C475">
        <v>1526403072</v>
      </c>
      <c r="D475">
        <v>3346601.5</v>
      </c>
      <c r="E475">
        <v>150940.96875</v>
      </c>
      <c r="F475">
        <v>488.6693115234375</v>
      </c>
      <c r="G475">
        <v>1893095.375</v>
      </c>
      <c r="H475">
        <v>3873.98046875</v>
      </c>
      <c r="I475">
        <v>1</v>
      </c>
      <c r="J475">
        <v>9.1713190078735352</v>
      </c>
      <c r="K475">
        <v>391.17062377929688</v>
      </c>
      <c r="L475">
        <v>48052.765625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1527330432</v>
      </c>
      <c r="D476">
        <v>3348499.5</v>
      </c>
      <c r="E476">
        <v>151132.671875</v>
      </c>
      <c r="F476">
        <v>488.43572998046875</v>
      </c>
      <c r="G476">
        <v>1892128.5</v>
      </c>
      <c r="H476">
        <v>3873.853271484375</v>
      </c>
      <c r="I476">
        <v>1</v>
      </c>
      <c r="J476">
        <v>9.1740903854370117</v>
      </c>
      <c r="K476">
        <v>391.28790283203125</v>
      </c>
      <c r="L476">
        <v>48060.13671875</v>
      </c>
    </row>
    <row r="477" spans="1:12" x14ac:dyDescent="0.25">
      <c r="A477">
        <v>1800.5</v>
      </c>
      <c r="B477" s="1">
        <f>DATE(2023,8,7) + TIME(12,0,0)</f>
        <v>45145.5</v>
      </c>
      <c r="C477">
        <v>1527349632</v>
      </c>
      <c r="D477">
        <v>3348539</v>
      </c>
      <c r="E477">
        <v>151136.640625</v>
      </c>
      <c r="F477">
        <v>488.79415893554688</v>
      </c>
      <c r="G477">
        <v>1923992.875</v>
      </c>
      <c r="H477">
        <v>3936.20263671875</v>
      </c>
      <c r="I477">
        <v>1</v>
      </c>
      <c r="J477">
        <v>9.16143798828125</v>
      </c>
      <c r="K477">
        <v>396.9820556640625</v>
      </c>
      <c r="L477">
        <v>47953.734375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1543686400</v>
      </c>
      <c r="D478">
        <v>3381923.25</v>
      </c>
      <c r="E478">
        <v>154540.390625</v>
      </c>
      <c r="F478">
        <v>489.17279052734375</v>
      </c>
      <c r="G478">
        <v>1922199.375</v>
      </c>
      <c r="H478">
        <v>3929.489501953125</v>
      </c>
      <c r="I478">
        <v>1</v>
      </c>
      <c r="J478">
        <v>9.3139801025390625</v>
      </c>
      <c r="K478">
        <v>403.58135986328125</v>
      </c>
      <c r="L478">
        <v>47888.67578125</v>
      </c>
    </row>
    <row r="479" spans="1:12" x14ac:dyDescent="0.25">
      <c r="A479">
        <v>1809</v>
      </c>
      <c r="B479" s="1">
        <f>DATE(2023,8,16) + TIME(0,0,0)</f>
        <v>45154</v>
      </c>
      <c r="C479">
        <v>1543705344</v>
      </c>
      <c r="D479">
        <v>3381961.75</v>
      </c>
      <c r="E479">
        <v>154544.375</v>
      </c>
      <c r="F479">
        <v>488.82083129882813</v>
      </c>
      <c r="G479">
        <v>1891776.25</v>
      </c>
      <c r="H479">
        <v>3870.081298828125</v>
      </c>
      <c r="I479">
        <v>1</v>
      </c>
      <c r="J479">
        <v>9.325892448425293</v>
      </c>
      <c r="K479">
        <v>398.04043579101563</v>
      </c>
      <c r="L479">
        <v>47990.48046875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1555000960</v>
      </c>
      <c r="D480">
        <v>3405133.75</v>
      </c>
      <c r="E480">
        <v>156938.875</v>
      </c>
      <c r="F480">
        <v>487.00070190429688</v>
      </c>
      <c r="G480">
        <v>1883147.25</v>
      </c>
      <c r="H480">
        <v>3866.826416015625</v>
      </c>
      <c r="I480">
        <v>1</v>
      </c>
      <c r="J480">
        <v>9.4042778015136719</v>
      </c>
      <c r="K480">
        <v>401.39544677734375</v>
      </c>
      <c r="L480">
        <v>48026.90625</v>
      </c>
    </row>
    <row r="481" spans="1:12" x14ac:dyDescent="0.25">
      <c r="A481">
        <v>1815</v>
      </c>
      <c r="B481" s="1">
        <f>DATE(2023,8,22) + TIME(0,0,0)</f>
        <v>45160</v>
      </c>
      <c r="C481">
        <v>1555019904</v>
      </c>
      <c r="D481">
        <v>3405172.75</v>
      </c>
      <c r="E481">
        <v>156942.921875</v>
      </c>
      <c r="F481">
        <v>487.13021850585938</v>
      </c>
      <c r="G481">
        <v>1894805.625</v>
      </c>
      <c r="H481">
        <v>3889.7314453125</v>
      </c>
      <c r="I481">
        <v>1</v>
      </c>
      <c r="J481">
        <v>9.400115966796875</v>
      </c>
      <c r="K481">
        <v>403.57586669921875</v>
      </c>
      <c r="L481">
        <v>47987.51953125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1568255488</v>
      </c>
      <c r="D482">
        <v>3432340.5</v>
      </c>
      <c r="E482">
        <v>159785.265625</v>
      </c>
      <c r="F482">
        <v>486.99407958984375</v>
      </c>
      <c r="G482">
        <v>1891551.75</v>
      </c>
      <c r="H482">
        <v>3884.13720703125</v>
      </c>
      <c r="I482">
        <v>1</v>
      </c>
      <c r="J482">
        <v>9.5299081802368164</v>
      </c>
      <c r="K482">
        <v>409.14593505859375</v>
      </c>
      <c r="L482">
        <v>47953.41015625</v>
      </c>
    </row>
    <row r="483" spans="1:12" x14ac:dyDescent="0.25">
      <c r="A483">
        <v>1822</v>
      </c>
      <c r="B483" s="1">
        <f>DATE(2023,8,29) + TIME(0,0,0)</f>
        <v>45167</v>
      </c>
      <c r="C483">
        <v>1568279296</v>
      </c>
      <c r="D483">
        <v>3432388.75</v>
      </c>
      <c r="E483">
        <v>159790.296875</v>
      </c>
      <c r="F483">
        <v>491.41555786132813</v>
      </c>
      <c r="G483">
        <v>2379171.5</v>
      </c>
      <c r="H483">
        <v>4841.4658203125</v>
      </c>
      <c r="I483">
        <v>1</v>
      </c>
      <c r="J483">
        <v>9.3902530670166016</v>
      </c>
      <c r="K483">
        <v>501.74063110351563</v>
      </c>
      <c r="L483">
        <v>46295.1640625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1580554624</v>
      </c>
      <c r="D484">
        <v>3456422.25</v>
      </c>
      <c r="E484">
        <v>162375</v>
      </c>
      <c r="F484">
        <v>515.64373779296875</v>
      </c>
      <c r="G484">
        <v>2477615.5</v>
      </c>
      <c r="H484">
        <v>4804.89794921875</v>
      </c>
      <c r="I484">
        <v>1</v>
      </c>
      <c r="J484">
        <v>9.8533201217651367</v>
      </c>
      <c r="K484">
        <v>525.190673828125</v>
      </c>
      <c r="L484">
        <v>45384.51953125</v>
      </c>
    </row>
    <row r="485" spans="1:12" x14ac:dyDescent="0.25">
      <c r="A485">
        <v>1827</v>
      </c>
      <c r="B485" s="1">
        <f>DATE(2023,9,3) + TIME(0,0,0)</f>
        <v>45172</v>
      </c>
      <c r="C485">
        <v>1580574208</v>
      </c>
      <c r="D485">
        <v>3456460.75</v>
      </c>
      <c r="E485">
        <v>162379.3125</v>
      </c>
      <c r="F485">
        <v>505.34133911132813</v>
      </c>
      <c r="G485">
        <v>1952325.375</v>
      </c>
      <c r="H485">
        <v>3863.37939453125</v>
      </c>
      <c r="I485">
        <v>1</v>
      </c>
      <c r="J485">
        <v>10.026303291320801</v>
      </c>
      <c r="K485">
        <v>430.51931762695313</v>
      </c>
      <c r="L485">
        <v>47058.59375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1606780928</v>
      </c>
      <c r="D486">
        <v>3510629.5</v>
      </c>
      <c r="E486">
        <v>168333.1875</v>
      </c>
      <c r="F486">
        <v>481.43856811523438</v>
      </c>
      <c r="G486">
        <v>1863323.375</v>
      </c>
      <c r="H486">
        <v>3870.32421875</v>
      </c>
      <c r="I486">
        <v>1</v>
      </c>
      <c r="J486">
        <v>9.9453706741333008</v>
      </c>
      <c r="K486">
        <v>427.42730712890625</v>
      </c>
      <c r="L486">
        <v>47802.91015625</v>
      </c>
    </row>
    <row r="487" spans="1:12" x14ac:dyDescent="0.25">
      <c r="A487">
        <v>1841</v>
      </c>
      <c r="B487" s="1">
        <f>DATE(2023,9,17) + TIME(0,0,0)</f>
        <v>45186</v>
      </c>
      <c r="C487">
        <v>1606799232</v>
      </c>
      <c r="D487">
        <v>3510667.75</v>
      </c>
      <c r="E487">
        <v>168337.40625</v>
      </c>
      <c r="F487">
        <v>481.17333984375</v>
      </c>
      <c r="G487">
        <v>1837332.5</v>
      </c>
      <c r="H487">
        <v>3818.44189453125</v>
      </c>
      <c r="I487">
        <v>1</v>
      </c>
      <c r="J487">
        <v>9.9540081024169922</v>
      </c>
      <c r="K487">
        <v>422.10433959960938</v>
      </c>
      <c r="L487">
        <v>47892.9765625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1612283392</v>
      </c>
      <c r="D488">
        <v>3522083.5</v>
      </c>
      <c r="E488">
        <v>169600.90625</v>
      </c>
      <c r="F488">
        <v>480.1610107421875</v>
      </c>
      <c r="G488">
        <v>1832900.25</v>
      </c>
      <c r="H488">
        <v>3817.26171875</v>
      </c>
      <c r="I488">
        <v>1</v>
      </c>
      <c r="J488">
        <v>9.9823312759399414</v>
      </c>
      <c r="K488">
        <v>423.30767822265625</v>
      </c>
      <c r="L488">
        <v>47948.06640625</v>
      </c>
    </row>
    <row r="489" spans="1:12" x14ac:dyDescent="0.25">
      <c r="A489">
        <v>1844</v>
      </c>
      <c r="B489" s="1">
        <f>DATE(2023,9,20) + TIME(0,0,0)</f>
        <v>45189</v>
      </c>
      <c r="C489">
        <v>1612302208</v>
      </c>
      <c r="D489">
        <v>3522122.5</v>
      </c>
      <c r="E489">
        <v>169605.234375</v>
      </c>
      <c r="F489">
        <v>480.58929443359375</v>
      </c>
      <c r="G489">
        <v>1877617</v>
      </c>
      <c r="H489">
        <v>3906.905517578125</v>
      </c>
      <c r="I489">
        <v>1</v>
      </c>
      <c r="J489">
        <v>9.9680976867675781</v>
      </c>
      <c r="K489">
        <v>432.56240844726563</v>
      </c>
      <c r="L489">
        <v>47792.19921875</v>
      </c>
    </row>
    <row r="490" spans="1:12" x14ac:dyDescent="0.25">
      <c r="A490">
        <v>1859</v>
      </c>
      <c r="B490" s="1">
        <f>DATE(2023,10,5) + TIME(0,0,0)</f>
        <v>45204</v>
      </c>
      <c r="C490">
        <v>1640515584</v>
      </c>
      <c r="D490">
        <v>3580589.25</v>
      </c>
      <c r="E490">
        <v>176227.015625</v>
      </c>
      <c r="F490">
        <v>482.726806640625</v>
      </c>
      <c r="G490">
        <v>1879339.875</v>
      </c>
      <c r="H490">
        <v>3893.1748046875</v>
      </c>
      <c r="I490">
        <v>1</v>
      </c>
      <c r="J490">
        <v>10.278647422790527</v>
      </c>
      <c r="K490">
        <v>446.00942993164063</v>
      </c>
      <c r="L490">
        <v>47721.078125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1642375680</v>
      </c>
      <c r="D491">
        <v>3584442.5</v>
      </c>
      <c r="E491">
        <v>176669.4375</v>
      </c>
      <c r="F491">
        <v>482.70892333984375</v>
      </c>
      <c r="G491">
        <v>1878846.5</v>
      </c>
      <c r="H491">
        <v>3892.297119140625</v>
      </c>
      <c r="I491">
        <v>1</v>
      </c>
      <c r="J491">
        <v>10.298855781555176</v>
      </c>
      <c r="K491">
        <v>446.88623046875</v>
      </c>
      <c r="L491">
        <v>47719.6953125</v>
      </c>
    </row>
    <row r="492" spans="1:12" x14ac:dyDescent="0.25">
      <c r="A492">
        <v>1860</v>
      </c>
      <c r="B492" s="1">
        <f>DATE(2023,10,6) + TIME(0,0,0)</f>
        <v>45205</v>
      </c>
      <c r="C492">
        <v>1642394112</v>
      </c>
      <c r="D492">
        <v>3584480.75</v>
      </c>
      <c r="E492">
        <v>176673.828125</v>
      </c>
      <c r="F492">
        <v>482.34072875976563</v>
      </c>
      <c r="G492">
        <v>1842402.5</v>
      </c>
      <c r="H492">
        <v>3819.711669921875</v>
      </c>
      <c r="I492">
        <v>1</v>
      </c>
      <c r="J492">
        <v>10.31008243560791</v>
      </c>
      <c r="K492">
        <v>439.08551025390625</v>
      </c>
      <c r="L492">
        <v>47846.6953125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1662541696</v>
      </c>
      <c r="D493">
        <v>3626418.75</v>
      </c>
      <c r="E493">
        <v>181541.34375</v>
      </c>
      <c r="F493">
        <v>479.82391357421875</v>
      </c>
      <c r="G493">
        <v>1829187.125</v>
      </c>
      <c r="H493">
        <v>3812.204833984375</v>
      </c>
      <c r="I493">
        <v>1</v>
      </c>
      <c r="J493">
        <v>10.489631652832031</v>
      </c>
      <c r="K493">
        <v>446.74850463867188</v>
      </c>
      <c r="L493">
        <v>47944.41015625</v>
      </c>
    </row>
    <row r="494" spans="1:12" x14ac:dyDescent="0.25">
      <c r="A494">
        <v>1871</v>
      </c>
      <c r="B494" s="1">
        <f>DATE(2023,10,17) + TIME(0,0,0)</f>
        <v>45216</v>
      </c>
      <c r="C494">
        <v>1662541696</v>
      </c>
      <c r="D494">
        <v>3626418.75</v>
      </c>
      <c r="E494">
        <v>181541.34375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51389.06640625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1662541696</v>
      </c>
      <c r="D495">
        <v>3626418.75</v>
      </c>
      <c r="E495">
        <v>181541.34375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51722.54296875</v>
      </c>
    </row>
    <row r="496" spans="1:12" x14ac:dyDescent="0.25">
      <c r="A496">
        <v>1874</v>
      </c>
      <c r="B496" s="1">
        <f>DATE(2023,10,20) + TIME(0,0,0)</f>
        <v>45219</v>
      </c>
      <c r="C496">
        <v>1662541696</v>
      </c>
      <c r="D496">
        <v>3626418.75</v>
      </c>
      <c r="E496">
        <v>181541.34375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51723.5546875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1662541696</v>
      </c>
      <c r="D497">
        <v>3626418.75</v>
      </c>
      <c r="E497">
        <v>181541.34375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51817.9453125</v>
      </c>
    </row>
    <row r="498" spans="1:12" x14ac:dyDescent="0.25">
      <c r="A498">
        <v>1875</v>
      </c>
      <c r="B498" s="1">
        <f>DATE(2023,10,21) + TIME(0,0,0)</f>
        <v>45220</v>
      </c>
      <c r="C498">
        <v>1662564224</v>
      </c>
      <c r="D498">
        <v>3626467.75</v>
      </c>
      <c r="E498">
        <v>181546.640625</v>
      </c>
      <c r="F498">
        <v>459.61758422851563</v>
      </c>
      <c r="G498">
        <v>2246940.25</v>
      </c>
      <c r="H498">
        <v>4888.716796875</v>
      </c>
      <c r="I498">
        <v>1</v>
      </c>
      <c r="J498">
        <v>9.768528938293457</v>
      </c>
      <c r="K498">
        <v>529.25628662109375</v>
      </c>
      <c r="L498">
        <v>48631.4609375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1669430144</v>
      </c>
      <c r="D499">
        <v>3640988.25</v>
      </c>
      <c r="E499">
        <v>183216.515625</v>
      </c>
      <c r="F499">
        <v>487.02999877929688</v>
      </c>
      <c r="G499">
        <v>2358689.75</v>
      </c>
      <c r="H499">
        <v>4843.0068359375</v>
      </c>
      <c r="I499">
        <v>1</v>
      </c>
      <c r="J499">
        <v>10.50922679901123</v>
      </c>
      <c r="K499">
        <v>568.73193359375</v>
      </c>
      <c r="L499">
        <v>46093.7109375</v>
      </c>
    </row>
    <row r="500" spans="1:12" x14ac:dyDescent="0.25">
      <c r="A500">
        <v>1878</v>
      </c>
      <c r="B500" s="1">
        <f>DATE(2023,10,24) + TIME(0,0,0)</f>
        <v>45223</v>
      </c>
      <c r="C500">
        <v>1669452800</v>
      </c>
      <c r="D500">
        <v>3641035</v>
      </c>
      <c r="E500">
        <v>183222</v>
      </c>
      <c r="F500">
        <v>486.22976684570313</v>
      </c>
      <c r="G500">
        <v>2267603</v>
      </c>
      <c r="H500">
        <v>4663.64453125</v>
      </c>
      <c r="I500">
        <v>1</v>
      </c>
      <c r="J500">
        <v>10.521842956542969</v>
      </c>
      <c r="K500">
        <v>548.403564453125</v>
      </c>
      <c r="L500">
        <v>46418.55859375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1671709056</v>
      </c>
      <c r="D501">
        <v>3645649</v>
      </c>
      <c r="E501">
        <v>183766.90625</v>
      </c>
      <c r="F501">
        <v>490.76556396484375</v>
      </c>
      <c r="G501">
        <v>2286094.25</v>
      </c>
      <c r="H501">
        <v>4658.220703125</v>
      </c>
      <c r="I501">
        <v>1</v>
      </c>
      <c r="J501">
        <v>10.597755432128906</v>
      </c>
      <c r="K501">
        <v>552.1861572265625</v>
      </c>
      <c r="L501">
        <v>46276</v>
      </c>
    </row>
    <row r="502" spans="1:12" x14ac:dyDescent="0.25">
      <c r="A502">
        <v>1879</v>
      </c>
      <c r="B502" s="1">
        <f>DATE(2023,10,25) + TIME(0,0,0)</f>
        <v>45224</v>
      </c>
      <c r="C502">
        <v>1671727616</v>
      </c>
      <c r="D502">
        <v>3645687</v>
      </c>
      <c r="E502">
        <v>183771.46875</v>
      </c>
      <c r="F502">
        <v>486.49127197265625</v>
      </c>
      <c r="G502">
        <v>1849262.75</v>
      </c>
      <c r="H502">
        <v>3801.22509765625</v>
      </c>
      <c r="I502">
        <v>1</v>
      </c>
      <c r="J502">
        <v>10.694055557250977</v>
      </c>
      <c r="K502">
        <v>455.18258666992188</v>
      </c>
      <c r="L502">
        <v>47799.5625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1675076224</v>
      </c>
      <c r="D503">
        <v>3652687</v>
      </c>
      <c r="E503">
        <v>184603.234375</v>
      </c>
      <c r="F503">
        <v>476.19610595703125</v>
      </c>
      <c r="G503">
        <v>1811451.875</v>
      </c>
      <c r="H503">
        <v>3804.004150390625</v>
      </c>
      <c r="I503">
        <v>1</v>
      </c>
      <c r="J503">
        <v>10.632278442382813</v>
      </c>
      <c r="K503">
        <v>452.5709228515625</v>
      </c>
      <c r="L503">
        <v>48104.03515625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1675347840</v>
      </c>
      <c r="D504">
        <v>3653257.5</v>
      </c>
      <c r="E504">
        <v>184671.140625</v>
      </c>
      <c r="F504">
        <v>476.02053833007813</v>
      </c>
      <c r="G504">
        <v>1810726.875</v>
      </c>
      <c r="H504">
        <v>3803.884033203125</v>
      </c>
      <c r="I504">
        <v>1</v>
      </c>
      <c r="J504">
        <v>10.635303497314453</v>
      </c>
      <c r="K504">
        <v>452.70068359375</v>
      </c>
      <c r="L504">
        <v>48109.19921875</v>
      </c>
    </row>
    <row r="505" spans="1:12" x14ac:dyDescent="0.25">
      <c r="A505">
        <v>1881</v>
      </c>
      <c r="B505" s="1">
        <f>DATE(2023,10,27) + TIME(0,0,0)</f>
        <v>45226</v>
      </c>
      <c r="C505">
        <v>1675366016</v>
      </c>
      <c r="D505">
        <v>3653295.5</v>
      </c>
      <c r="E505">
        <v>184675.671875</v>
      </c>
      <c r="F505">
        <v>475.99713134765625</v>
      </c>
      <c r="G505">
        <v>1809386</v>
      </c>
      <c r="H505">
        <v>3801.254150390625</v>
      </c>
      <c r="I505">
        <v>1</v>
      </c>
      <c r="J505">
        <v>10.635751724243164</v>
      </c>
      <c r="K505">
        <v>452.4090576171875</v>
      </c>
      <c r="L505">
        <v>48114.140625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1677155840</v>
      </c>
      <c r="D506">
        <v>3657058.25</v>
      </c>
      <c r="E506">
        <v>185124.171875</v>
      </c>
      <c r="F506">
        <v>475.663818359375</v>
      </c>
      <c r="G506">
        <v>1807648.25</v>
      </c>
      <c r="H506">
        <v>3800.26416015625</v>
      </c>
      <c r="I506">
        <v>1</v>
      </c>
      <c r="J506">
        <v>10.658658981323242</v>
      </c>
      <c r="K506">
        <v>453.38162231445313</v>
      </c>
      <c r="L506">
        <v>48132.1953125</v>
      </c>
    </row>
    <row r="507" spans="1:12" x14ac:dyDescent="0.25">
      <c r="A507">
        <v>1882</v>
      </c>
      <c r="B507" s="1">
        <f>DATE(2023,10,28) + TIME(0,0,0)</f>
        <v>45227</v>
      </c>
      <c r="C507">
        <v>1677174272</v>
      </c>
      <c r="D507">
        <v>3657097</v>
      </c>
      <c r="E507">
        <v>185128.796875</v>
      </c>
      <c r="F507">
        <v>475.9736328125</v>
      </c>
      <c r="G507">
        <v>1843151</v>
      </c>
      <c r="H507">
        <v>3872.380615234375</v>
      </c>
      <c r="I507">
        <v>1</v>
      </c>
      <c r="J507">
        <v>10.650616645812988</v>
      </c>
      <c r="K507">
        <v>461.59515380859375</v>
      </c>
      <c r="L507">
        <v>48005.23828125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1732706048</v>
      </c>
      <c r="D508">
        <v>3772703.25</v>
      </c>
      <c r="E508">
        <v>199475.40625</v>
      </c>
      <c r="F508">
        <v>481.28924560546875</v>
      </c>
      <c r="G508">
        <v>1850119.75</v>
      </c>
      <c r="H508">
        <v>3844.09130859375</v>
      </c>
      <c r="I508">
        <v>1</v>
      </c>
      <c r="J508">
        <v>11.283066749572754</v>
      </c>
      <c r="K508">
        <v>488.8935546875</v>
      </c>
      <c r="L508">
        <v>47902.94921875</v>
      </c>
    </row>
    <row r="509" spans="1:12" x14ac:dyDescent="0.25">
      <c r="A509">
        <v>1912</v>
      </c>
      <c r="B509" s="1">
        <f>DATE(2023,11,27) + TIME(0,0,0)</f>
        <v>45257</v>
      </c>
      <c r="C509">
        <v>1732724480</v>
      </c>
      <c r="D509">
        <v>3772741.5</v>
      </c>
      <c r="E509">
        <v>199480.28125</v>
      </c>
      <c r="F509">
        <v>481.17230224609375</v>
      </c>
      <c r="G509">
        <v>1839016.125</v>
      </c>
      <c r="H509">
        <v>3821.949462890625</v>
      </c>
      <c r="I509">
        <v>1</v>
      </c>
      <c r="J509">
        <v>11.285285949707031</v>
      </c>
      <c r="K509">
        <v>486.18533325195313</v>
      </c>
      <c r="L509">
        <v>47940.97265625</v>
      </c>
    </row>
    <row r="510" spans="1:12" x14ac:dyDescent="0.25">
      <c r="A510">
        <v>1919</v>
      </c>
      <c r="B510" s="1">
        <f>DATE(2023,12,4) + TIME(0,0,0)</f>
        <v>45264</v>
      </c>
      <c r="C510">
        <v>1745583232</v>
      </c>
      <c r="D510">
        <v>3799472.5</v>
      </c>
      <c r="E510">
        <v>202905.90625</v>
      </c>
      <c r="F510">
        <v>481.180908203125</v>
      </c>
      <c r="G510">
        <v>1836385.625</v>
      </c>
      <c r="H510">
        <v>3816.4140625</v>
      </c>
      <c r="I510">
        <v>1</v>
      </c>
      <c r="J510">
        <v>11.411379814147949</v>
      </c>
      <c r="K510">
        <v>491.60433959960938</v>
      </c>
      <c r="L510">
        <v>47971.33203125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1747400960</v>
      </c>
      <c r="D511">
        <v>3803249.75</v>
      </c>
      <c r="E511">
        <v>203393.421875</v>
      </c>
      <c r="F511">
        <v>481.18768310546875</v>
      </c>
      <c r="G511">
        <v>1836009.875</v>
      </c>
      <c r="H511">
        <v>3815.57958984375</v>
      </c>
      <c r="I511">
        <v>1</v>
      </c>
      <c r="J511">
        <v>11.43058967590332</v>
      </c>
      <c r="K511">
        <v>492.4310302734375</v>
      </c>
      <c r="L511">
        <v>47973.9765625</v>
      </c>
    </row>
    <row r="512" spans="1:12" x14ac:dyDescent="0.25">
      <c r="A512">
        <v>1920</v>
      </c>
      <c r="B512" s="1">
        <f>DATE(2023,12,5) + TIME(0,0,0)</f>
        <v>45265</v>
      </c>
      <c r="C512">
        <v>1747419136</v>
      </c>
      <c r="D512">
        <v>3803287.75</v>
      </c>
      <c r="E512">
        <v>203398.328125</v>
      </c>
      <c r="F512">
        <v>481.08847045898438</v>
      </c>
      <c r="G512">
        <v>1826815.875</v>
      </c>
      <c r="H512">
        <v>3797.255615234375</v>
      </c>
      <c r="I512">
        <v>1</v>
      </c>
      <c r="J512">
        <v>11.43245792388916</v>
      </c>
      <c r="K512">
        <v>490.1566162109375</v>
      </c>
      <c r="L512">
        <v>48006.46484375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1767379456</v>
      </c>
      <c r="D513">
        <v>3844958.5</v>
      </c>
      <c r="E513">
        <v>208851.296875</v>
      </c>
      <c r="F513">
        <v>477.59005737304688</v>
      </c>
      <c r="G513">
        <v>1807993.5</v>
      </c>
      <c r="H513">
        <v>3785.659912109375</v>
      </c>
      <c r="I513">
        <v>1</v>
      </c>
      <c r="J513">
        <v>11.721504211425781</v>
      </c>
      <c r="K513">
        <v>502.65499877929688</v>
      </c>
      <c r="L513">
        <v>48136.21484375</v>
      </c>
    </row>
    <row r="514" spans="1:12" x14ac:dyDescent="0.25">
      <c r="A514">
        <v>1931</v>
      </c>
      <c r="B514" s="1">
        <f>DATE(2023,12,16) + TIME(0,0,0)</f>
        <v>45276</v>
      </c>
      <c r="C514">
        <v>1767402624</v>
      </c>
      <c r="D514">
        <v>3845006.5</v>
      </c>
      <c r="E514">
        <v>208857.609375</v>
      </c>
      <c r="F514">
        <v>481.16830444335938</v>
      </c>
      <c r="G514">
        <v>2309142.5</v>
      </c>
      <c r="H514">
        <v>4799.033203125</v>
      </c>
      <c r="I514">
        <v>1</v>
      </c>
      <c r="J514">
        <v>11.639387130737305</v>
      </c>
      <c r="K514">
        <v>632.15728759765625</v>
      </c>
      <c r="L514">
        <v>46329.5859375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1769739904</v>
      </c>
      <c r="D515">
        <v>3849746.5</v>
      </c>
      <c r="E515">
        <v>209491.984375</v>
      </c>
      <c r="F515">
        <v>498.4605712890625</v>
      </c>
      <c r="G515">
        <v>2384057.25</v>
      </c>
      <c r="H515">
        <v>4782.84033203125</v>
      </c>
      <c r="I515">
        <v>1</v>
      </c>
      <c r="J515">
        <v>11.862664222717285</v>
      </c>
      <c r="K515">
        <v>643.736572265625</v>
      </c>
      <c r="L515">
        <v>45849.30078125</v>
      </c>
    </row>
    <row r="516" spans="1:12" x14ac:dyDescent="0.25">
      <c r="A516">
        <v>1932</v>
      </c>
      <c r="B516" s="1">
        <f>DATE(2023,12,17) + TIME(0,0,0)</f>
        <v>45277</v>
      </c>
      <c r="C516">
        <v>1769762432</v>
      </c>
      <c r="D516">
        <v>3849792</v>
      </c>
      <c r="E516">
        <v>209498.109375</v>
      </c>
      <c r="F516">
        <v>497.34140014648438</v>
      </c>
      <c r="G516">
        <v>2258288.75</v>
      </c>
      <c r="H516">
        <v>4540.72119140625</v>
      </c>
      <c r="I516">
        <v>1</v>
      </c>
      <c r="J516">
        <v>11.884578704833984</v>
      </c>
      <c r="K516">
        <v>612.430419921875</v>
      </c>
      <c r="L516">
        <v>46286.03125</v>
      </c>
    </row>
    <row r="517" spans="1:12" x14ac:dyDescent="0.25">
      <c r="A517">
        <v>1934</v>
      </c>
      <c r="B517" s="1">
        <f>DATE(2023,12,19) + TIME(0,0,0)</f>
        <v>45279</v>
      </c>
      <c r="C517">
        <v>1774290432</v>
      </c>
      <c r="D517">
        <v>3858865</v>
      </c>
      <c r="E517">
        <v>210729.4375</v>
      </c>
      <c r="F517">
        <v>500.4166259765625</v>
      </c>
      <c r="G517">
        <v>2267954.5</v>
      </c>
      <c r="H517">
        <v>4532.13232421875</v>
      </c>
      <c r="I517">
        <v>1</v>
      </c>
      <c r="J517">
        <v>12.019669532775879</v>
      </c>
      <c r="K517">
        <v>619.16949462890625</v>
      </c>
      <c r="L517">
        <v>46152.68359375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1776536704</v>
      </c>
      <c r="D518">
        <v>3863349</v>
      </c>
      <c r="E518">
        <v>211344.796875</v>
      </c>
      <c r="F518">
        <v>501.20867919921875</v>
      </c>
      <c r="G518">
        <v>2269277.25</v>
      </c>
      <c r="H518">
        <v>4527.60986328125</v>
      </c>
      <c r="I518">
        <v>1</v>
      </c>
      <c r="J518">
        <v>12.096800804138184</v>
      </c>
      <c r="K518">
        <v>623.067138671875</v>
      </c>
      <c r="L518">
        <v>46097.81640625</v>
      </c>
    </row>
    <row r="519" spans="1:12" x14ac:dyDescent="0.25">
      <c r="A519">
        <v>1935</v>
      </c>
      <c r="B519" s="1">
        <f>DATE(2023,12,20) + TIME(0,0,0)</f>
        <v>45280</v>
      </c>
      <c r="C519">
        <v>1776560256</v>
      </c>
      <c r="D519">
        <v>3863396</v>
      </c>
      <c r="E519">
        <v>211351.25</v>
      </c>
      <c r="F519">
        <v>502.30593872070313</v>
      </c>
      <c r="G519">
        <v>2358569.75</v>
      </c>
      <c r="H519">
        <v>4695.484375</v>
      </c>
      <c r="I519">
        <v>1</v>
      </c>
      <c r="J519">
        <v>12.08149528503418</v>
      </c>
      <c r="K519">
        <v>645.2392578125</v>
      </c>
      <c r="L519">
        <v>45790.64453125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1778906752</v>
      </c>
      <c r="D520">
        <v>3868038.75</v>
      </c>
      <c r="E520">
        <v>211993.5</v>
      </c>
      <c r="F520">
        <v>506.5921630859375</v>
      </c>
      <c r="G520">
        <v>2374488</v>
      </c>
      <c r="H520">
        <v>4687.1787109375</v>
      </c>
      <c r="I520">
        <v>1</v>
      </c>
      <c r="J520">
        <v>12.187107086181641</v>
      </c>
      <c r="K520">
        <v>650.50982666015625</v>
      </c>
      <c r="L520">
        <v>45664.33984375</v>
      </c>
    </row>
    <row r="521" spans="1:12" x14ac:dyDescent="0.25">
      <c r="A521">
        <v>1936</v>
      </c>
      <c r="B521" s="1">
        <f>DATE(2023,12,21) + TIME(0,0,0)</f>
        <v>45281</v>
      </c>
      <c r="C521">
        <v>1778925312</v>
      </c>
      <c r="D521">
        <v>3868076</v>
      </c>
      <c r="E521">
        <v>211998.71875</v>
      </c>
      <c r="F521">
        <v>497.8494873046875</v>
      </c>
      <c r="G521">
        <v>1851946.5</v>
      </c>
      <c r="H521">
        <v>3719.892333984375</v>
      </c>
      <c r="I521">
        <v>1</v>
      </c>
      <c r="J521">
        <v>12.306195259094238</v>
      </c>
      <c r="K521">
        <v>522.01776123046875</v>
      </c>
      <c r="L521">
        <v>47428.671875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1794879872</v>
      </c>
      <c r="D522">
        <v>3901544</v>
      </c>
      <c r="E522">
        <v>216685.203125</v>
      </c>
      <c r="F522">
        <v>474.44009399414063</v>
      </c>
      <c r="G522">
        <v>1764500.75</v>
      </c>
      <c r="H522">
        <v>3719.122314453125</v>
      </c>
      <c r="I522">
        <v>1</v>
      </c>
      <c r="J522">
        <v>12.373739242553711</v>
      </c>
      <c r="K522">
        <v>525.17877197265625</v>
      </c>
      <c r="L522">
        <v>48256.41015625</v>
      </c>
    </row>
    <row r="523" spans="1:12" x14ac:dyDescent="0.25">
      <c r="A523">
        <v>1945</v>
      </c>
      <c r="B523" s="1">
        <f>DATE(2023,12,30) + TIME(0,0,0)</f>
        <v>45290</v>
      </c>
      <c r="C523">
        <v>1794898176</v>
      </c>
      <c r="D523">
        <v>3901582.5</v>
      </c>
      <c r="E523">
        <v>216690.609375</v>
      </c>
      <c r="F523">
        <v>474.82907104492188</v>
      </c>
      <c r="G523">
        <v>1820619.375</v>
      </c>
      <c r="H523">
        <v>3834.2626953125</v>
      </c>
      <c r="I523">
        <v>1</v>
      </c>
      <c r="J523">
        <v>12.357626914978027</v>
      </c>
      <c r="K523">
        <v>540.63330078125</v>
      </c>
      <c r="L523">
        <v>48051.9140625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1803561088</v>
      </c>
      <c r="D524">
        <v>3919728.25</v>
      </c>
      <c r="E524">
        <v>219281.421875</v>
      </c>
      <c r="F524">
        <v>478.38015747070313</v>
      </c>
      <c r="G524">
        <v>1829146</v>
      </c>
      <c r="H524">
        <v>3823.624267578125</v>
      </c>
      <c r="I524">
        <v>1</v>
      </c>
      <c r="J524">
        <v>12.598956108093262</v>
      </c>
      <c r="K524">
        <v>551.17962646484375</v>
      </c>
      <c r="L524">
        <v>48038.3984375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1804018304</v>
      </c>
      <c r="D525">
        <v>3920684</v>
      </c>
      <c r="E525">
        <v>219419.359375</v>
      </c>
      <c r="F525">
        <v>478.42507934570313</v>
      </c>
      <c r="G525">
        <v>1829057.5</v>
      </c>
      <c r="H525">
        <v>3823.080322265625</v>
      </c>
      <c r="I525">
        <v>1</v>
      </c>
      <c r="J525">
        <v>12.61148738861084</v>
      </c>
      <c r="K525">
        <v>551.72845458984375</v>
      </c>
      <c r="L525">
        <v>48040.859375</v>
      </c>
    </row>
    <row r="526" spans="1:12" x14ac:dyDescent="0.25">
      <c r="A526">
        <v>1950</v>
      </c>
      <c r="B526" s="1">
        <f>DATE(2024,1,4) + TIME(0,0,0)</f>
        <v>45295</v>
      </c>
      <c r="C526">
        <v>1804036864</v>
      </c>
      <c r="D526">
        <v>3920722.75</v>
      </c>
      <c r="E526">
        <v>219424.9375</v>
      </c>
      <c r="F526">
        <v>478.57501220703125</v>
      </c>
      <c r="G526">
        <v>1850176.75</v>
      </c>
      <c r="H526">
        <v>3866.01171875</v>
      </c>
      <c r="I526">
        <v>1</v>
      </c>
      <c r="J526">
        <v>12.605536460876465</v>
      </c>
      <c r="K526">
        <v>557.62286376953125</v>
      </c>
      <c r="L526">
        <v>47964.359375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1805869952</v>
      </c>
      <c r="D527">
        <v>3924548.25</v>
      </c>
      <c r="E527">
        <v>219978.640625</v>
      </c>
      <c r="F527">
        <v>479.42672729492188</v>
      </c>
      <c r="G527">
        <v>1852191</v>
      </c>
      <c r="H527">
        <v>3863.345458984375</v>
      </c>
      <c r="I527">
        <v>1</v>
      </c>
      <c r="J527">
        <v>12.665670394897461</v>
      </c>
      <c r="K527">
        <v>560.28204345703125</v>
      </c>
      <c r="L527">
        <v>47954.015625</v>
      </c>
    </row>
    <row r="528" spans="1:12" x14ac:dyDescent="0.25">
      <c r="A528">
        <v>1951</v>
      </c>
      <c r="B528" s="1">
        <f>DATE(2024,1,5) + TIME(0,0,0)</f>
        <v>45296</v>
      </c>
      <c r="C528">
        <v>1805891712</v>
      </c>
      <c r="D528">
        <v>3924593.5</v>
      </c>
      <c r="E528">
        <v>219985.140625</v>
      </c>
      <c r="F528">
        <v>481.37472534179688</v>
      </c>
      <c r="G528">
        <v>2176087.5</v>
      </c>
      <c r="H528">
        <v>4520.56884765625</v>
      </c>
      <c r="I528">
        <v>1</v>
      </c>
      <c r="J528">
        <v>12.579554557800293</v>
      </c>
      <c r="K528">
        <v>650.4970703125</v>
      </c>
      <c r="L528">
        <v>46777.73046875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1812562944</v>
      </c>
      <c r="D529">
        <v>3938066.75</v>
      </c>
      <c r="E529">
        <v>221967.21875</v>
      </c>
      <c r="F529">
        <v>499.42218017578125</v>
      </c>
      <c r="G529">
        <v>2246467.5</v>
      </c>
      <c r="H529">
        <v>4498.1328125</v>
      </c>
      <c r="I529">
        <v>1</v>
      </c>
      <c r="J529">
        <v>12.955353736877441</v>
      </c>
      <c r="K529">
        <v>669.48291015625</v>
      </c>
      <c r="L529">
        <v>46261.796875</v>
      </c>
    </row>
    <row r="530" spans="1:12" x14ac:dyDescent="0.25">
      <c r="A530">
        <v>1954</v>
      </c>
      <c r="B530" s="1">
        <f>DATE(2024,1,8) + TIME(0,0,0)</f>
        <v>45299</v>
      </c>
      <c r="C530">
        <v>1812581248</v>
      </c>
      <c r="D530">
        <v>3938103.5</v>
      </c>
      <c r="E530">
        <v>221972.78125</v>
      </c>
      <c r="F530">
        <v>495.1396484375</v>
      </c>
      <c r="G530">
        <v>1827613.75</v>
      </c>
      <c r="H530">
        <v>3691.107666015625</v>
      </c>
      <c r="I530">
        <v>1</v>
      </c>
      <c r="J530">
        <v>13.090459823608398</v>
      </c>
      <c r="K530">
        <v>555.9608154296875</v>
      </c>
      <c r="L530">
        <v>47724.64453125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1836391040</v>
      </c>
      <c r="D531">
        <v>3988039.75</v>
      </c>
      <c r="E531">
        <v>229639.65625</v>
      </c>
      <c r="F531">
        <v>476.8489990234375</v>
      </c>
      <c r="G531">
        <v>1749265.25</v>
      </c>
      <c r="H531">
        <v>3668.384033203125</v>
      </c>
      <c r="I531">
        <v>1</v>
      </c>
      <c r="J531">
        <v>13.64665699005127</v>
      </c>
      <c r="K531">
        <v>579.72479248046875</v>
      </c>
      <c r="L531">
        <v>48497.328125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1837143296</v>
      </c>
      <c r="D532">
        <v>3989616.75</v>
      </c>
      <c r="E532">
        <v>229889.421875</v>
      </c>
      <c r="F532">
        <v>477.03115844726563</v>
      </c>
      <c r="G532">
        <v>1749388.625</v>
      </c>
      <c r="H532">
        <v>3667.241943359375</v>
      </c>
      <c r="I532">
        <v>1</v>
      </c>
      <c r="J532">
        <v>13.673494338989258</v>
      </c>
      <c r="K532">
        <v>580.86456298828125</v>
      </c>
      <c r="L532">
        <v>48502.3671875</v>
      </c>
    </row>
    <row r="533" spans="1:12" x14ac:dyDescent="0.25">
      <c r="A533">
        <v>1968</v>
      </c>
      <c r="B533" s="1">
        <f>DATE(2024,1,22) + TIME(0,0,0)</f>
        <v>45313</v>
      </c>
      <c r="C533">
        <v>1837161600</v>
      </c>
      <c r="D533">
        <v>3989655.25</v>
      </c>
      <c r="E533">
        <v>229895.515625</v>
      </c>
      <c r="F533">
        <v>477.52056884765625</v>
      </c>
      <c r="G533">
        <v>1838762</v>
      </c>
      <c r="H533">
        <v>3850.64453125</v>
      </c>
      <c r="I533">
        <v>1</v>
      </c>
      <c r="J533">
        <v>13.63671875</v>
      </c>
      <c r="K533">
        <v>608.01483154296875</v>
      </c>
      <c r="L533">
        <v>48174.10546875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1840843008</v>
      </c>
      <c r="D534">
        <v>3997307.5</v>
      </c>
      <c r="E534">
        <v>231115.875</v>
      </c>
      <c r="F534">
        <v>482.81109619140625</v>
      </c>
      <c r="G534">
        <v>1855158</v>
      </c>
      <c r="H534">
        <v>3842.40966796875</v>
      </c>
      <c r="I534">
        <v>1</v>
      </c>
      <c r="J534">
        <v>13.817727088928223</v>
      </c>
      <c r="K534">
        <v>616.05908203125</v>
      </c>
      <c r="L534">
        <v>48069.40625</v>
      </c>
    </row>
    <row r="535" spans="1:12" x14ac:dyDescent="0.25">
      <c r="A535">
        <v>1970</v>
      </c>
      <c r="B535" s="1">
        <f>DATE(2024,1,24) + TIME(0,0,0)</f>
        <v>45315</v>
      </c>
      <c r="C535">
        <v>1840861184</v>
      </c>
      <c r="D535">
        <v>3997345</v>
      </c>
      <c r="E535">
        <v>231121.90625</v>
      </c>
      <c r="F535">
        <v>482.57901000976563</v>
      </c>
      <c r="G535">
        <v>1813227.125</v>
      </c>
      <c r="H535">
        <v>3757.368408203125</v>
      </c>
      <c r="I535">
        <v>1</v>
      </c>
      <c r="J535">
        <v>13.836884498596191</v>
      </c>
      <c r="K535">
        <v>603.39361572265625</v>
      </c>
      <c r="L535">
        <v>48221.890625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1841748864</v>
      </c>
      <c r="D536">
        <v>3999185.75</v>
      </c>
      <c r="E536">
        <v>231417.828125</v>
      </c>
      <c r="F536">
        <v>482.06591796875</v>
      </c>
      <c r="G536">
        <v>1810844.125</v>
      </c>
      <c r="H536">
        <v>3756.42431640625</v>
      </c>
      <c r="I536">
        <v>1</v>
      </c>
      <c r="J536">
        <v>13.858505249023438</v>
      </c>
      <c r="K536">
        <v>604.33624267578125</v>
      </c>
      <c r="L536">
        <v>48241.375</v>
      </c>
    </row>
    <row r="537" spans="1:12" x14ac:dyDescent="0.25">
      <c r="A537">
        <v>1970.5</v>
      </c>
      <c r="B537" s="1">
        <f>DATE(2024,1,24) + TIME(12,0,0)</f>
        <v>45315.5</v>
      </c>
      <c r="C537">
        <v>1841766912</v>
      </c>
      <c r="D537">
        <v>3999223.25</v>
      </c>
      <c r="E537">
        <v>231423.875</v>
      </c>
      <c r="F537">
        <v>482.04037475585938</v>
      </c>
      <c r="G537">
        <v>1807627.5</v>
      </c>
      <c r="H537">
        <v>3749.950439453125</v>
      </c>
      <c r="I537">
        <v>1</v>
      </c>
      <c r="J537">
        <v>13.860540390014648</v>
      </c>
      <c r="K537">
        <v>603.39752197265625</v>
      </c>
      <c r="L537">
        <v>48253.1796875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1857070336</v>
      </c>
      <c r="D538">
        <v>4030936.25</v>
      </c>
      <c r="E538">
        <v>236671.3125</v>
      </c>
      <c r="F538">
        <v>483.08929443359375</v>
      </c>
      <c r="G538">
        <v>1800757.375</v>
      </c>
      <c r="H538">
        <v>3727.5869140625</v>
      </c>
      <c r="I538">
        <v>1</v>
      </c>
      <c r="J538">
        <v>14.375876426696777</v>
      </c>
      <c r="K538">
        <v>625.84381103515625</v>
      </c>
      <c r="L538">
        <v>48311.25</v>
      </c>
    </row>
    <row r="539" spans="1:12" x14ac:dyDescent="0.25">
      <c r="A539">
        <v>1979</v>
      </c>
      <c r="B539" s="1">
        <f>DATE(2024,2,2) + TIME(0,0,0)</f>
        <v>45324</v>
      </c>
      <c r="C539">
        <v>1857088000</v>
      </c>
      <c r="D539">
        <v>4030973</v>
      </c>
      <c r="E539">
        <v>236677.484375</v>
      </c>
      <c r="F539">
        <v>482.94448852539063</v>
      </c>
      <c r="G539">
        <v>1775348.5</v>
      </c>
      <c r="H539">
        <v>3676.092041015625</v>
      </c>
      <c r="I539">
        <v>1</v>
      </c>
      <c r="J539">
        <v>14.388806343078613</v>
      </c>
      <c r="K539">
        <v>617.8465576171875</v>
      </c>
      <c r="L539">
        <v>48403.8671875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1883550464</v>
      </c>
      <c r="D540">
        <v>4085758.75</v>
      </c>
      <c r="E540">
        <v>246259.109375</v>
      </c>
      <c r="F540">
        <v>484.07696533203125</v>
      </c>
      <c r="G540">
        <v>1761939.375</v>
      </c>
      <c r="H540">
        <v>3639.791748046875</v>
      </c>
      <c r="I540">
        <v>1</v>
      </c>
      <c r="J540">
        <v>15.235889434814453</v>
      </c>
      <c r="K540">
        <v>654.23284912109375</v>
      </c>
      <c r="L540">
        <v>48525.76953125</v>
      </c>
    </row>
    <row r="541" spans="1:12" x14ac:dyDescent="0.25">
      <c r="A541">
        <v>1994</v>
      </c>
      <c r="B541" s="1">
        <f>DATE(2024,2,17) + TIME(0,0,0)</f>
        <v>45339</v>
      </c>
      <c r="C541">
        <v>1883571456</v>
      </c>
      <c r="D541">
        <v>4085802</v>
      </c>
      <c r="E541">
        <v>246266.796875</v>
      </c>
      <c r="F541">
        <v>485.65029907226563</v>
      </c>
      <c r="G541">
        <v>2102039.5</v>
      </c>
      <c r="H541">
        <v>4328.29833984375</v>
      </c>
      <c r="I541">
        <v>1</v>
      </c>
      <c r="J541">
        <v>15.077728271484375</v>
      </c>
      <c r="K541">
        <v>768.47808837890625</v>
      </c>
      <c r="L541">
        <v>47275.6484375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1894395136</v>
      </c>
      <c r="D542">
        <v>4107314</v>
      </c>
      <c r="E542">
        <v>250180.109375</v>
      </c>
      <c r="F542">
        <v>505.97454833984375</v>
      </c>
      <c r="G542">
        <v>2176215.25</v>
      </c>
      <c r="H542">
        <v>4301.037109375</v>
      </c>
      <c r="I542">
        <v>1</v>
      </c>
      <c r="J542">
        <v>15.576659202575684</v>
      </c>
      <c r="K542">
        <v>793.569580078125</v>
      </c>
      <c r="L542">
        <v>46613.65234375</v>
      </c>
    </row>
    <row r="543" spans="1:12" x14ac:dyDescent="0.25">
      <c r="A543">
        <v>1999</v>
      </c>
      <c r="B543" s="1">
        <f>DATE(2024,2,22) + TIME(0,0,0)</f>
        <v>45344</v>
      </c>
      <c r="C543">
        <v>1894413440</v>
      </c>
      <c r="D543">
        <v>4107350.25</v>
      </c>
      <c r="E543">
        <v>250186.90625</v>
      </c>
      <c r="F543">
        <v>503.30731201171875</v>
      </c>
      <c r="G543">
        <v>1827844.125</v>
      </c>
      <c r="H543">
        <v>3631.666015625</v>
      </c>
      <c r="I543">
        <v>1</v>
      </c>
      <c r="J543">
        <v>15.760258674621582</v>
      </c>
      <c r="K543">
        <v>679.44171142578125</v>
      </c>
      <c r="L543">
        <v>47841.71484375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1901453056</v>
      </c>
      <c r="D544">
        <v>4121836.5</v>
      </c>
      <c r="E544">
        <v>252904.234375</v>
      </c>
      <c r="F544">
        <v>481.15090942382813</v>
      </c>
      <c r="G544">
        <v>1745619.5</v>
      </c>
      <c r="H544">
        <v>3628.00830078125</v>
      </c>
      <c r="I544">
        <v>1</v>
      </c>
      <c r="J544">
        <v>15.860058784484863</v>
      </c>
      <c r="K544">
        <v>683.86572265625</v>
      </c>
      <c r="L544">
        <v>48332.55078125</v>
      </c>
    </row>
    <row r="545" spans="1:12" x14ac:dyDescent="0.25">
      <c r="A545">
        <v>2003</v>
      </c>
      <c r="B545" s="1">
        <f>DATE(2024,2,26) + TIME(0,0,0)</f>
        <v>45348</v>
      </c>
      <c r="C545">
        <v>1901469952</v>
      </c>
      <c r="D545">
        <v>4121871.5</v>
      </c>
      <c r="E545">
        <v>252910.859375</v>
      </c>
      <c r="F545">
        <v>480.81585693359375</v>
      </c>
      <c r="G545">
        <v>1683376.75</v>
      </c>
      <c r="H545">
        <v>3501.084228515625</v>
      </c>
      <c r="I545">
        <v>1</v>
      </c>
      <c r="J545">
        <v>15.900712966918945</v>
      </c>
      <c r="K545">
        <v>661.9525146484375</v>
      </c>
      <c r="L545">
        <v>48562.78515625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1908134912</v>
      </c>
      <c r="D546">
        <v>4135830.75</v>
      </c>
      <c r="E546">
        <v>255562.359375</v>
      </c>
      <c r="F546">
        <v>476.8603515625</v>
      </c>
      <c r="G546">
        <v>1667238.125</v>
      </c>
      <c r="H546">
        <v>3496.281494140625</v>
      </c>
      <c r="I546">
        <v>1</v>
      </c>
      <c r="J546">
        <v>16.017251968383789</v>
      </c>
      <c r="K546">
        <v>666.81341552734375</v>
      </c>
      <c r="L546">
        <v>48773.08984375</v>
      </c>
    </row>
    <row r="547" spans="1:12" x14ac:dyDescent="0.25">
      <c r="A547">
        <v>2007</v>
      </c>
      <c r="B547" s="1">
        <f>DATE(2024,3,1) + TIME(0,0,0)</f>
        <v>45352</v>
      </c>
      <c r="C547">
        <v>1908151936</v>
      </c>
      <c r="D547">
        <v>4135866.5</v>
      </c>
      <c r="E547">
        <v>255569.15625</v>
      </c>
      <c r="F547">
        <v>477.0076904296875</v>
      </c>
      <c r="G547">
        <v>1704148.5</v>
      </c>
      <c r="H547">
        <v>3572.580810546875</v>
      </c>
      <c r="I547">
        <v>1</v>
      </c>
      <c r="J547">
        <v>15.993224143981934</v>
      </c>
      <c r="K547">
        <v>680.14849853515625</v>
      </c>
      <c r="L547">
        <v>48634.796875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1913262080</v>
      </c>
      <c r="D548">
        <v>4146534.5</v>
      </c>
      <c r="E548">
        <v>257616.640625</v>
      </c>
      <c r="F548">
        <v>479.85403442382813</v>
      </c>
      <c r="G548">
        <v>1711087.625</v>
      </c>
      <c r="H548">
        <v>3565.85009765625</v>
      </c>
      <c r="I548">
        <v>1</v>
      </c>
      <c r="J548">
        <v>16.150606155395508</v>
      </c>
      <c r="K548">
        <v>686.8343505859375</v>
      </c>
      <c r="L548">
        <v>48629.75390625</v>
      </c>
    </row>
    <row r="549" spans="1:12" x14ac:dyDescent="0.25">
      <c r="A549">
        <v>2010</v>
      </c>
      <c r="B549" s="1">
        <f>DATE(2024,3,4) + TIME(0,0,0)</f>
        <v>45355</v>
      </c>
      <c r="C549">
        <v>1913279744</v>
      </c>
      <c r="D549">
        <v>4146571.25</v>
      </c>
      <c r="E549">
        <v>257623.6875</v>
      </c>
      <c r="F549">
        <v>480.07345581054688</v>
      </c>
      <c r="G549">
        <v>1760828.5</v>
      </c>
      <c r="H549">
        <v>3667.831298828125</v>
      </c>
      <c r="I549">
        <v>1</v>
      </c>
      <c r="J549">
        <v>16.120256423950195</v>
      </c>
      <c r="K549">
        <v>704.8946533203125</v>
      </c>
      <c r="L549">
        <v>48444.30078125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1916806528</v>
      </c>
      <c r="D550">
        <v>4153863.5</v>
      </c>
      <c r="E550">
        <v>259032.84375</v>
      </c>
      <c r="F550">
        <v>485.14984130859375</v>
      </c>
      <c r="G550">
        <v>1777001.125</v>
      </c>
      <c r="H550">
        <v>3662.7880859375</v>
      </c>
      <c r="I550">
        <v>1</v>
      </c>
      <c r="J550">
        <v>16.233156204223633</v>
      </c>
      <c r="K550">
        <v>709.810791015625</v>
      </c>
      <c r="L550">
        <v>48386.23828125</v>
      </c>
    </row>
    <row r="551" spans="1:12" x14ac:dyDescent="0.25">
      <c r="A551">
        <v>2012</v>
      </c>
      <c r="B551" s="1">
        <f>DATE(2024,3,6) + TIME(0,0,0)</f>
        <v>45357</v>
      </c>
      <c r="C551">
        <v>1916824064</v>
      </c>
      <c r="D551">
        <v>4153899.75</v>
      </c>
      <c r="E551">
        <v>259039.859375</v>
      </c>
      <c r="F551">
        <v>485.06170654296875</v>
      </c>
      <c r="G551">
        <v>1755434.5</v>
      </c>
      <c r="H551">
        <v>3618.9921875</v>
      </c>
      <c r="I551">
        <v>1</v>
      </c>
      <c r="J551">
        <v>16.247564315795898</v>
      </c>
      <c r="K551">
        <v>702.0667724609375</v>
      </c>
      <c r="L551">
        <v>48466.14453125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1922066944</v>
      </c>
      <c r="D552">
        <v>4164708.25</v>
      </c>
      <c r="E552">
        <v>261151.296875</v>
      </c>
      <c r="F552">
        <v>485.2274169921875</v>
      </c>
      <c r="G552">
        <v>1752996.875</v>
      </c>
      <c r="H552">
        <v>3612.732421875</v>
      </c>
      <c r="I552">
        <v>1</v>
      </c>
      <c r="J552">
        <v>16.39263916015625</v>
      </c>
      <c r="K552">
        <v>708.33740234375</v>
      </c>
      <c r="L552">
        <v>48487.5859375</v>
      </c>
    </row>
    <row r="553" spans="1:12" x14ac:dyDescent="0.25">
      <c r="A553">
        <v>2015</v>
      </c>
      <c r="B553" s="1">
        <f>DATE(2024,3,9) + TIME(0,0,0)</f>
        <v>45360</v>
      </c>
      <c r="C553">
        <v>1922083200</v>
      </c>
      <c r="D553">
        <v>4164741.75</v>
      </c>
      <c r="E553">
        <v>261157.90625</v>
      </c>
      <c r="F553">
        <v>484.5828857421875</v>
      </c>
      <c r="G553">
        <v>1623319.625</v>
      </c>
      <c r="H553">
        <v>3349.931640625</v>
      </c>
      <c r="I553">
        <v>1</v>
      </c>
      <c r="J553">
        <v>16.481361389160156</v>
      </c>
      <c r="K553">
        <v>661.0672607421875</v>
      </c>
      <c r="L553">
        <v>48966.0390625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1923676160</v>
      </c>
      <c r="D554">
        <v>4168058.5</v>
      </c>
      <c r="E554">
        <v>261812.015625</v>
      </c>
      <c r="F554">
        <v>478.68499755859375</v>
      </c>
      <c r="G554">
        <v>1603536.375</v>
      </c>
      <c r="H554">
        <v>3349.878173828125</v>
      </c>
      <c r="I554">
        <v>1</v>
      </c>
      <c r="J554">
        <v>16.483491897583008</v>
      </c>
      <c r="K554">
        <v>661.15899658203125</v>
      </c>
      <c r="L554">
        <v>49100.66796875</v>
      </c>
    </row>
    <row r="555" spans="1:12" x14ac:dyDescent="0.25">
      <c r="A555">
        <v>2016</v>
      </c>
      <c r="B555" s="1">
        <f>DATE(2024,3,10) + TIME(0,0,0)</f>
        <v>45361</v>
      </c>
      <c r="C555">
        <v>1923676160</v>
      </c>
      <c r="D555">
        <v>4168058.5</v>
      </c>
      <c r="E555">
        <v>261812.015625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51726.34375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1923676160</v>
      </c>
      <c r="D556">
        <v>4168058.5</v>
      </c>
      <c r="E556">
        <v>261812.015625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51944.97265625</v>
      </c>
    </row>
    <row r="557" spans="1:12" x14ac:dyDescent="0.25">
      <c r="A557">
        <v>2018</v>
      </c>
      <c r="B557" s="1">
        <f>DATE(2024,3,12) + TIME(0,0,0)</f>
        <v>45363</v>
      </c>
      <c r="C557">
        <v>1923697408</v>
      </c>
      <c r="D557">
        <v>4168103.5</v>
      </c>
      <c r="E557">
        <v>261820.71875</v>
      </c>
      <c r="F557">
        <v>473.334716796875</v>
      </c>
      <c r="G557">
        <v>2118446.25</v>
      </c>
      <c r="H557">
        <v>4475.57763671875</v>
      </c>
      <c r="I557">
        <v>1</v>
      </c>
      <c r="J557">
        <v>16.283615112304688</v>
      </c>
      <c r="K557">
        <v>870.54144287109375</v>
      </c>
      <c r="L557">
        <v>48995.9609375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1924731648</v>
      </c>
      <c r="D558">
        <v>4170294.75</v>
      </c>
      <c r="E558">
        <v>262248.71875</v>
      </c>
      <c r="F558">
        <v>471.1617431640625</v>
      </c>
      <c r="G558">
        <v>2107522.75</v>
      </c>
      <c r="H558">
        <v>4473.03466796875</v>
      </c>
      <c r="I558">
        <v>1</v>
      </c>
      <c r="J558">
        <v>16.324377059936523</v>
      </c>
      <c r="K558">
        <v>872.64971923828125</v>
      </c>
      <c r="L558">
        <v>47890.1640625</v>
      </c>
    </row>
    <row r="559" spans="1:12" x14ac:dyDescent="0.25">
      <c r="A559">
        <v>2018.5</v>
      </c>
      <c r="B559" s="1">
        <f>DATE(2024,3,12) + TIME(12,0,0)</f>
        <v>45363.5</v>
      </c>
      <c r="C559">
        <v>1924748800</v>
      </c>
      <c r="D559">
        <v>4170331.25</v>
      </c>
      <c r="E559">
        <v>262255.96875</v>
      </c>
      <c r="F559">
        <v>470.62429809570313</v>
      </c>
      <c r="G559">
        <v>1713503.25</v>
      </c>
      <c r="H559">
        <v>3640.915283203125</v>
      </c>
      <c r="I559">
        <v>1</v>
      </c>
      <c r="J559">
        <v>16.557842254638672</v>
      </c>
      <c r="K559">
        <v>722.48492431640625</v>
      </c>
      <c r="L559">
        <v>49386.46484375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1926260480</v>
      </c>
      <c r="D560">
        <v>4173539.5</v>
      </c>
      <c r="E560">
        <v>262887.28125</v>
      </c>
      <c r="F560">
        <v>471.81488037109375</v>
      </c>
      <c r="G560">
        <v>1720399.875</v>
      </c>
      <c r="H560">
        <v>3646.34521484375</v>
      </c>
      <c r="I560">
        <v>1</v>
      </c>
      <c r="J560">
        <v>16.428913116455078</v>
      </c>
      <c r="K560">
        <v>716.82073974609375</v>
      </c>
      <c r="L560">
        <v>49085.51171875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1927311360</v>
      </c>
      <c r="D561">
        <v>4175763</v>
      </c>
      <c r="E561">
        <v>263325.34375</v>
      </c>
      <c r="F561">
        <v>472.66824340820313</v>
      </c>
      <c r="G561">
        <v>1722851.125</v>
      </c>
      <c r="H561">
        <v>3644.947998046875</v>
      </c>
      <c r="I561">
        <v>1</v>
      </c>
      <c r="J561">
        <v>16.459823608398438</v>
      </c>
      <c r="K561">
        <v>718.15985107421875</v>
      </c>
      <c r="L561">
        <v>48964.30859375</v>
      </c>
    </row>
    <row r="562" spans="1:12" x14ac:dyDescent="0.25">
      <c r="A562">
        <v>2020</v>
      </c>
      <c r="B562" s="1">
        <f>DATE(2024,3,14) + TIME(0,0,0)</f>
        <v>45365</v>
      </c>
      <c r="C562">
        <v>1927328512</v>
      </c>
      <c r="D562">
        <v>4175799.5</v>
      </c>
      <c r="E562">
        <v>263332.5</v>
      </c>
      <c r="F562">
        <v>472.69100952148438</v>
      </c>
      <c r="G562">
        <v>1720248.5</v>
      </c>
      <c r="H562">
        <v>3639.266357421875</v>
      </c>
      <c r="I562">
        <v>1</v>
      </c>
      <c r="J562">
        <v>16.461908340454102</v>
      </c>
      <c r="K562">
        <v>717.14910888671875</v>
      </c>
      <c r="L562">
        <v>48972.71875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1937789696</v>
      </c>
      <c r="D563">
        <v>4197535</v>
      </c>
      <c r="E563">
        <v>267690.34375</v>
      </c>
      <c r="F563">
        <v>487.77777099609375</v>
      </c>
      <c r="G563">
        <v>1766692.125</v>
      </c>
      <c r="H563">
        <v>3621.920166015625</v>
      </c>
      <c r="I563">
        <v>1</v>
      </c>
      <c r="J563">
        <v>16.851961135864258</v>
      </c>
      <c r="K563">
        <v>734.06976318359375</v>
      </c>
      <c r="L563">
        <v>48611.1015625</v>
      </c>
    </row>
    <row r="564" spans="1:12" x14ac:dyDescent="0.25">
      <c r="A564">
        <v>2026</v>
      </c>
      <c r="B564" s="1">
        <f>DATE(2024,3,20) + TIME(0,0,0)</f>
        <v>45371</v>
      </c>
      <c r="C564">
        <v>1937810560</v>
      </c>
      <c r="D564">
        <v>4197577.5</v>
      </c>
      <c r="E564">
        <v>267698.875</v>
      </c>
      <c r="F564">
        <v>488.87384033203125</v>
      </c>
      <c r="G564">
        <v>2083419</v>
      </c>
      <c r="H564">
        <v>4261.669921875</v>
      </c>
      <c r="I564">
        <v>1</v>
      </c>
      <c r="J564">
        <v>16.683492660522461</v>
      </c>
      <c r="K564">
        <v>853.3668212890625</v>
      </c>
      <c r="L564">
        <v>47436.77734375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1939910400</v>
      </c>
      <c r="D565">
        <v>4201790.5</v>
      </c>
      <c r="E565">
        <v>268549.3125</v>
      </c>
      <c r="F565">
        <v>502.64129638671875</v>
      </c>
      <c r="G565">
        <v>2138065.5</v>
      </c>
      <c r="H565">
        <v>4253.66064453125</v>
      </c>
      <c r="I565">
        <v>1</v>
      </c>
      <c r="J565">
        <v>16.826789855957031</v>
      </c>
      <c r="K565">
        <v>860.55908203125</v>
      </c>
      <c r="L565">
        <v>47084.875</v>
      </c>
    </row>
    <row r="566" spans="1:12" x14ac:dyDescent="0.25">
      <c r="A566">
        <v>2027</v>
      </c>
      <c r="B566" s="1">
        <f>DATE(2024,3,21) + TIME(0,0,0)</f>
        <v>45372</v>
      </c>
      <c r="C566">
        <v>1939928064</v>
      </c>
      <c r="D566">
        <v>4201826</v>
      </c>
      <c r="E566">
        <v>268556.59375</v>
      </c>
      <c r="F566">
        <v>500.98019409179688</v>
      </c>
      <c r="G566">
        <v>1773797.375</v>
      </c>
      <c r="H566">
        <v>3540.65380859375</v>
      </c>
      <c r="I566">
        <v>1</v>
      </c>
      <c r="J566">
        <v>17.042947769165039</v>
      </c>
      <c r="K566">
        <v>727.40264892578125</v>
      </c>
      <c r="L566">
        <v>48395.9375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1950313984</v>
      </c>
      <c r="D567">
        <v>4223022.5</v>
      </c>
      <c r="E567">
        <v>272926.34375</v>
      </c>
      <c r="F567">
        <v>488.25253295898438</v>
      </c>
      <c r="G567">
        <v>1725606</v>
      </c>
      <c r="H567">
        <v>3534.2490234375</v>
      </c>
      <c r="I567">
        <v>1</v>
      </c>
      <c r="J567">
        <v>17.196559906005859</v>
      </c>
      <c r="K567">
        <v>733.99029541015625</v>
      </c>
      <c r="L567">
        <v>48691.43359375</v>
      </c>
    </row>
    <row r="568" spans="1:12" x14ac:dyDescent="0.25">
      <c r="A568">
        <v>2033</v>
      </c>
      <c r="B568" s="1">
        <f>DATE(2024,3,27) + TIME(0,0,0)</f>
        <v>45378</v>
      </c>
      <c r="C568">
        <v>1950334976</v>
      </c>
      <c r="D568">
        <v>4223065.5</v>
      </c>
      <c r="E568">
        <v>272935.125</v>
      </c>
      <c r="F568">
        <v>489.67462158203125</v>
      </c>
      <c r="G568">
        <v>2103458.75</v>
      </c>
      <c r="H568">
        <v>4295.62548828125</v>
      </c>
      <c r="I568">
        <v>1</v>
      </c>
      <c r="J568">
        <v>16.977046966552734</v>
      </c>
      <c r="K568">
        <v>878.3961181640625</v>
      </c>
      <c r="L568">
        <v>47289.48046875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1952459520</v>
      </c>
      <c r="D569">
        <v>4227312.5</v>
      </c>
      <c r="E569">
        <v>273810.1875</v>
      </c>
      <c r="F569">
        <v>505.02072143554688</v>
      </c>
      <c r="G569">
        <v>2165549.75</v>
      </c>
      <c r="H569">
        <v>4288.04150390625</v>
      </c>
      <c r="I569">
        <v>1</v>
      </c>
      <c r="J569">
        <v>17.108680725097656</v>
      </c>
      <c r="K569">
        <v>885.04718017578125</v>
      </c>
      <c r="L569">
        <v>46904.10546875</v>
      </c>
    </row>
    <row r="570" spans="1:12" x14ac:dyDescent="0.25">
      <c r="A570">
        <v>2034</v>
      </c>
      <c r="B570" s="1">
        <f>DATE(2024,3,28) + TIME(0,0,0)</f>
        <v>45379</v>
      </c>
      <c r="C570">
        <v>1952481152</v>
      </c>
      <c r="D570">
        <v>4227355</v>
      </c>
      <c r="E570">
        <v>273819.03125</v>
      </c>
      <c r="F570">
        <v>505.06317138671875</v>
      </c>
      <c r="G570">
        <v>2160365.25</v>
      </c>
      <c r="H570">
        <v>4277.41552734375</v>
      </c>
      <c r="I570">
        <v>1</v>
      </c>
      <c r="J570">
        <v>17.113027572631836</v>
      </c>
      <c r="K570">
        <v>883.12469482421875</v>
      </c>
      <c r="L570">
        <v>46922.19140625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1959014912</v>
      </c>
      <c r="D571">
        <v>4240129.5</v>
      </c>
      <c r="E571">
        <v>276471.78125</v>
      </c>
      <c r="F571">
        <v>513.7425537109375</v>
      </c>
      <c r="G571">
        <v>2193052.5</v>
      </c>
      <c r="H571">
        <v>4268.77685546875</v>
      </c>
      <c r="I571">
        <v>1</v>
      </c>
      <c r="J571">
        <v>17.256877899169922</v>
      </c>
      <c r="K571">
        <v>890.294677734375</v>
      </c>
      <c r="L571">
        <v>46603.765625</v>
      </c>
    </row>
    <row r="572" spans="1:12" x14ac:dyDescent="0.25">
      <c r="A572">
        <v>2037</v>
      </c>
      <c r="B572" s="1">
        <f>DATE(2024,3,31) + TIME(0,0,0)</f>
        <v>45382</v>
      </c>
      <c r="C572">
        <v>1959014912</v>
      </c>
      <c r="D572">
        <v>4240129.5</v>
      </c>
      <c r="E572">
        <v>276471.78125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51677.12890625</v>
      </c>
    </row>
    <row r="573" spans="1:12" x14ac:dyDescent="0.25">
      <c r="A573">
        <v>2037.39</v>
      </c>
      <c r="B573" s="1">
        <f>DATE(2024,3,31) + TIME(9,21,36)</f>
        <v>45382.39</v>
      </c>
      <c r="C573">
        <v>1959014912</v>
      </c>
      <c r="D573">
        <v>4240129.5</v>
      </c>
      <c r="E573">
        <v>276471.78125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51731.390625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1959031808</v>
      </c>
      <c r="D574">
        <v>4240165</v>
      </c>
      <c r="E574">
        <v>276479.1875</v>
      </c>
      <c r="F574">
        <v>474.29531860351563</v>
      </c>
      <c r="G574">
        <v>1681214.875</v>
      </c>
      <c r="H574">
        <v>3544.658447265625</v>
      </c>
      <c r="I574">
        <v>1</v>
      </c>
      <c r="J574">
        <v>17.294260025024414</v>
      </c>
      <c r="K574">
        <v>741.2091064453125</v>
      </c>
      <c r="L574">
        <v>49058.921875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1961742208</v>
      </c>
      <c r="D575">
        <v>4245789</v>
      </c>
      <c r="E575">
        <v>277669.03125</v>
      </c>
      <c r="F575">
        <v>485.22360229492188</v>
      </c>
      <c r="G575">
        <v>1716079</v>
      </c>
      <c r="H575">
        <v>3536.676513671875</v>
      </c>
      <c r="I575">
        <v>1</v>
      </c>
      <c r="J575">
        <v>17.471750259399414</v>
      </c>
      <c r="K575">
        <v>748.73663330078125</v>
      </c>
      <c r="L575">
        <v>48568.1953125</v>
      </c>
    </row>
    <row r="576" spans="1:12" x14ac:dyDescent="0.25">
      <c r="A576">
        <v>2039</v>
      </c>
      <c r="B576" s="1">
        <f>DATE(2024,4,2) + TIME(0,0,0)</f>
        <v>45384</v>
      </c>
      <c r="C576">
        <v>1961762816</v>
      </c>
      <c r="D576">
        <v>4245831.5</v>
      </c>
      <c r="E576">
        <v>277677.875</v>
      </c>
      <c r="F576">
        <v>486.528076171875</v>
      </c>
      <c r="G576">
        <v>2062951.125</v>
      </c>
      <c r="H576">
        <v>4240.1484375</v>
      </c>
      <c r="I576">
        <v>1</v>
      </c>
      <c r="J576">
        <v>17.249227523803711</v>
      </c>
      <c r="K576">
        <v>883.85009765625</v>
      </c>
      <c r="L576">
        <v>47271.1328125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1962789760</v>
      </c>
      <c r="D577">
        <v>4247907.5</v>
      </c>
      <c r="E577">
        <v>278112.5</v>
      </c>
      <c r="F577">
        <v>498.24984741210938</v>
      </c>
      <c r="G577">
        <v>2110614.75</v>
      </c>
      <c r="H577">
        <v>4236.056640625</v>
      </c>
      <c r="I577">
        <v>1</v>
      </c>
      <c r="J577">
        <v>17.320175170898438</v>
      </c>
      <c r="K577">
        <v>887.389892578125</v>
      </c>
      <c r="L577">
        <v>47008.15234375</v>
      </c>
    </row>
    <row r="578" spans="1:12" x14ac:dyDescent="0.25">
      <c r="A578">
        <v>2039.5</v>
      </c>
      <c r="B578" s="1">
        <f>DATE(2024,4,2) + TIME(12,0,0)</f>
        <v>45384.5</v>
      </c>
      <c r="C578">
        <v>1962807040</v>
      </c>
      <c r="D578">
        <v>4247942.5</v>
      </c>
      <c r="E578">
        <v>278119.9375</v>
      </c>
      <c r="F578">
        <v>496.663330078125</v>
      </c>
      <c r="G578">
        <v>1728848</v>
      </c>
      <c r="H578">
        <v>3480.92529296875</v>
      </c>
      <c r="I578">
        <v>1</v>
      </c>
      <c r="J578">
        <v>17.581451416015625</v>
      </c>
      <c r="K578">
        <v>742.54791259765625</v>
      </c>
      <c r="L578">
        <v>48399.00390625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1963650432</v>
      </c>
      <c r="D579">
        <v>4249650</v>
      </c>
      <c r="E579">
        <v>278481.8125</v>
      </c>
      <c r="F579">
        <v>492.8846435546875</v>
      </c>
      <c r="G579">
        <v>1717917.875</v>
      </c>
      <c r="H579">
        <v>3485.43603515625</v>
      </c>
      <c r="I579">
        <v>1</v>
      </c>
      <c r="J579">
        <v>17.470712661743164</v>
      </c>
      <c r="K579">
        <v>737.83563232421875</v>
      </c>
      <c r="L579">
        <v>48531.46875</v>
      </c>
    </row>
    <row r="580" spans="1:12" x14ac:dyDescent="0.25">
      <c r="A580">
        <v>2040</v>
      </c>
      <c r="B580" s="1">
        <f>DATE(2024,4,3) + TIME(0,0,0)</f>
        <v>45385</v>
      </c>
      <c r="C580">
        <v>1963650432</v>
      </c>
      <c r="D580">
        <v>4249650</v>
      </c>
      <c r="E580">
        <v>278481.8125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51749.203125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1963650432</v>
      </c>
      <c r="D581">
        <v>4249650</v>
      </c>
      <c r="E581">
        <v>278481.8125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51751.87109375</v>
      </c>
    </row>
    <row r="582" spans="1:12" x14ac:dyDescent="0.25">
      <c r="A582">
        <v>2040.19</v>
      </c>
      <c r="B582" s="1">
        <f>DATE(2024,4,3) + TIME(4,33,36)</f>
        <v>45385.19</v>
      </c>
      <c r="C582">
        <v>1963650432</v>
      </c>
      <c r="D582">
        <v>4249650</v>
      </c>
      <c r="E582">
        <v>278481.8125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51774.22265625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1963667456</v>
      </c>
      <c r="D583">
        <v>4249686</v>
      </c>
      <c r="E583">
        <v>278489.28125</v>
      </c>
      <c r="F583">
        <v>474.68685913085938</v>
      </c>
      <c r="G583">
        <v>1700551.625</v>
      </c>
      <c r="H583">
        <v>3582.470703125</v>
      </c>
      <c r="I583">
        <v>1</v>
      </c>
      <c r="J583">
        <v>17.285373687744141</v>
      </c>
      <c r="K583">
        <v>748.6505126953125</v>
      </c>
      <c r="L583">
        <v>48940.15625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1965025536</v>
      </c>
      <c r="D584">
        <v>4252510.5</v>
      </c>
      <c r="E584">
        <v>279085.875</v>
      </c>
      <c r="F584">
        <v>483.1085205078125</v>
      </c>
      <c r="G584">
        <v>1727043.875</v>
      </c>
      <c r="H584">
        <v>3574.85693359375</v>
      </c>
      <c r="I584">
        <v>1</v>
      </c>
      <c r="J584">
        <v>17.455806732177734</v>
      </c>
      <c r="K584">
        <v>755.98309326171875</v>
      </c>
      <c r="L584">
        <v>48573.3046875</v>
      </c>
    </row>
    <row r="585" spans="1:12" x14ac:dyDescent="0.25">
      <c r="A585">
        <v>2041</v>
      </c>
      <c r="B585" s="1">
        <f>DATE(2024,4,4) + TIME(0,0,0)</f>
        <v>45386</v>
      </c>
      <c r="C585">
        <v>1965042048</v>
      </c>
      <c r="D585">
        <v>4252545</v>
      </c>
      <c r="E585">
        <v>279093.125</v>
      </c>
      <c r="F585">
        <v>482.84786987304688</v>
      </c>
      <c r="G585">
        <v>1649977.625</v>
      </c>
      <c r="H585">
        <v>3417.17919921875</v>
      </c>
      <c r="I585">
        <v>1</v>
      </c>
      <c r="J585">
        <v>17.518192291259766</v>
      </c>
      <c r="K585">
        <v>725.769775390625</v>
      </c>
      <c r="L585">
        <v>48862.92578125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1966684544</v>
      </c>
      <c r="D586">
        <v>4255929</v>
      </c>
      <c r="E586">
        <v>279810.125</v>
      </c>
      <c r="F586">
        <v>486.083740234375</v>
      </c>
      <c r="G586">
        <v>1661858.125</v>
      </c>
      <c r="H586">
        <v>3418.8720703125</v>
      </c>
      <c r="I586">
        <v>1</v>
      </c>
      <c r="J586">
        <v>17.47386360168457</v>
      </c>
      <c r="K586">
        <v>723.90277099609375</v>
      </c>
      <c r="L586">
        <v>48844.65234375</v>
      </c>
    </row>
    <row r="587" spans="1:12" x14ac:dyDescent="0.25">
      <c r="A587">
        <v>2042</v>
      </c>
      <c r="B587" s="1">
        <f>DATE(2024,4,5) + TIME(0,0,0)</f>
        <v>45387</v>
      </c>
      <c r="C587">
        <v>1966701696</v>
      </c>
      <c r="D587">
        <v>4255964.5</v>
      </c>
      <c r="E587">
        <v>279817.59375</v>
      </c>
      <c r="F587">
        <v>486.39202880859375</v>
      </c>
      <c r="G587">
        <v>1721884.625</v>
      </c>
      <c r="H587">
        <v>3540.11669921875</v>
      </c>
      <c r="I587">
        <v>1</v>
      </c>
      <c r="J587">
        <v>17.43084716796875</v>
      </c>
      <c r="K587">
        <v>747.340087890625</v>
      </c>
      <c r="L587">
        <v>48622.3046875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1977190144</v>
      </c>
      <c r="D588">
        <v>4277177.5</v>
      </c>
      <c r="E588">
        <v>284283.375</v>
      </c>
      <c r="F588">
        <v>497.56472778320313</v>
      </c>
      <c r="G588">
        <v>1762737.25</v>
      </c>
      <c r="H588">
        <v>3542.729736328125</v>
      </c>
      <c r="I588">
        <v>1</v>
      </c>
      <c r="J588">
        <v>17.353517532348633</v>
      </c>
      <c r="K588">
        <v>743.8770751953125</v>
      </c>
      <c r="L588">
        <v>48428.78515625</v>
      </c>
    </row>
    <row r="589" spans="1:12" x14ac:dyDescent="0.25">
      <c r="A589">
        <v>2048</v>
      </c>
      <c r="B589" s="1">
        <f>DATE(2024,4,11) + TIME(0,0,0)</f>
        <v>45393</v>
      </c>
      <c r="C589">
        <v>1977190144</v>
      </c>
      <c r="D589">
        <v>4277177.5</v>
      </c>
      <c r="E589">
        <v>284283.375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51822.33984375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1977190144</v>
      </c>
      <c r="D590">
        <v>4277177.5</v>
      </c>
      <c r="E590">
        <v>284283.375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51940.40234375</v>
      </c>
    </row>
    <row r="591" spans="1:12" x14ac:dyDescent="0.25">
      <c r="A591">
        <v>2049</v>
      </c>
      <c r="B591" s="1">
        <f>DATE(2024,4,12) + TIME(0,0,0)</f>
        <v>45394</v>
      </c>
      <c r="C591">
        <v>1977207168</v>
      </c>
      <c r="D591">
        <v>4277214</v>
      </c>
      <c r="E591">
        <v>284290.9375</v>
      </c>
      <c r="F591">
        <v>469.08575439453125</v>
      </c>
      <c r="G591">
        <v>1702255.875</v>
      </c>
      <c r="H591">
        <v>3628.8798828125</v>
      </c>
      <c r="I591">
        <v>1</v>
      </c>
      <c r="J591">
        <v>17.196083068847656</v>
      </c>
      <c r="K591">
        <v>753.6180419921875</v>
      </c>
      <c r="L591">
        <v>49779.19921875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1984278144</v>
      </c>
      <c r="D592">
        <v>4291676</v>
      </c>
      <c r="E592">
        <v>287310.0625</v>
      </c>
      <c r="F592">
        <v>498.19015502929688</v>
      </c>
      <c r="G592">
        <v>1806114.625</v>
      </c>
      <c r="H592">
        <v>3625.35205078125</v>
      </c>
      <c r="I592">
        <v>1</v>
      </c>
      <c r="J592">
        <v>17.240718841552734</v>
      </c>
      <c r="K592">
        <v>755.24676513671875</v>
      </c>
      <c r="L592">
        <v>48358.671875</v>
      </c>
    </row>
    <row r="593" spans="1:12" x14ac:dyDescent="0.25">
      <c r="A593">
        <v>2053</v>
      </c>
      <c r="B593" s="1">
        <f>DATE(2024,4,16) + TIME(0,0,0)</f>
        <v>45398</v>
      </c>
      <c r="C593">
        <v>1984296448</v>
      </c>
      <c r="D593">
        <v>4291712.5</v>
      </c>
      <c r="E593">
        <v>287317.71875</v>
      </c>
      <c r="F593">
        <v>498.30093383789063</v>
      </c>
      <c r="G593">
        <v>1831868.375</v>
      </c>
      <c r="H593">
        <v>3676.22900390625</v>
      </c>
      <c r="I593">
        <v>1</v>
      </c>
      <c r="J593">
        <v>17.230342864990234</v>
      </c>
      <c r="K593">
        <v>765.28875732421875</v>
      </c>
      <c r="L593">
        <v>48265.828125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1987970560</v>
      </c>
      <c r="D594">
        <v>4299029</v>
      </c>
      <c r="E594">
        <v>288839.03125</v>
      </c>
      <c r="F594">
        <v>503.47055053710938</v>
      </c>
      <c r="G594">
        <v>1851167.875</v>
      </c>
      <c r="H594">
        <v>3676.814697265625</v>
      </c>
      <c r="I594">
        <v>1</v>
      </c>
      <c r="J594">
        <v>17.205324172973633</v>
      </c>
      <c r="K594">
        <v>764.0682373046875</v>
      </c>
      <c r="L594">
        <v>48120.99609375</v>
      </c>
    </row>
    <row r="595" spans="1:12" x14ac:dyDescent="0.25">
      <c r="A595">
        <v>2055</v>
      </c>
      <c r="B595" s="1">
        <f>DATE(2024,4,18) + TIME(0,0,0)</f>
        <v>45400</v>
      </c>
      <c r="C595">
        <v>1987988224</v>
      </c>
      <c r="D595">
        <v>4299064.5</v>
      </c>
      <c r="E595">
        <v>288846.375</v>
      </c>
      <c r="F595">
        <v>502.78933715820313</v>
      </c>
      <c r="G595">
        <v>1769877.625</v>
      </c>
      <c r="H595">
        <v>3520.11767578125</v>
      </c>
      <c r="I595">
        <v>1</v>
      </c>
      <c r="J595">
        <v>17.248479843139648</v>
      </c>
      <c r="K595">
        <v>733.72283935546875</v>
      </c>
      <c r="L595">
        <v>48410.5859375</v>
      </c>
    </row>
    <row r="596" spans="1:12" x14ac:dyDescent="0.25">
      <c r="A596">
        <v>2057.67</v>
      </c>
      <c r="B596" s="1">
        <f>DATE(2024,4,20) + TIME(16,4,48)</f>
        <v>45402.67</v>
      </c>
      <c r="C596">
        <v>1992701440</v>
      </c>
      <c r="D596">
        <v>4308467.5</v>
      </c>
      <c r="E596">
        <v>290800.6875</v>
      </c>
      <c r="F596">
        <v>501.01327514648438</v>
      </c>
      <c r="G596">
        <v>1764617.75</v>
      </c>
      <c r="H596">
        <v>3522.09765625</v>
      </c>
      <c r="I596">
        <v>1</v>
      </c>
      <c r="J596">
        <v>17.197790145874023</v>
      </c>
      <c r="K596">
        <v>731.5299072265625</v>
      </c>
      <c r="L596">
        <v>48428.4140625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1993266176</v>
      </c>
      <c r="D597">
        <v>4309594.5</v>
      </c>
      <c r="E597">
        <v>291034.71875</v>
      </c>
      <c r="F597">
        <v>500.97183227539063</v>
      </c>
      <c r="G597">
        <v>1764543.625</v>
      </c>
      <c r="H597">
        <v>3522.2412109375</v>
      </c>
      <c r="I597">
        <v>1</v>
      </c>
      <c r="J597">
        <v>17.194000244140625</v>
      </c>
      <c r="K597">
        <v>731.36505126953125</v>
      </c>
      <c r="L597">
        <v>48425.56640625</v>
      </c>
    </row>
    <row r="598" spans="1:12" x14ac:dyDescent="0.25">
      <c r="A598">
        <v>2058</v>
      </c>
      <c r="B598" s="1">
        <f>DATE(2024,4,21) + TIME(0,0,0)</f>
        <v>45403</v>
      </c>
      <c r="C598">
        <v>1993284096</v>
      </c>
      <c r="D598">
        <v>4309630.5</v>
      </c>
      <c r="E598">
        <v>291042.15625</v>
      </c>
      <c r="F598">
        <v>501.24478149414063</v>
      </c>
      <c r="G598">
        <v>1795562.875</v>
      </c>
      <c r="H598">
        <v>3582.207763671875</v>
      </c>
      <c r="I598">
        <v>1</v>
      </c>
      <c r="J598">
        <v>17.178691864013672</v>
      </c>
      <c r="K598">
        <v>743.01702880859375</v>
      </c>
      <c r="L598">
        <v>48314.76953125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2005861120</v>
      </c>
      <c r="D599">
        <v>4334678</v>
      </c>
      <c r="E599">
        <v>296225.8125</v>
      </c>
      <c r="F599">
        <v>501.81668090820313</v>
      </c>
      <c r="G599">
        <v>1798601.75</v>
      </c>
      <c r="H599">
        <v>3584.180908203125</v>
      </c>
      <c r="I599">
        <v>1</v>
      </c>
      <c r="J599">
        <v>17.124763488769531</v>
      </c>
      <c r="K599">
        <v>740.61029052734375</v>
      </c>
      <c r="L599">
        <v>48188.34765625</v>
      </c>
    </row>
    <row r="600" spans="1:12" x14ac:dyDescent="0.25">
      <c r="A600">
        <v>2065</v>
      </c>
      <c r="B600" s="1">
        <f>DATE(2024,4,28) + TIME(0,0,0)</f>
        <v>45410</v>
      </c>
      <c r="C600">
        <v>2005878528</v>
      </c>
      <c r="D600">
        <v>4334712.5</v>
      </c>
      <c r="E600">
        <v>296233.03125</v>
      </c>
      <c r="F600">
        <v>501.27825927734375</v>
      </c>
      <c r="G600">
        <v>1745639.125</v>
      </c>
      <c r="H600">
        <v>3482.37548828125</v>
      </c>
      <c r="I600">
        <v>1</v>
      </c>
      <c r="J600">
        <v>17.148584365844727</v>
      </c>
      <c r="K600">
        <v>720.78204345703125</v>
      </c>
      <c r="L600">
        <v>48376.2734375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2009339776</v>
      </c>
      <c r="D601">
        <v>4341644.5</v>
      </c>
      <c r="E601">
        <v>297665.59375</v>
      </c>
      <c r="F601">
        <v>498.67584228515625</v>
      </c>
      <c r="G601">
        <v>1737160.875</v>
      </c>
      <c r="H601">
        <v>3483.54736328125</v>
      </c>
      <c r="I601">
        <v>1</v>
      </c>
      <c r="J601">
        <v>17.121221542358398</v>
      </c>
      <c r="K601">
        <v>719.6363525390625</v>
      </c>
      <c r="L601">
        <v>48424.34375</v>
      </c>
    </row>
    <row r="602" spans="1:12" x14ac:dyDescent="0.25">
      <c r="A602">
        <v>2067</v>
      </c>
      <c r="B602" s="1">
        <f>DATE(2024,4,30) + TIME(0,0,0)</f>
        <v>45412</v>
      </c>
      <c r="C602">
        <v>2009357696</v>
      </c>
      <c r="D602">
        <v>4341680.5</v>
      </c>
      <c r="E602">
        <v>297673.03125</v>
      </c>
      <c r="F602">
        <v>499.2938232421875</v>
      </c>
      <c r="G602">
        <v>1801166.375</v>
      </c>
      <c r="H602">
        <v>3607.427734375</v>
      </c>
      <c r="I602">
        <v>1</v>
      </c>
      <c r="J602">
        <v>17.093957901000977</v>
      </c>
      <c r="K602">
        <v>743.79638671875</v>
      </c>
      <c r="L602">
        <v>48195.56640625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2012951552</v>
      </c>
      <c r="D603">
        <v>4348858.5</v>
      </c>
      <c r="E603">
        <v>299153.625</v>
      </c>
      <c r="F603">
        <v>500.97549438476563</v>
      </c>
      <c r="G603">
        <v>1807144.875</v>
      </c>
      <c r="H603">
        <v>3607.252197265625</v>
      </c>
      <c r="I603">
        <v>1</v>
      </c>
      <c r="J603">
        <v>17.095302581787109</v>
      </c>
      <c r="K603">
        <v>743.830810546875</v>
      </c>
      <c r="L603">
        <v>48119.9453125</v>
      </c>
    </row>
    <row r="604" spans="1:12" x14ac:dyDescent="0.25">
      <c r="A604">
        <v>2069</v>
      </c>
      <c r="B604" s="1">
        <f>DATE(2024,5,2) + TIME(0,0,0)</f>
        <v>45414</v>
      </c>
      <c r="C604">
        <v>2012968576</v>
      </c>
      <c r="D604">
        <v>4348892.5</v>
      </c>
      <c r="E604">
        <v>299160.65625</v>
      </c>
      <c r="F604">
        <v>499.86459350585938</v>
      </c>
      <c r="G604">
        <v>1701547.25</v>
      </c>
      <c r="H604">
        <v>3404.016357421875</v>
      </c>
      <c r="I604">
        <v>1</v>
      </c>
      <c r="J604">
        <v>17.140647888183594</v>
      </c>
      <c r="K604">
        <v>704.16973876953125</v>
      </c>
      <c r="L604">
        <v>48495.171875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2016333952</v>
      </c>
      <c r="D605">
        <v>4355669.5</v>
      </c>
      <c r="E605">
        <v>300559.28125</v>
      </c>
      <c r="F605">
        <v>495.59527587890625</v>
      </c>
      <c r="G605">
        <v>1687838.625</v>
      </c>
      <c r="H605">
        <v>3405.679443359375</v>
      </c>
      <c r="I605">
        <v>1</v>
      </c>
      <c r="J605">
        <v>17.101232528686523</v>
      </c>
      <c r="K605">
        <v>702.5594482421875</v>
      </c>
      <c r="L605">
        <v>48603.65625</v>
      </c>
    </row>
    <row r="606" spans="1:12" x14ac:dyDescent="0.25">
      <c r="A606">
        <v>2071</v>
      </c>
      <c r="B606" s="1">
        <f>DATE(2024,5,4) + TIME(0,0,0)</f>
        <v>45416</v>
      </c>
      <c r="C606">
        <v>2016351616</v>
      </c>
      <c r="D606">
        <v>4355705</v>
      </c>
      <c r="E606">
        <v>300566.59375</v>
      </c>
      <c r="F606">
        <v>496.32858276367188</v>
      </c>
      <c r="G606">
        <v>1762925.625</v>
      </c>
      <c r="H606">
        <v>3551.932373046875</v>
      </c>
      <c r="I606">
        <v>1</v>
      </c>
      <c r="J606">
        <v>17.070178985595703</v>
      </c>
      <c r="K606">
        <v>731.12567138671875</v>
      </c>
      <c r="L606">
        <v>48333.48046875</v>
      </c>
    </row>
    <row r="607" spans="1:12" x14ac:dyDescent="0.25">
      <c r="A607">
        <v>2071.12</v>
      </c>
      <c r="B607" s="1">
        <f>DATE(2024,5,4) + TIME(2,52,48)</f>
        <v>45416.12</v>
      </c>
      <c r="C607">
        <v>2016563200</v>
      </c>
      <c r="D607">
        <v>4356131</v>
      </c>
      <c r="E607">
        <v>300654.375</v>
      </c>
      <c r="F607">
        <v>496.76467895507813</v>
      </c>
      <c r="G607">
        <v>1764207.5</v>
      </c>
      <c r="H607">
        <v>3551.39501953125</v>
      </c>
      <c r="I607">
        <v>1</v>
      </c>
      <c r="J607">
        <v>17.083795547485352</v>
      </c>
      <c r="K607">
        <v>731.71826171875</v>
      </c>
      <c r="L607">
        <v>48315.4609375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2018100736</v>
      </c>
      <c r="D608">
        <v>4359221</v>
      </c>
      <c r="E608">
        <v>301290.875</v>
      </c>
      <c r="F608">
        <v>497.87887573242188</v>
      </c>
      <c r="G608">
        <v>1768208.875</v>
      </c>
      <c r="H608">
        <v>3551.48388671875</v>
      </c>
      <c r="I608">
        <v>1</v>
      </c>
      <c r="J608">
        <v>17.079601287841797</v>
      </c>
      <c r="K608">
        <v>731.52001953125</v>
      </c>
      <c r="L608">
        <v>48279.44921875</v>
      </c>
    </row>
    <row r="609" spans="1:12" x14ac:dyDescent="0.25">
      <c r="A609">
        <v>2072</v>
      </c>
      <c r="B609" s="1">
        <f>DATE(2024,5,5) + TIME(0,0,0)</f>
        <v>45417</v>
      </c>
      <c r="C609">
        <v>2018118528</v>
      </c>
      <c r="D609">
        <v>4359256.5</v>
      </c>
      <c r="E609">
        <v>301298.28125</v>
      </c>
      <c r="F609">
        <v>498.09075927734375</v>
      </c>
      <c r="G609">
        <v>1788878.5</v>
      </c>
      <c r="H609">
        <v>3591.47119140625</v>
      </c>
      <c r="I609">
        <v>1</v>
      </c>
      <c r="J609">
        <v>17.071681976318359</v>
      </c>
      <c r="K609">
        <v>739.3427734375</v>
      </c>
      <c r="L609">
        <v>48205.33203125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2025271552</v>
      </c>
      <c r="D610">
        <v>4373587</v>
      </c>
      <c r="E610">
        <v>304247.1875</v>
      </c>
      <c r="F610">
        <v>499.22854614257813</v>
      </c>
      <c r="G610">
        <v>1793067.375</v>
      </c>
      <c r="H610">
        <v>3591.676513671875</v>
      </c>
      <c r="I610">
        <v>1</v>
      </c>
      <c r="J610">
        <v>17.063234329223633</v>
      </c>
      <c r="K610">
        <v>738.94384765625</v>
      </c>
      <c r="L610">
        <v>48134.12109375</v>
      </c>
    </row>
    <row r="611" spans="1:12" x14ac:dyDescent="0.25">
      <c r="A611">
        <v>2076</v>
      </c>
      <c r="B611" s="1">
        <f>DATE(2024,5,9) + TIME(0,0,0)</f>
        <v>45421</v>
      </c>
      <c r="C611">
        <v>2025293184</v>
      </c>
      <c r="D611">
        <v>4373630</v>
      </c>
      <c r="E611">
        <v>304255.96875</v>
      </c>
      <c r="F611">
        <v>502.46609497070313</v>
      </c>
      <c r="G611">
        <v>2162127.75</v>
      </c>
      <c r="H611">
        <v>4303.0322265625</v>
      </c>
      <c r="I611">
        <v>1</v>
      </c>
      <c r="J611">
        <v>16.949148178100586</v>
      </c>
      <c r="K611">
        <v>878.1695556640625</v>
      </c>
      <c r="L611">
        <v>46813.6328125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2031928192</v>
      </c>
      <c r="D612">
        <v>4386476.5</v>
      </c>
      <c r="E612">
        <v>306892.4375</v>
      </c>
      <c r="F612">
        <v>520.86419677734375</v>
      </c>
      <c r="G612">
        <v>2236108</v>
      </c>
      <c r="H612">
        <v>4293.0732421875</v>
      </c>
      <c r="I612">
        <v>1</v>
      </c>
      <c r="J612">
        <v>17.057863235473633</v>
      </c>
      <c r="K612">
        <v>882.91259765625</v>
      </c>
      <c r="L612">
        <v>46211.921875</v>
      </c>
    </row>
    <row r="613" spans="1:12" x14ac:dyDescent="0.25">
      <c r="A613">
        <v>2079</v>
      </c>
      <c r="B613" s="1">
        <f>DATE(2024,5,12) + TIME(0,0,0)</f>
        <v>45424</v>
      </c>
      <c r="C613">
        <v>2031951616</v>
      </c>
      <c r="D613">
        <v>4386521</v>
      </c>
      <c r="E613">
        <v>306901.625</v>
      </c>
      <c r="F613">
        <v>522.140869140625</v>
      </c>
      <c r="G613">
        <v>2336656.25</v>
      </c>
      <c r="H613">
        <v>4475.1455078125</v>
      </c>
      <c r="I613">
        <v>1</v>
      </c>
      <c r="J613">
        <v>17.036277770996094</v>
      </c>
      <c r="K613">
        <v>918.95367431640625</v>
      </c>
      <c r="L613">
        <v>45867.12890625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2033337600</v>
      </c>
      <c r="D614">
        <v>4389159.5</v>
      </c>
      <c r="E614">
        <v>307444.53125</v>
      </c>
      <c r="F614">
        <v>526.44049072265625</v>
      </c>
      <c r="G614">
        <v>2353573.75</v>
      </c>
      <c r="H614">
        <v>4470.73095703125</v>
      </c>
      <c r="I614">
        <v>1</v>
      </c>
      <c r="J614">
        <v>17.07353401184082</v>
      </c>
      <c r="K614">
        <v>920.4681396484375</v>
      </c>
      <c r="L614">
        <v>45747.609375</v>
      </c>
    </row>
    <row r="615" spans="1:12" x14ac:dyDescent="0.25">
      <c r="A615">
        <v>2079.6</v>
      </c>
      <c r="B615" s="1">
        <f>DATE(2024,5,12) + TIME(14,24,0)</f>
        <v>45424.6</v>
      </c>
      <c r="C615">
        <v>2033360384</v>
      </c>
      <c r="D615">
        <v>4389203</v>
      </c>
      <c r="E615">
        <v>307453.5</v>
      </c>
      <c r="F615">
        <v>525.52447509765625</v>
      </c>
      <c r="G615">
        <v>2288490.75</v>
      </c>
      <c r="H615">
        <v>4354.6796875</v>
      </c>
      <c r="I615">
        <v>1</v>
      </c>
      <c r="J615">
        <v>17.088394165039063</v>
      </c>
      <c r="K615">
        <v>897.515869140625</v>
      </c>
      <c r="L615">
        <v>45966.109375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2038824960</v>
      </c>
      <c r="D616">
        <v>4399605.5</v>
      </c>
      <c r="E616">
        <v>309602.3125</v>
      </c>
      <c r="F616">
        <v>525.372314453125</v>
      </c>
      <c r="G616">
        <v>2285560.5</v>
      </c>
      <c r="H616">
        <v>4350.36376953125</v>
      </c>
      <c r="I616">
        <v>1</v>
      </c>
      <c r="J616">
        <v>17.152200698852539</v>
      </c>
      <c r="K616">
        <v>900.6673583984375</v>
      </c>
      <c r="L616">
        <v>45828.5859375</v>
      </c>
    </row>
    <row r="617" spans="1:12" x14ac:dyDescent="0.25">
      <c r="A617">
        <v>2082</v>
      </c>
      <c r="B617" s="1">
        <f>DATE(2024,5,15) + TIME(0,0,0)</f>
        <v>45427</v>
      </c>
      <c r="C617">
        <v>2038846720</v>
      </c>
      <c r="D617">
        <v>4399647.5</v>
      </c>
      <c r="E617">
        <v>309610.90625</v>
      </c>
      <c r="F617">
        <v>523.51470947265625</v>
      </c>
      <c r="G617">
        <v>2176796.25</v>
      </c>
      <c r="H617">
        <v>4158.04248046875</v>
      </c>
      <c r="I617">
        <v>1</v>
      </c>
      <c r="J617">
        <v>17.176994323730469</v>
      </c>
      <c r="K617">
        <v>862.35296630859375</v>
      </c>
      <c r="L617">
        <v>46193.453125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2040125056</v>
      </c>
      <c r="D618">
        <v>4402101.5</v>
      </c>
      <c r="E618">
        <v>310119.59375</v>
      </c>
      <c r="F618">
        <v>519.84326171875</v>
      </c>
      <c r="G618">
        <v>2162334.25</v>
      </c>
      <c r="H618">
        <v>4159.5888671875</v>
      </c>
      <c r="I618">
        <v>1</v>
      </c>
      <c r="J618">
        <v>17.173433303833008</v>
      </c>
      <c r="K618">
        <v>862.4578857421875</v>
      </c>
      <c r="L618">
        <v>46238.99609375</v>
      </c>
    </row>
    <row r="619" spans="1:12" x14ac:dyDescent="0.25">
      <c r="A619">
        <v>2082.6</v>
      </c>
      <c r="B619" s="1">
        <f>DATE(2024,5,15) + TIME(14,24,0)</f>
        <v>45427.6</v>
      </c>
      <c r="C619">
        <v>2040143360</v>
      </c>
      <c r="D619">
        <v>4402137</v>
      </c>
      <c r="E619">
        <v>310127</v>
      </c>
      <c r="F619">
        <v>513.80517578125</v>
      </c>
      <c r="G619">
        <v>1823463.125</v>
      </c>
      <c r="H619">
        <v>3548.93896484375</v>
      </c>
      <c r="I619">
        <v>1</v>
      </c>
      <c r="J619">
        <v>17.268112182617188</v>
      </c>
      <c r="K619">
        <v>740.74798583984375</v>
      </c>
      <c r="L619">
        <v>47391.5390625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2053135872</v>
      </c>
      <c r="D620">
        <v>4428395</v>
      </c>
      <c r="E620">
        <v>315584.53125</v>
      </c>
      <c r="F620">
        <v>490.7994384765625</v>
      </c>
      <c r="G620">
        <v>1744506.375</v>
      </c>
      <c r="H620">
        <v>3554.41796875</v>
      </c>
      <c r="I620">
        <v>1</v>
      </c>
      <c r="J620">
        <v>17.18377685546875</v>
      </c>
      <c r="K620">
        <v>737.51641845703125</v>
      </c>
      <c r="L620">
        <v>48018.6953125</v>
      </c>
    </row>
    <row r="621" spans="1:12" x14ac:dyDescent="0.25">
      <c r="A621">
        <v>2090</v>
      </c>
      <c r="B621" s="1">
        <f>DATE(2024,5,23) + TIME(0,0,0)</f>
        <v>45435</v>
      </c>
      <c r="C621">
        <v>2053153152</v>
      </c>
      <c r="D621">
        <v>4428430</v>
      </c>
      <c r="E621">
        <v>315591.8125</v>
      </c>
      <c r="F621">
        <v>490.569580078125</v>
      </c>
      <c r="G621">
        <v>1722227.25</v>
      </c>
      <c r="H621">
        <v>3510.66845703125</v>
      </c>
      <c r="I621">
        <v>1</v>
      </c>
      <c r="J621">
        <v>17.191459655761719</v>
      </c>
      <c r="K621">
        <v>728.83203125</v>
      </c>
      <c r="L621">
        <v>48099.82421875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2054512128</v>
      </c>
      <c r="D622">
        <v>4431204</v>
      </c>
      <c r="E622">
        <v>316167.3125</v>
      </c>
      <c r="F622">
        <v>489.79757690429688</v>
      </c>
      <c r="G622">
        <v>1719730.125</v>
      </c>
      <c r="H622">
        <v>3511.103759765625</v>
      </c>
      <c r="I622">
        <v>1</v>
      </c>
      <c r="J622">
        <v>17.18122673034668</v>
      </c>
      <c r="K622">
        <v>728.3984375</v>
      </c>
      <c r="L622">
        <v>48133.296875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2054529408</v>
      </c>
      <c r="D623">
        <v>4431239</v>
      </c>
      <c r="E623">
        <v>316174.5625</v>
      </c>
      <c r="F623">
        <v>489.74569702148438</v>
      </c>
      <c r="G623">
        <v>1715409</v>
      </c>
      <c r="H623">
        <v>3502.652587890625</v>
      </c>
      <c r="I623">
        <v>1</v>
      </c>
      <c r="J623">
        <v>17.182456970214844</v>
      </c>
      <c r="K623">
        <v>726.7081298828125</v>
      </c>
      <c r="L623">
        <v>48149.171875</v>
      </c>
    </row>
    <row r="624" spans="1:12" x14ac:dyDescent="0.25">
      <c r="A624">
        <v>2094</v>
      </c>
      <c r="B624" s="1">
        <f>DATE(2024,5,27) + TIME(0,0,0)</f>
        <v>45439</v>
      </c>
      <c r="C624">
        <v>2060013952</v>
      </c>
      <c r="D624">
        <v>4442449</v>
      </c>
      <c r="E624">
        <v>318498.1875</v>
      </c>
      <c r="F624">
        <v>489.21127319335938</v>
      </c>
      <c r="G624">
        <v>1713882</v>
      </c>
      <c r="H624">
        <v>3503.357666015625</v>
      </c>
      <c r="I624">
        <v>1</v>
      </c>
      <c r="J624">
        <v>17.164875030517578</v>
      </c>
      <c r="K624">
        <v>725.95648193359375</v>
      </c>
      <c r="L624">
        <v>48212.92578125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2061711104</v>
      </c>
      <c r="D625">
        <v>4445917.5</v>
      </c>
      <c r="E625">
        <v>319216.75</v>
      </c>
      <c r="F625">
        <v>489.31210327148438</v>
      </c>
      <c r="G625">
        <v>1714288.125</v>
      </c>
      <c r="H625">
        <v>3503.465576171875</v>
      </c>
      <c r="I625">
        <v>1</v>
      </c>
      <c r="J625">
        <v>17.161750793457031</v>
      </c>
      <c r="K625">
        <v>725.81927490234375</v>
      </c>
      <c r="L625">
        <v>48225.46484375</v>
      </c>
    </row>
    <row r="626" spans="1:12" x14ac:dyDescent="0.25">
      <c r="A626">
        <v>2095</v>
      </c>
      <c r="B626" s="1">
        <f>DATE(2024,5,28) + TIME(0,0,0)</f>
        <v>45440</v>
      </c>
      <c r="C626">
        <v>2061728640</v>
      </c>
      <c r="D626">
        <v>4445953.5</v>
      </c>
      <c r="E626">
        <v>319224.15625</v>
      </c>
      <c r="F626">
        <v>489.65313720703125</v>
      </c>
      <c r="G626">
        <v>1749053.125</v>
      </c>
      <c r="H626">
        <v>3572.024658203125</v>
      </c>
      <c r="I626">
        <v>1</v>
      </c>
      <c r="J626">
        <v>17.151088714599609</v>
      </c>
      <c r="K626">
        <v>739.46783447265625</v>
      </c>
      <c r="L626">
        <v>48098.546875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2079294080</v>
      </c>
      <c r="D627">
        <v>4481626</v>
      </c>
      <c r="E627">
        <v>326620.5</v>
      </c>
      <c r="F627">
        <v>493.572998046875</v>
      </c>
      <c r="G627">
        <v>1761969.375</v>
      </c>
      <c r="H627">
        <v>3569.8251953125</v>
      </c>
      <c r="I627">
        <v>1</v>
      </c>
      <c r="J627">
        <v>17.194116592407227</v>
      </c>
      <c r="K627">
        <v>741.25152587890625</v>
      </c>
      <c r="L627">
        <v>48074.12890625</v>
      </c>
    </row>
    <row r="628" spans="1:12" x14ac:dyDescent="0.25">
      <c r="A628">
        <v>2105</v>
      </c>
      <c r="B628" s="1">
        <f>DATE(2024,6,7) + TIME(0,0,0)</f>
        <v>45450</v>
      </c>
      <c r="C628">
        <v>2079315456</v>
      </c>
      <c r="D628">
        <v>4481669</v>
      </c>
      <c r="E628">
        <v>326629.34375</v>
      </c>
      <c r="F628">
        <v>496.86404418945313</v>
      </c>
      <c r="G628">
        <v>2130154.5</v>
      </c>
      <c r="H628">
        <v>4287.19775390625</v>
      </c>
      <c r="I628">
        <v>1</v>
      </c>
      <c r="J628">
        <v>17.11262321472168</v>
      </c>
      <c r="K628">
        <v>885.11907958984375</v>
      </c>
      <c r="L628">
        <v>46736.7734375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2083649536</v>
      </c>
      <c r="D629">
        <v>4490189</v>
      </c>
      <c r="E629">
        <v>328398.53125</v>
      </c>
      <c r="F629">
        <v>513.60284423828125</v>
      </c>
      <c r="G629">
        <v>2197555.5</v>
      </c>
      <c r="H629">
        <v>4278.7060546875</v>
      </c>
      <c r="I629">
        <v>1</v>
      </c>
      <c r="J629">
        <v>17.219228744506836</v>
      </c>
      <c r="K629">
        <v>890.01361083984375</v>
      </c>
      <c r="L629">
        <v>46233.90625</v>
      </c>
    </row>
    <row r="630" spans="1:12" x14ac:dyDescent="0.25">
      <c r="A630">
        <v>2107</v>
      </c>
      <c r="B630" s="1">
        <f>DATE(2024,6,9) + TIME(0,0,0)</f>
        <v>45452</v>
      </c>
      <c r="C630">
        <v>2083667584</v>
      </c>
      <c r="D630">
        <v>4490224.5</v>
      </c>
      <c r="E630">
        <v>328405.9375</v>
      </c>
      <c r="F630">
        <v>508.34274291992188</v>
      </c>
      <c r="G630">
        <v>1802484.125</v>
      </c>
      <c r="H630">
        <v>3545.8046875</v>
      </c>
      <c r="I630">
        <v>1</v>
      </c>
      <c r="J630">
        <v>17.305456161499023</v>
      </c>
      <c r="K630">
        <v>742.02923583984375</v>
      </c>
      <c r="L630">
        <v>47610.71484375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2095949440</v>
      </c>
      <c r="D631">
        <v>4515022</v>
      </c>
      <c r="E631">
        <v>333585.28125</v>
      </c>
      <c r="F631">
        <v>493.00540161132813</v>
      </c>
      <c r="G631">
        <v>1748731.125</v>
      </c>
      <c r="H631">
        <v>3547.083251953125</v>
      </c>
      <c r="I631">
        <v>1</v>
      </c>
      <c r="J631">
        <v>17.292346954345703</v>
      </c>
      <c r="K631">
        <v>741.616943359375</v>
      </c>
      <c r="L631">
        <v>48062.265625</v>
      </c>
    </row>
    <row r="632" spans="1:12" x14ac:dyDescent="0.25">
      <c r="A632">
        <v>2114</v>
      </c>
      <c r="B632" s="1">
        <f>DATE(2024,6,16) + TIME(0,0,0)</f>
        <v>45459</v>
      </c>
      <c r="C632">
        <v>2095969408</v>
      </c>
      <c r="D632">
        <v>4515062.5</v>
      </c>
      <c r="E632">
        <v>333593.6875</v>
      </c>
      <c r="F632">
        <v>495.46505737304688</v>
      </c>
      <c r="G632">
        <v>2002470.875</v>
      </c>
      <c r="H632">
        <v>4041.5986328125</v>
      </c>
      <c r="I632">
        <v>1</v>
      </c>
      <c r="J632">
        <v>17.235179901123047</v>
      </c>
      <c r="K632">
        <v>841.6339111328125</v>
      </c>
      <c r="L632">
        <v>47140.45703125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2106157056</v>
      </c>
      <c r="D633">
        <v>4535199</v>
      </c>
      <c r="E633">
        <v>337816.78125</v>
      </c>
      <c r="F633">
        <v>508.48358154296875</v>
      </c>
      <c r="G633">
        <v>2050168.5</v>
      </c>
      <c r="H633">
        <v>4031.926513671875</v>
      </c>
      <c r="I633">
        <v>1</v>
      </c>
      <c r="J633">
        <v>17.392368316650391</v>
      </c>
      <c r="K633">
        <v>848.88946533203125</v>
      </c>
      <c r="L633">
        <v>46674.86328125</v>
      </c>
    </row>
    <row r="634" spans="1:12" x14ac:dyDescent="0.25">
      <c r="A634">
        <v>2119</v>
      </c>
      <c r="B634" s="1">
        <f>DATE(2024,6,21) + TIME(0,0,0)</f>
        <v>45464</v>
      </c>
      <c r="C634">
        <v>2106174720</v>
      </c>
      <c r="D634">
        <v>4535234</v>
      </c>
      <c r="E634">
        <v>337824.21875</v>
      </c>
      <c r="F634">
        <v>504.59228515625</v>
      </c>
      <c r="G634">
        <v>1773676.125</v>
      </c>
      <c r="H634">
        <v>3515.06787109375</v>
      </c>
      <c r="I634">
        <v>1</v>
      </c>
      <c r="J634">
        <v>17.451519012451172</v>
      </c>
      <c r="K634">
        <v>743.11810302734375</v>
      </c>
      <c r="L634">
        <v>47647.64453125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2118299648</v>
      </c>
      <c r="D635">
        <v>4559817.5</v>
      </c>
      <c r="E635">
        <v>343010.34375</v>
      </c>
      <c r="F635">
        <v>491.15679931640625</v>
      </c>
      <c r="G635">
        <v>1727312.625</v>
      </c>
      <c r="H635">
        <v>3516.8251953125</v>
      </c>
      <c r="I635">
        <v>1</v>
      </c>
      <c r="J635">
        <v>17.425683975219727</v>
      </c>
      <c r="K635">
        <v>742.15673828125</v>
      </c>
      <c r="L635">
        <v>48080.03515625</v>
      </c>
    </row>
    <row r="636" spans="1:12" x14ac:dyDescent="0.25">
      <c r="A636">
        <v>2126</v>
      </c>
      <c r="B636" s="1">
        <f>DATE(2024,6,28) + TIME(0,0,0)</f>
        <v>45471</v>
      </c>
      <c r="C636">
        <v>2118320640</v>
      </c>
      <c r="D636">
        <v>4559860</v>
      </c>
      <c r="E636">
        <v>343019.25</v>
      </c>
      <c r="F636">
        <v>494.58334350585938</v>
      </c>
      <c r="G636">
        <v>2099669.75</v>
      </c>
      <c r="H636">
        <v>4245.33056640625</v>
      </c>
      <c r="I636">
        <v>1</v>
      </c>
      <c r="J636">
        <v>17.350317001342773</v>
      </c>
      <c r="K636">
        <v>891.20526123046875</v>
      </c>
      <c r="L636">
        <v>46718.35546875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2124766720</v>
      </c>
      <c r="D637">
        <v>4572528</v>
      </c>
      <c r="E637">
        <v>345699.6875</v>
      </c>
      <c r="F637">
        <v>514.604248046875</v>
      </c>
      <c r="G637">
        <v>2177815.75</v>
      </c>
      <c r="H637">
        <v>4232.0205078125</v>
      </c>
      <c r="I637">
        <v>1</v>
      </c>
      <c r="J637">
        <v>17.512575149536133</v>
      </c>
      <c r="K637">
        <v>898.48333740234375</v>
      </c>
      <c r="L637">
        <v>46129.01953125</v>
      </c>
    </row>
    <row r="638" spans="1:12" x14ac:dyDescent="0.25">
      <c r="A638">
        <v>2129</v>
      </c>
      <c r="B638" s="1">
        <f>DATE(2024,7,1) + TIME(0,0,0)</f>
        <v>45474</v>
      </c>
      <c r="C638">
        <v>2124784256</v>
      </c>
      <c r="D638">
        <v>4572562.5</v>
      </c>
      <c r="E638">
        <v>345707.09375</v>
      </c>
      <c r="F638">
        <v>507.57638549804688</v>
      </c>
      <c r="G638">
        <v>1757551.75</v>
      </c>
      <c r="H638">
        <v>3462.635009765625</v>
      </c>
      <c r="I638">
        <v>1</v>
      </c>
      <c r="J638">
        <v>17.579093933105469</v>
      </c>
      <c r="K638">
        <v>738.52606201171875</v>
      </c>
      <c r="L638">
        <v>47590.15625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2128210048</v>
      </c>
      <c r="D639">
        <v>4579459</v>
      </c>
      <c r="E639">
        <v>347172.59375</v>
      </c>
      <c r="F639">
        <v>493.41384887695313</v>
      </c>
      <c r="G639">
        <v>1709830.625</v>
      </c>
      <c r="H639">
        <v>3465.307373046875</v>
      </c>
      <c r="I639">
        <v>1</v>
      </c>
      <c r="J639">
        <v>17.536916732788086</v>
      </c>
      <c r="K639">
        <v>736.94561767578125</v>
      </c>
      <c r="L639">
        <v>48012.2109375</v>
      </c>
    </row>
    <row r="640" spans="1:12" x14ac:dyDescent="0.25">
      <c r="A640">
        <v>2131</v>
      </c>
      <c r="B640" s="1">
        <f>DATE(2024,7,3) + TIME(0,0,0)</f>
        <v>45476</v>
      </c>
      <c r="C640">
        <v>2128229760</v>
      </c>
      <c r="D640">
        <v>4579499</v>
      </c>
      <c r="E640">
        <v>347181.0625</v>
      </c>
      <c r="F640">
        <v>496.24899291992188</v>
      </c>
      <c r="G640">
        <v>1982115.625</v>
      </c>
      <c r="H640">
        <v>3994.19580078125</v>
      </c>
      <c r="I640">
        <v>1</v>
      </c>
      <c r="J640">
        <v>17.472820281982422</v>
      </c>
      <c r="K640">
        <v>845.65911865234375</v>
      </c>
      <c r="L640">
        <v>47023.9765625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2136252160</v>
      </c>
      <c r="D641">
        <v>4595412</v>
      </c>
      <c r="E641">
        <v>350573.65625</v>
      </c>
      <c r="F641">
        <v>506.33218383789063</v>
      </c>
      <c r="G641">
        <v>2018073.75</v>
      </c>
      <c r="H641">
        <v>3985.671630859375</v>
      </c>
      <c r="I641">
        <v>1</v>
      </c>
      <c r="J641">
        <v>17.612442016601563</v>
      </c>
      <c r="K641">
        <v>852.03900146484375</v>
      </c>
      <c r="L641">
        <v>46672.75</v>
      </c>
    </row>
    <row r="642" spans="1:12" x14ac:dyDescent="0.25">
      <c r="A642">
        <v>2135</v>
      </c>
      <c r="B642" s="1">
        <f>DATE(2024,7,7) + TIME(0,0,0)</f>
        <v>45480</v>
      </c>
      <c r="C642">
        <v>2136277248</v>
      </c>
      <c r="D642">
        <v>4595461</v>
      </c>
      <c r="E642">
        <v>350584.0625</v>
      </c>
      <c r="F642">
        <v>511.84979248046875</v>
      </c>
      <c r="G642">
        <v>2502236.75</v>
      </c>
      <c r="H642">
        <v>4888.61572265625</v>
      </c>
      <c r="I642">
        <v>1</v>
      </c>
      <c r="J642">
        <v>17.55070686340332</v>
      </c>
      <c r="K642">
        <v>1040.623291015625</v>
      </c>
      <c r="L642">
        <v>44945.796875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2138313088</v>
      </c>
      <c r="D643">
        <v>4599308</v>
      </c>
      <c r="E643">
        <v>351409.59375</v>
      </c>
      <c r="F643">
        <v>535.53662109375</v>
      </c>
      <c r="G643">
        <v>2605666.75</v>
      </c>
      <c r="H643">
        <v>4865.52490234375</v>
      </c>
      <c r="I643">
        <v>1</v>
      </c>
      <c r="J643">
        <v>17.68278694152832</v>
      </c>
      <c r="K643">
        <v>1045.1767578125</v>
      </c>
      <c r="L643">
        <v>44497.80078125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2138333824</v>
      </c>
      <c r="D644">
        <v>4599348</v>
      </c>
      <c r="E644">
        <v>351418.15625</v>
      </c>
      <c r="F644">
        <v>524.2396240234375</v>
      </c>
      <c r="G644">
        <v>2075712.75</v>
      </c>
      <c r="H644">
        <v>3959.47314453125</v>
      </c>
      <c r="I644">
        <v>1</v>
      </c>
      <c r="J644">
        <v>17.741855621337891</v>
      </c>
      <c r="K644">
        <v>853.99932861328125</v>
      </c>
      <c r="L644">
        <v>46250.24609375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2138725504</v>
      </c>
      <c r="D645">
        <v>4600101</v>
      </c>
      <c r="E645">
        <v>351579.84375</v>
      </c>
      <c r="F645">
        <v>518.4114990234375</v>
      </c>
      <c r="G645">
        <v>2055802.25</v>
      </c>
      <c r="H645">
        <v>3965.580078125</v>
      </c>
      <c r="I645">
        <v>1</v>
      </c>
      <c r="J645">
        <v>17.658445358276367</v>
      </c>
      <c r="K645">
        <v>850.43304443359375</v>
      </c>
      <c r="L645">
        <v>46370.453125</v>
      </c>
    </row>
    <row r="646" spans="1:12" x14ac:dyDescent="0.25">
      <c r="A646">
        <v>2136</v>
      </c>
      <c r="B646" s="1">
        <f>DATE(2024,7,8) + TIME(0,0,0)</f>
        <v>45481</v>
      </c>
      <c r="C646">
        <v>2138743296</v>
      </c>
      <c r="D646">
        <v>4600135.5</v>
      </c>
      <c r="E646">
        <v>351587.3125</v>
      </c>
      <c r="F646">
        <v>511.99884033203125</v>
      </c>
      <c r="G646">
        <v>1777059.125</v>
      </c>
      <c r="H646">
        <v>3470.82666015625</v>
      </c>
      <c r="I646">
        <v>1</v>
      </c>
      <c r="J646">
        <v>17.694818496704102</v>
      </c>
      <c r="K646">
        <v>746.19415283203125</v>
      </c>
      <c r="L646">
        <v>47319.4453125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2147304704</v>
      </c>
      <c r="D647">
        <v>4617471</v>
      </c>
      <c r="E647">
        <v>355305.5625</v>
      </c>
      <c r="F647">
        <v>489.5836181640625</v>
      </c>
      <c r="G647">
        <v>1701232.375</v>
      </c>
      <c r="H647">
        <v>3474.855712890625</v>
      </c>
      <c r="I647">
        <v>1</v>
      </c>
      <c r="J647">
        <v>17.645391464233398</v>
      </c>
      <c r="K647">
        <v>744.52655029296875</v>
      </c>
      <c r="L647">
        <v>47987.7734375</v>
      </c>
    </row>
    <row r="648" spans="1:12" x14ac:dyDescent="0.25">
      <c r="A648">
        <v>2141</v>
      </c>
      <c r="B648" s="1">
        <f>DATE(2024,7,13) + TIME(0,0,0)</f>
        <v>45486</v>
      </c>
      <c r="C648">
        <v>2147325312</v>
      </c>
      <c r="D648">
        <v>4617513</v>
      </c>
      <c r="E648">
        <v>355314.46875</v>
      </c>
      <c r="F648">
        <v>492.87710571289063</v>
      </c>
      <c r="G648">
        <v>2060495.625</v>
      </c>
      <c r="H648">
        <v>4180.54638671875</v>
      </c>
      <c r="I648">
        <v>1</v>
      </c>
      <c r="J648">
        <v>17.572145462036133</v>
      </c>
      <c r="K648">
        <v>891.21783447265625</v>
      </c>
      <c r="L648">
        <v>46665.16015625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2149393664</v>
      </c>
      <c r="D649">
        <v>4621647</v>
      </c>
      <c r="E649">
        <v>356200.25</v>
      </c>
      <c r="F649">
        <v>504.27688598632813</v>
      </c>
      <c r="G649">
        <v>2105247</v>
      </c>
      <c r="H649">
        <v>4174.78369140625</v>
      </c>
      <c r="I649">
        <v>1</v>
      </c>
      <c r="J649">
        <v>17.653844833374023</v>
      </c>
      <c r="K649">
        <v>895.0142822265625</v>
      </c>
      <c r="L649">
        <v>46324.98828125</v>
      </c>
    </row>
    <row r="650" spans="1:12" x14ac:dyDescent="0.25">
      <c r="A650">
        <v>2142</v>
      </c>
      <c r="B650" s="1">
        <f>DATE(2024,7,14) + TIME(0,0,0)</f>
        <v>45487</v>
      </c>
      <c r="C650">
        <v>2149411072</v>
      </c>
      <c r="D650">
        <v>4621682.5</v>
      </c>
      <c r="E650">
        <v>356207.84375</v>
      </c>
      <c r="F650">
        <v>500.23086547851563</v>
      </c>
      <c r="G650">
        <v>1762369.375</v>
      </c>
      <c r="H650">
        <v>3523.112060546875</v>
      </c>
      <c r="I650">
        <v>1</v>
      </c>
      <c r="J650">
        <v>17.717279434204102</v>
      </c>
      <c r="K650">
        <v>758.60345458984375</v>
      </c>
      <c r="L650">
        <v>47555.98046875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2168503296</v>
      </c>
      <c r="D651">
        <v>4660446</v>
      </c>
      <c r="E651">
        <v>364501.25</v>
      </c>
      <c r="F651">
        <v>492.71627807617188</v>
      </c>
      <c r="G651">
        <v>1738265.5</v>
      </c>
      <c r="H651">
        <v>3527.923828125</v>
      </c>
      <c r="I651">
        <v>1</v>
      </c>
      <c r="J651">
        <v>17.604207992553711</v>
      </c>
      <c r="K651">
        <v>753.7557373046875</v>
      </c>
      <c r="L651">
        <v>47927.82421875</v>
      </c>
    </row>
    <row r="652" spans="1:12" x14ac:dyDescent="0.25">
      <c r="A652">
        <v>2153</v>
      </c>
      <c r="B652" s="1">
        <f>DATE(2024,7,25) + TIME(0,0,0)</f>
        <v>45498</v>
      </c>
      <c r="C652">
        <v>2168521216</v>
      </c>
      <c r="D652">
        <v>4660483</v>
      </c>
      <c r="E652">
        <v>364509.09375</v>
      </c>
      <c r="F652">
        <v>493.54666137695313</v>
      </c>
      <c r="G652">
        <v>1814296.5</v>
      </c>
      <c r="H652">
        <v>3676.038330078125</v>
      </c>
      <c r="I652">
        <v>1</v>
      </c>
      <c r="J652">
        <v>17.5946044921875</v>
      </c>
      <c r="K652">
        <v>784.881103515625</v>
      </c>
      <c r="L652">
        <v>47650.35546875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2170323200</v>
      </c>
      <c r="D653">
        <v>4664121.5</v>
      </c>
      <c r="E653">
        <v>365286.78125</v>
      </c>
      <c r="F653">
        <v>495.95721435546875</v>
      </c>
      <c r="G653">
        <v>1822749.75</v>
      </c>
      <c r="H653">
        <v>3675.2158203125</v>
      </c>
      <c r="I653">
        <v>1</v>
      </c>
      <c r="J653">
        <v>17.610012054443359</v>
      </c>
      <c r="K653">
        <v>785.53961181640625</v>
      </c>
      <c r="L653">
        <v>47580.34765625</v>
      </c>
    </row>
    <row r="654" spans="1:12" x14ac:dyDescent="0.25">
      <c r="A654">
        <v>2154</v>
      </c>
      <c r="B654" s="1">
        <f>DATE(2024,7,26) + TIME(0,0,0)</f>
        <v>45499</v>
      </c>
      <c r="C654">
        <v>2170346240</v>
      </c>
      <c r="D654">
        <v>4664167</v>
      </c>
      <c r="E654">
        <v>365296.5</v>
      </c>
      <c r="F654">
        <v>500.09768676757813</v>
      </c>
      <c r="G654">
        <v>2283854.75</v>
      </c>
      <c r="H654">
        <v>4566.8173828125</v>
      </c>
      <c r="I654">
        <v>1</v>
      </c>
      <c r="J654">
        <v>17.558050155639648</v>
      </c>
      <c r="K654">
        <v>972.61651611328125</v>
      </c>
      <c r="L654">
        <v>45899.625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2172657920</v>
      </c>
      <c r="D655">
        <v>4668679</v>
      </c>
      <c r="E655">
        <v>366264.5</v>
      </c>
      <c r="F655">
        <v>518.74853515625</v>
      </c>
      <c r="G655">
        <v>2362207.5</v>
      </c>
      <c r="H655">
        <v>4553.666015625</v>
      </c>
      <c r="I655">
        <v>1</v>
      </c>
      <c r="J655">
        <v>17.682228088378906</v>
      </c>
      <c r="K655">
        <v>978.14801025390625</v>
      </c>
      <c r="L655">
        <v>45399.69921875</v>
      </c>
    </row>
    <row r="656" spans="1:12" x14ac:dyDescent="0.25">
      <c r="A656">
        <v>2155</v>
      </c>
      <c r="B656" s="1">
        <f>DATE(2024,7,27) + TIME(0,0,0)</f>
        <v>45500</v>
      </c>
      <c r="C656">
        <v>2172683776</v>
      </c>
      <c r="D656">
        <v>4668728.5</v>
      </c>
      <c r="E656">
        <v>366275.125</v>
      </c>
      <c r="F656">
        <v>521.623779296875</v>
      </c>
      <c r="G656">
        <v>2580540.5</v>
      </c>
      <c r="H656">
        <v>4947.12939453125</v>
      </c>
      <c r="I656">
        <v>1</v>
      </c>
      <c r="J656">
        <v>17.671466827392578</v>
      </c>
      <c r="K656">
        <v>1061.880126953125</v>
      </c>
      <c r="L656">
        <v>44635.98046875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2175304448</v>
      </c>
      <c r="D657">
        <v>4673612</v>
      </c>
      <c r="E657">
        <v>367327.65625</v>
      </c>
      <c r="F657">
        <v>542.7010498046875</v>
      </c>
      <c r="G657">
        <v>2674546.75</v>
      </c>
      <c r="H657">
        <v>4928.21337890625</v>
      </c>
      <c r="I657">
        <v>1</v>
      </c>
      <c r="J657">
        <v>17.743946075439453</v>
      </c>
      <c r="K657">
        <v>1063.094482421875</v>
      </c>
      <c r="L657">
        <v>44228.234375</v>
      </c>
    </row>
    <row r="658" spans="1:12" x14ac:dyDescent="0.25">
      <c r="A658">
        <v>2156</v>
      </c>
      <c r="B658" s="1">
        <f>DATE(2024,7,28) + TIME(0,0,0)</f>
        <v>45501</v>
      </c>
      <c r="C658">
        <v>2175327488</v>
      </c>
      <c r="D658">
        <v>4673655</v>
      </c>
      <c r="E658">
        <v>367336.90625</v>
      </c>
      <c r="F658">
        <v>534.69024658203125</v>
      </c>
      <c r="G658">
        <v>2290043.25</v>
      </c>
      <c r="H658">
        <v>4282.93408203125</v>
      </c>
      <c r="I658">
        <v>1</v>
      </c>
      <c r="J658">
        <v>17.761188507080078</v>
      </c>
      <c r="K658">
        <v>924.989013671875</v>
      </c>
      <c r="L658">
        <v>45482.46875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2182056448</v>
      </c>
      <c r="D659">
        <v>4686473</v>
      </c>
      <c r="E659">
        <v>370105.53125</v>
      </c>
      <c r="F659">
        <v>523.5931396484375</v>
      </c>
      <c r="G659">
        <v>2243219.25</v>
      </c>
      <c r="H659">
        <v>4284.279296875</v>
      </c>
      <c r="I659">
        <v>1</v>
      </c>
      <c r="J659">
        <v>17.812334060668945</v>
      </c>
      <c r="K659">
        <v>928.52154541015625</v>
      </c>
      <c r="L659">
        <v>45565.125</v>
      </c>
    </row>
    <row r="660" spans="1:12" x14ac:dyDescent="0.25">
      <c r="A660">
        <v>2159</v>
      </c>
      <c r="B660" s="1">
        <f>DATE(2024,7,31) + TIME(0,0,0)</f>
        <v>45504</v>
      </c>
      <c r="C660">
        <v>2182074880</v>
      </c>
      <c r="D660">
        <v>4686508.5</v>
      </c>
      <c r="E660">
        <v>370113.28125</v>
      </c>
      <c r="F660">
        <v>514.359375</v>
      </c>
      <c r="G660">
        <v>1837515.25</v>
      </c>
      <c r="H660">
        <v>3572.4345703125</v>
      </c>
      <c r="I660">
        <v>1</v>
      </c>
      <c r="J660">
        <v>17.836307525634766</v>
      </c>
      <c r="K660">
        <v>775.51336669921875</v>
      </c>
      <c r="L660">
        <v>46936.80859375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2185645312</v>
      </c>
      <c r="D661">
        <v>4693625.5</v>
      </c>
      <c r="E661">
        <v>371653.84375</v>
      </c>
      <c r="F661">
        <v>497.70553588867188</v>
      </c>
      <c r="G661">
        <v>1780099.125</v>
      </c>
      <c r="H661">
        <v>3576.611083984375</v>
      </c>
      <c r="I661">
        <v>1</v>
      </c>
      <c r="J661">
        <v>17.802366256713867</v>
      </c>
      <c r="K661">
        <v>774.62255859375</v>
      </c>
      <c r="L661">
        <v>47377.8828125</v>
      </c>
    </row>
    <row r="662" spans="1:12" x14ac:dyDescent="0.25">
      <c r="A662">
        <v>2161</v>
      </c>
      <c r="B662" s="1">
        <f>DATE(2024,8,2) + TIME(0,0,0)</f>
        <v>45506</v>
      </c>
      <c r="C662">
        <v>2185666816</v>
      </c>
      <c r="D662">
        <v>4693668</v>
      </c>
      <c r="E662">
        <v>371663.03125</v>
      </c>
      <c r="F662">
        <v>501.54556274414063</v>
      </c>
      <c r="G662">
        <v>2135094.75</v>
      </c>
      <c r="H662">
        <v>4257.0302734375</v>
      </c>
      <c r="I662">
        <v>1</v>
      </c>
      <c r="J662">
        <v>17.752691268920898</v>
      </c>
      <c r="K662">
        <v>918.85980224609375</v>
      </c>
      <c r="L662">
        <v>46089.27734375</v>
      </c>
    </row>
    <row r="663" spans="1:12" x14ac:dyDescent="0.25">
      <c r="A663">
        <v>2162</v>
      </c>
      <c r="B663" s="1">
        <f>DATE(2024,8,3) + TIME(0,0,0)</f>
        <v>45507</v>
      </c>
      <c r="C663">
        <v>2187830528</v>
      </c>
      <c r="D663">
        <v>4697917.5</v>
      </c>
      <c r="E663">
        <v>372586.03125</v>
      </c>
      <c r="F663">
        <v>512.536376953125</v>
      </c>
      <c r="G663">
        <v>2176986.25</v>
      </c>
      <c r="H663">
        <v>4247.4765625</v>
      </c>
      <c r="I663">
        <v>1</v>
      </c>
      <c r="J663">
        <v>17.8525390625</v>
      </c>
      <c r="K663">
        <v>923.07470703125</v>
      </c>
      <c r="L663">
        <v>45799.4296875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3ED51-4BEB-4AFC-A32F-B24EC4A4AA78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42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62718.1171875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62716.53515625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62716.53125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62705.73828125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62705.734375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62684.76953125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62684.76171875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62657.72265625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62657.71484375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62628.84765625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62628.8359375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62627.8828125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62627.875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62625.95703125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62625.9453125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62597.98828125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62597.98046875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62572.203125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62572.1953125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62549.07421875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62549.06640625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62528.55859375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62528.5546875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62527.25390625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62527.24609375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62509.78125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62509.7734375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62495.65625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62495.65234375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62483.9765625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62483.97265625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62475.2734375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62475.2734375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62477.2578125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62477.26171875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62490.86328125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62490.8671875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62511.26953125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62511.27734375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62535.78125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62535.79296875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62562.0390625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62562.046875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62588.23046875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62588.2421875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62613.421875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62613.4296875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62637.0390625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62637.046875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62658.72265625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62658.73046875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62678.265625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62678.27734375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62695.5625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62695.5703125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62710.578125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62710.5859375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62723.3359375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62723.34375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62733.90234375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62733.90625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62742.37109375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62742.37109375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62748.83984375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62748.84375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62753.44140625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62753.44140625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62756.2890625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62756.29296875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62756.55859375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62756.55859375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62757.44140625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62757.44140625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62758.3828125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62758.38671875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62758.54296875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62758.54296875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62758.55859375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62758.55859375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62758.3203125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62758.31640625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62758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62758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62757.640625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62757.63671875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62754.90234375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62754.8984375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62754.7109375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62754.70703125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62753.87109375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62753.8671875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62741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62740.9921875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62728.90234375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62728.890625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62728.0625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62728.05078125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62726.76953125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62726.76171875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62720.9140625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62720.90234375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62697.078125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62697.0625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62696.21484375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62696.1953125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62687.90234375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62687.8828125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62679.83984375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62679.81640625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62675.56640625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62675.546875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62663.921875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62663.8984375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62653.77734375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62653.75390625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62636.828125</v>
      </c>
    </row>
    <row r="122" spans="1:12" x14ac:dyDescent="0.25">
      <c r="A122">
        <v>1127</v>
      </c>
      <c r="B122" s="1">
        <f>DATE(2021,10,3) + TIME(0,0,0)</f>
        <v>44472</v>
      </c>
      <c r="C122">
        <v>25220.857421875</v>
      </c>
      <c r="D122">
        <v>58.528171539306641</v>
      </c>
      <c r="E122">
        <v>2.8518802719190717E-4</v>
      </c>
      <c r="F122">
        <v>430.91827392578125</v>
      </c>
      <c r="G122">
        <v>2522085.75</v>
      </c>
      <c r="H122">
        <v>5852.81689453125</v>
      </c>
      <c r="I122">
        <v>1</v>
      </c>
      <c r="J122">
        <v>4.8726389650255442E-4</v>
      </c>
      <c r="K122">
        <v>2.8518803417682648E-2</v>
      </c>
      <c r="L122">
        <v>57394.6328125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27742486</v>
      </c>
      <c r="D123">
        <v>64379.92578125</v>
      </c>
      <c r="E123">
        <v>1.3756653070449829</v>
      </c>
      <c r="F123">
        <v>430.91827392578125</v>
      </c>
      <c r="G123">
        <v>2522033.5</v>
      </c>
      <c r="H123">
        <v>5852.69580078125</v>
      </c>
      <c r="I123">
        <v>1</v>
      </c>
      <c r="J123">
        <v>2.5571777950972319E-3</v>
      </c>
      <c r="K123">
        <v>0.14966766536235809</v>
      </c>
      <c r="L123">
        <v>54090.9140625</v>
      </c>
    </row>
    <row r="124" spans="1:12" x14ac:dyDescent="0.25">
      <c r="A124">
        <v>1138</v>
      </c>
      <c r="B124" s="1">
        <f>DATE(2021,10,14) + TIME(0,0,0)</f>
        <v>44483</v>
      </c>
      <c r="C124">
        <v>27773148</v>
      </c>
      <c r="D124">
        <v>64451.08203125</v>
      </c>
      <c r="E124">
        <v>1.377596378326416</v>
      </c>
      <c r="F124">
        <v>430.91827392578125</v>
      </c>
      <c r="G124">
        <v>3066170.75</v>
      </c>
      <c r="H124">
        <v>7115.43505859375</v>
      </c>
      <c r="I124">
        <v>1</v>
      </c>
      <c r="J124">
        <v>2.7137987781316042E-3</v>
      </c>
      <c r="K124">
        <v>0.19310382008552551</v>
      </c>
      <c r="L124">
        <v>53396.06640625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33874808</v>
      </c>
      <c r="D125">
        <v>78610.75</v>
      </c>
      <c r="E125">
        <v>1.8085836172103882</v>
      </c>
      <c r="F125">
        <v>430.91827392578125</v>
      </c>
      <c r="G125">
        <v>3066156.75</v>
      </c>
      <c r="H125">
        <v>7115.40185546875</v>
      </c>
      <c r="I125">
        <v>1</v>
      </c>
      <c r="J125">
        <v>3.1761289574205875E-3</v>
      </c>
      <c r="K125">
        <v>0.22600151598453522</v>
      </c>
      <c r="L125">
        <v>52808.4609375</v>
      </c>
    </row>
    <row r="126" spans="1:12" x14ac:dyDescent="0.25">
      <c r="A126">
        <v>1140</v>
      </c>
      <c r="B126" s="1">
        <f>DATE(2021,10,16) + TIME(0,0,0)</f>
        <v>44485</v>
      </c>
      <c r="C126">
        <v>33904980</v>
      </c>
      <c r="D126">
        <v>78680.765625</v>
      </c>
      <c r="E126">
        <v>1.8107960224151611</v>
      </c>
      <c r="F126">
        <v>430.91827392578125</v>
      </c>
      <c r="G126">
        <v>3017180.75</v>
      </c>
      <c r="H126">
        <v>7001.74755859375</v>
      </c>
      <c r="I126">
        <v>1</v>
      </c>
      <c r="J126">
        <v>3.1597304623574018E-3</v>
      </c>
      <c r="K126">
        <v>0.22124333679676056</v>
      </c>
      <c r="L126">
        <v>52870.00390625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36891988</v>
      </c>
      <c r="D127">
        <v>85612.4921875</v>
      </c>
      <c r="E127">
        <v>2.0334992408752441</v>
      </c>
      <c r="F127">
        <v>430.91827392578125</v>
      </c>
      <c r="G127">
        <v>3017178.5</v>
      </c>
      <c r="H127">
        <v>7001.7421875</v>
      </c>
      <c r="I127">
        <v>1</v>
      </c>
      <c r="J127">
        <v>3.2370795961469412E-3</v>
      </c>
      <c r="K127">
        <v>0.22665929794311523</v>
      </c>
      <c r="L127">
        <v>52784.1328125</v>
      </c>
    </row>
    <row r="128" spans="1:12" x14ac:dyDescent="0.25">
      <c r="A128">
        <v>1141</v>
      </c>
      <c r="B128" s="1">
        <f>DATE(2021,10,17) + TIME(0,0,0)</f>
        <v>44486</v>
      </c>
      <c r="C128">
        <v>36916904</v>
      </c>
      <c r="D128">
        <v>85670.3203125</v>
      </c>
      <c r="E128">
        <v>2.0352375507354736</v>
      </c>
      <c r="F128">
        <v>430.91827392578125</v>
      </c>
      <c r="G128">
        <v>2491776</v>
      </c>
      <c r="H128">
        <v>5782.47900390625</v>
      </c>
      <c r="I128">
        <v>1</v>
      </c>
      <c r="J128">
        <v>3.0060617718845606E-3</v>
      </c>
      <c r="K128">
        <v>0.17383012175559998</v>
      </c>
      <c r="L128">
        <v>53451.9375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46859100</v>
      </c>
      <c r="D129">
        <v>108742.4375</v>
      </c>
      <c r="E129">
        <v>2.7036728858947754</v>
      </c>
      <c r="F129">
        <v>430.91827392578125</v>
      </c>
      <c r="G129">
        <v>2491778</v>
      </c>
      <c r="H129">
        <v>5782.484375</v>
      </c>
      <c r="I129">
        <v>1</v>
      </c>
      <c r="J129">
        <v>2.9199784621596336E-3</v>
      </c>
      <c r="K129">
        <v>0.16885222494602203</v>
      </c>
      <c r="L129">
        <v>53674.53125</v>
      </c>
    </row>
    <row r="130" spans="1:12" x14ac:dyDescent="0.25">
      <c r="A130">
        <v>1145</v>
      </c>
      <c r="B130" s="1">
        <f>DATE(2021,10,21) + TIME(0,0,0)</f>
        <v>44490</v>
      </c>
      <c r="C130">
        <v>46890748</v>
      </c>
      <c r="D130">
        <v>108815.875</v>
      </c>
      <c r="E130">
        <v>2.7059805393218994</v>
      </c>
      <c r="F130">
        <v>430.91827392578125</v>
      </c>
      <c r="G130">
        <v>3164613.5</v>
      </c>
      <c r="H130">
        <v>7343.8837890625</v>
      </c>
      <c r="I130">
        <v>1</v>
      </c>
      <c r="J130">
        <v>3.1422951724380255E-3</v>
      </c>
      <c r="K130">
        <v>0.23077376186847687</v>
      </c>
      <c r="L130">
        <v>52815.41015625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50023708</v>
      </c>
      <c r="D131">
        <v>116086.296875</v>
      </c>
      <c r="E131">
        <v>2.9544491767883301</v>
      </c>
      <c r="F131">
        <v>430.91827392578125</v>
      </c>
      <c r="G131">
        <v>3164602</v>
      </c>
      <c r="H131">
        <v>7343.8564453125</v>
      </c>
      <c r="I131">
        <v>1</v>
      </c>
      <c r="J131">
        <v>3.5131557378917933E-3</v>
      </c>
      <c r="K131">
        <v>0.25801017880439758</v>
      </c>
      <c r="L131">
        <v>52354.0546875</v>
      </c>
    </row>
    <row r="132" spans="1:12" x14ac:dyDescent="0.25">
      <c r="A132">
        <v>1146</v>
      </c>
      <c r="B132" s="1">
        <f>DATE(2021,10,22) + TIME(0,0,0)</f>
        <v>44491</v>
      </c>
      <c r="C132">
        <v>50047452</v>
      </c>
      <c r="D132">
        <v>116141.40625</v>
      </c>
      <c r="E132">
        <v>2.9561796188354492</v>
      </c>
      <c r="F132">
        <v>430.91827392578125</v>
      </c>
      <c r="G132">
        <v>2374708.25</v>
      </c>
      <c r="H132">
        <v>5510.80908203125</v>
      </c>
      <c r="I132">
        <v>1</v>
      </c>
      <c r="J132">
        <v>3.1396131962537766E-3</v>
      </c>
      <c r="K132">
        <v>0.17302350699901581</v>
      </c>
      <c r="L132">
        <v>53356.80078125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54773132</v>
      </c>
      <c r="D133">
        <v>127107.9296875</v>
      </c>
      <c r="E133">
        <v>3.2834675312042236</v>
      </c>
      <c r="F133">
        <v>430.91827392578125</v>
      </c>
      <c r="G133">
        <v>2374712.5</v>
      </c>
      <c r="H133">
        <v>5510.81884765625</v>
      </c>
      <c r="I133">
        <v>1</v>
      </c>
      <c r="J133">
        <v>2.957978518679738E-3</v>
      </c>
      <c r="K133">
        <v>0.16301366686820984</v>
      </c>
      <c r="L133">
        <v>53730.9765625</v>
      </c>
    </row>
    <row r="134" spans="1:12" x14ac:dyDescent="0.25">
      <c r="A134">
        <v>1148</v>
      </c>
      <c r="B134" s="1">
        <f>DATE(2021,10,24) + TIME(0,0,0)</f>
        <v>44493</v>
      </c>
      <c r="C134">
        <v>54793708</v>
      </c>
      <c r="D134">
        <v>127155.6875</v>
      </c>
      <c r="E134">
        <v>3.2848045825958252</v>
      </c>
      <c r="F134">
        <v>430.91827392578125</v>
      </c>
      <c r="G134">
        <v>2057874.5</v>
      </c>
      <c r="H134">
        <v>4775.556640625</v>
      </c>
      <c r="I134">
        <v>1</v>
      </c>
      <c r="J134">
        <v>2.7995919808745384E-3</v>
      </c>
      <c r="K134">
        <v>0.13369983434677124</v>
      </c>
      <c r="L134">
        <v>54125.234375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67120392</v>
      </c>
      <c r="D135">
        <v>155761.296875</v>
      </c>
      <c r="E135">
        <v>4.053443431854248</v>
      </c>
      <c r="F135">
        <v>430.91827392578125</v>
      </c>
      <c r="G135">
        <v>2057876.625</v>
      </c>
      <c r="H135">
        <v>4775.5615234375</v>
      </c>
      <c r="I135">
        <v>1</v>
      </c>
      <c r="J135">
        <v>2.6939422823488712E-3</v>
      </c>
      <c r="K135">
        <v>0.12865433096885681</v>
      </c>
      <c r="L135">
        <v>54378.0546875</v>
      </c>
    </row>
    <row r="136" spans="1:12" x14ac:dyDescent="0.25">
      <c r="A136">
        <v>1154</v>
      </c>
      <c r="B136" s="1">
        <f>DATE(2021,10,30) + TIME(0,0,0)</f>
        <v>44499</v>
      </c>
      <c r="C136">
        <v>67146256</v>
      </c>
      <c r="D136">
        <v>155821.328125</v>
      </c>
      <c r="E136">
        <v>4.055173397064209</v>
      </c>
      <c r="F136">
        <v>430.91827392578125</v>
      </c>
      <c r="G136">
        <v>2586813.5</v>
      </c>
      <c r="H136">
        <v>6003.02587890625</v>
      </c>
      <c r="I136">
        <v>1</v>
      </c>
      <c r="J136">
        <v>2.8818747960031033E-3</v>
      </c>
      <c r="K136">
        <v>0.17300467193126678</v>
      </c>
      <c r="L136">
        <v>53718.8125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74880808</v>
      </c>
      <c r="D137">
        <v>173770.328125</v>
      </c>
      <c r="E137">
        <v>4.6266741752624512</v>
      </c>
      <c r="F137">
        <v>430.91827392578125</v>
      </c>
      <c r="G137">
        <v>2586803.5</v>
      </c>
      <c r="H137">
        <v>6003.00244140625</v>
      </c>
      <c r="I137">
        <v>1</v>
      </c>
      <c r="J137">
        <v>3.2717415597289801E-3</v>
      </c>
      <c r="K137">
        <v>0.19640915095806122</v>
      </c>
      <c r="L137">
        <v>53192.39453125</v>
      </c>
    </row>
    <row r="138" spans="1:12" x14ac:dyDescent="0.25">
      <c r="A138">
        <v>1157</v>
      </c>
      <c r="B138" s="1">
        <f>DATE(2021,11,2) + TIME(0,0,0)</f>
        <v>44502</v>
      </c>
      <c r="C138">
        <v>74901848</v>
      </c>
      <c r="D138">
        <v>173819.15625</v>
      </c>
      <c r="E138">
        <v>4.6281518936157227</v>
      </c>
      <c r="F138">
        <v>430.91827392578125</v>
      </c>
      <c r="G138">
        <v>2103780.5</v>
      </c>
      <c r="H138">
        <v>4882.0869140625</v>
      </c>
      <c r="I138">
        <v>1</v>
      </c>
      <c r="J138">
        <v>3.026892663910985E-3</v>
      </c>
      <c r="K138">
        <v>0.14778000116348267</v>
      </c>
      <c r="L138">
        <v>53794.25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95918640</v>
      </c>
      <c r="D139">
        <v>222591.25</v>
      </c>
      <c r="E139">
        <v>6.0494709014892578</v>
      </c>
      <c r="F139">
        <v>430.91827392578125</v>
      </c>
      <c r="G139">
        <v>2103782.25</v>
      </c>
      <c r="H139">
        <v>4882.0908203125</v>
      </c>
      <c r="I139">
        <v>1</v>
      </c>
      <c r="J139">
        <v>2.944959094747901E-3</v>
      </c>
      <c r="K139">
        <v>0.14377981424331665</v>
      </c>
      <c r="L139">
        <v>54035.3203125</v>
      </c>
    </row>
    <row r="140" spans="1:12" x14ac:dyDescent="0.25">
      <c r="A140">
        <v>1167</v>
      </c>
      <c r="B140" s="1">
        <f>DATE(2021,11,12) + TIME(0,0,0)</f>
        <v>44512</v>
      </c>
      <c r="C140">
        <v>95943264</v>
      </c>
      <c r="D140">
        <v>222648.390625</v>
      </c>
      <c r="E140">
        <v>6.0512361526489258</v>
      </c>
      <c r="F140">
        <v>430.91827392578125</v>
      </c>
      <c r="G140">
        <v>2462392.5</v>
      </c>
      <c r="H140">
        <v>5714.29150390625</v>
      </c>
      <c r="I140">
        <v>1</v>
      </c>
      <c r="J140">
        <v>3.088830504566431E-3</v>
      </c>
      <c r="K140">
        <v>0.17651022970676422</v>
      </c>
      <c r="L140">
        <v>53589.30078125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96903592</v>
      </c>
      <c r="D141">
        <v>224876.96875</v>
      </c>
      <c r="E141">
        <v>6.1216998100280762</v>
      </c>
      <c r="F141">
        <v>430.91827392578125</v>
      </c>
      <c r="G141">
        <v>2462390</v>
      </c>
      <c r="H141">
        <v>5714.28564453125</v>
      </c>
      <c r="I141">
        <v>1</v>
      </c>
      <c r="J141">
        <v>3.1895218417048454E-3</v>
      </c>
      <c r="K141">
        <v>0.18226420879364014</v>
      </c>
      <c r="L141">
        <v>53439.828125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96924648</v>
      </c>
      <c r="D142">
        <v>224925.828125</v>
      </c>
      <c r="E142">
        <v>6.1231794357299805</v>
      </c>
      <c r="F142">
        <v>430.91827392578125</v>
      </c>
      <c r="G142">
        <v>2105333</v>
      </c>
      <c r="H142">
        <v>4885.68994140625</v>
      </c>
      <c r="I142">
        <v>1</v>
      </c>
      <c r="J142">
        <v>3.0281948857009411E-3</v>
      </c>
      <c r="K142">
        <v>0.14795269072055817</v>
      </c>
      <c r="L142">
        <v>53881.03515625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100272128</v>
      </c>
      <c r="D143">
        <v>232694.078125</v>
      </c>
      <c r="E143">
        <v>6.3556246757507324</v>
      </c>
      <c r="F143">
        <v>430.91827392578125</v>
      </c>
      <c r="G143">
        <v>2105333.75</v>
      </c>
      <c r="H143">
        <v>4885.69189453125</v>
      </c>
      <c r="I143">
        <v>1</v>
      </c>
      <c r="J143">
        <v>2.9870173893868923E-3</v>
      </c>
      <c r="K143">
        <v>0.14594082534313202</v>
      </c>
      <c r="L143">
        <v>53980.00390625</v>
      </c>
    </row>
    <row r="144" spans="1:12" x14ac:dyDescent="0.25">
      <c r="A144">
        <v>1169</v>
      </c>
      <c r="B144" s="1">
        <f>DATE(2021,11,14) + TIME(0,0,0)</f>
        <v>44514</v>
      </c>
      <c r="C144">
        <v>100293448</v>
      </c>
      <c r="D144">
        <v>232743.546875</v>
      </c>
      <c r="E144">
        <v>6.3571085929870605</v>
      </c>
      <c r="F144">
        <v>430.91827392578125</v>
      </c>
      <c r="G144">
        <v>2132004.5</v>
      </c>
      <c r="H144">
        <v>4947.58447265625</v>
      </c>
      <c r="I144">
        <v>1</v>
      </c>
      <c r="J144">
        <v>2.9993148054927588E-3</v>
      </c>
      <c r="K144">
        <v>0.14839808642864227</v>
      </c>
      <c r="L144">
        <v>53947.29296875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110932144</v>
      </c>
      <c r="D145">
        <v>257431.984375</v>
      </c>
      <c r="E145">
        <v>7.1066088676452637</v>
      </c>
      <c r="F145">
        <v>430.91827392578125</v>
      </c>
      <c r="G145">
        <v>2132003.25</v>
      </c>
      <c r="H145">
        <v>4947.5810546875</v>
      </c>
      <c r="I145">
        <v>1</v>
      </c>
      <c r="J145">
        <v>3.0656673479825258E-3</v>
      </c>
      <c r="K145">
        <v>0.15168103575706482</v>
      </c>
      <c r="L145">
        <v>53868.62890625</v>
      </c>
    </row>
    <row r="146" spans="1:12" x14ac:dyDescent="0.25">
      <c r="A146">
        <v>1174</v>
      </c>
      <c r="B146" s="1">
        <f>DATE(2021,11,19) + TIME(0,0,0)</f>
        <v>44519</v>
      </c>
      <c r="C146">
        <v>110957952</v>
      </c>
      <c r="D146">
        <v>257491.875</v>
      </c>
      <c r="E146">
        <v>7.1085524559020996</v>
      </c>
      <c r="F146">
        <v>430.91827392578125</v>
      </c>
      <c r="G146">
        <v>2580773</v>
      </c>
      <c r="H146">
        <v>5989.00830078125</v>
      </c>
      <c r="I146">
        <v>1</v>
      </c>
      <c r="J146">
        <v>3.2450726721435785E-3</v>
      </c>
      <c r="K146">
        <v>0.19435398280620575</v>
      </c>
      <c r="L146">
        <v>53308.61328125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118674448</v>
      </c>
      <c r="D147">
        <v>275398.96875</v>
      </c>
      <c r="E147">
        <v>7.7368216514587402</v>
      </c>
      <c r="F147">
        <v>430.91827392578125</v>
      </c>
      <c r="G147">
        <v>2580764</v>
      </c>
      <c r="H147">
        <v>5988.9873046875</v>
      </c>
      <c r="I147">
        <v>1</v>
      </c>
      <c r="J147">
        <v>3.5937861539423466E-3</v>
      </c>
      <c r="K147">
        <v>0.21523912250995636</v>
      </c>
      <c r="L147">
        <v>52849.1953125</v>
      </c>
    </row>
    <row r="148" spans="1:12" x14ac:dyDescent="0.25">
      <c r="A148">
        <v>1177</v>
      </c>
      <c r="B148" s="1">
        <f>DATE(2021,11,22) + TIME(0,0,0)</f>
        <v>44522</v>
      </c>
      <c r="C148">
        <v>118695208</v>
      </c>
      <c r="D148">
        <v>275447.15625</v>
      </c>
      <c r="E148">
        <v>7.7384171485900879</v>
      </c>
      <c r="F148">
        <v>430.91827392578125</v>
      </c>
      <c r="G148">
        <v>2076627.875</v>
      </c>
      <c r="H148">
        <v>4819.076171875</v>
      </c>
      <c r="I148">
        <v>1</v>
      </c>
      <c r="J148">
        <v>3.3111332450062037E-3</v>
      </c>
      <c r="K148">
        <v>0.1595713198184967</v>
      </c>
      <c r="L148">
        <v>53476.7109375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126980968</v>
      </c>
      <c r="D149">
        <v>294675.3125</v>
      </c>
      <c r="E149">
        <v>8.3472681045532227</v>
      </c>
      <c r="F149">
        <v>430.91827392578125</v>
      </c>
      <c r="G149">
        <v>2076631.25</v>
      </c>
      <c r="H149">
        <v>4819.083984375</v>
      </c>
      <c r="I149">
        <v>1</v>
      </c>
      <c r="J149">
        <v>3.1478761229664087E-3</v>
      </c>
      <c r="K149">
        <v>0.15170356631278992</v>
      </c>
      <c r="L149">
        <v>53820.3828125</v>
      </c>
    </row>
    <row r="150" spans="1:12" x14ac:dyDescent="0.25">
      <c r="A150">
        <v>1181</v>
      </c>
      <c r="B150" s="1">
        <f>DATE(2021,11,26) + TIME(0,0,0)</f>
        <v>44526</v>
      </c>
      <c r="C150">
        <v>127002304</v>
      </c>
      <c r="D150">
        <v>294724.8125</v>
      </c>
      <c r="E150">
        <v>8.3488397598266602</v>
      </c>
      <c r="F150">
        <v>430.91827392578125</v>
      </c>
      <c r="G150">
        <v>2133551</v>
      </c>
      <c r="H150">
        <v>4951.17333984375</v>
      </c>
      <c r="I150">
        <v>1</v>
      </c>
      <c r="J150">
        <v>3.1756684184074402E-3</v>
      </c>
      <c r="K150">
        <v>0.15723784267902374</v>
      </c>
      <c r="L150">
        <v>53750.38671875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135515168</v>
      </c>
      <c r="D151">
        <v>314479.96875</v>
      </c>
      <c r="E151">
        <v>8.9851360321044922</v>
      </c>
      <c r="F151">
        <v>430.91827392578125</v>
      </c>
      <c r="G151">
        <v>2133549.5</v>
      </c>
      <c r="H151">
        <v>4951.169921875</v>
      </c>
      <c r="I151">
        <v>1</v>
      </c>
      <c r="J151">
        <v>3.2420216593891382E-3</v>
      </c>
      <c r="K151">
        <v>0.16052320599555969</v>
      </c>
      <c r="L151">
        <v>53667.97265625</v>
      </c>
    </row>
    <row r="152" spans="1:12" x14ac:dyDescent="0.25">
      <c r="A152">
        <v>1185</v>
      </c>
      <c r="B152" s="1">
        <f>DATE(2021,11,30) + TIME(0,0,0)</f>
        <v>44530</v>
      </c>
      <c r="C152">
        <v>135536512</v>
      </c>
      <c r="D152">
        <v>314529.53125</v>
      </c>
      <c r="E152">
        <v>8.9867429733276367</v>
      </c>
      <c r="F152">
        <v>430.91827392578125</v>
      </c>
      <c r="G152">
        <v>2134940.75</v>
      </c>
      <c r="H152">
        <v>4954.3984375</v>
      </c>
      <c r="I152">
        <v>1</v>
      </c>
      <c r="J152">
        <v>3.242827020585537E-3</v>
      </c>
      <c r="K152">
        <v>0.1606677770614624</v>
      </c>
      <c r="L152">
        <v>53666.12109375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139785056</v>
      </c>
      <c r="D153">
        <v>324388.78125</v>
      </c>
      <c r="E153">
        <v>9.3083715438842773</v>
      </c>
      <c r="F153">
        <v>430.91827392578125</v>
      </c>
      <c r="G153">
        <v>2134940</v>
      </c>
      <c r="H153">
        <v>4954.39697265625</v>
      </c>
      <c r="I153">
        <v>1</v>
      </c>
      <c r="J153">
        <v>3.2707336358726025E-3</v>
      </c>
      <c r="K153">
        <v>0.16205042600631714</v>
      </c>
      <c r="L153">
        <v>53636.26171875</v>
      </c>
    </row>
    <row r="154" spans="1:12" x14ac:dyDescent="0.25">
      <c r="A154">
        <v>1187</v>
      </c>
      <c r="B154" s="1">
        <f>DATE(2021,12,2) + TIME(0,0,0)</f>
        <v>44532</v>
      </c>
      <c r="C154">
        <v>139805216</v>
      </c>
      <c r="D154">
        <v>324435.59375</v>
      </c>
      <c r="E154">
        <v>9.3098735809326172</v>
      </c>
      <c r="F154">
        <v>430.91827392578125</v>
      </c>
      <c r="G154">
        <v>2017346.25</v>
      </c>
      <c r="H154">
        <v>4681.505859375</v>
      </c>
      <c r="I154">
        <v>1</v>
      </c>
      <c r="J154">
        <v>3.2093413174152374E-3</v>
      </c>
      <c r="K154">
        <v>0.15025031566619873</v>
      </c>
      <c r="L154">
        <v>53780.84765625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141398928</v>
      </c>
      <c r="D155">
        <v>328133.96875</v>
      </c>
      <c r="E155">
        <v>9.4278154373168945</v>
      </c>
      <c r="F155">
        <v>430.91827392578125</v>
      </c>
      <c r="G155">
        <v>2017346.875</v>
      </c>
      <c r="H155">
        <v>4681.5068359375</v>
      </c>
      <c r="I155">
        <v>1</v>
      </c>
      <c r="J155">
        <v>3.183264285326004E-3</v>
      </c>
      <c r="K155">
        <v>0.14902947843074799</v>
      </c>
      <c r="L155">
        <v>53836.07421875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141420496</v>
      </c>
      <c r="D156">
        <v>328184.0625</v>
      </c>
      <c r="E156">
        <v>9.4294443130493164</v>
      </c>
      <c r="F156">
        <v>430.91827392578125</v>
      </c>
      <c r="G156">
        <v>2157438.5</v>
      </c>
      <c r="H156">
        <v>5006.607421875</v>
      </c>
      <c r="I156">
        <v>1</v>
      </c>
      <c r="J156">
        <v>3.2516845967620611E-3</v>
      </c>
      <c r="K156">
        <v>0.16280436515808105</v>
      </c>
      <c r="L156">
        <v>53664.07421875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146145296</v>
      </c>
      <c r="D157">
        <v>339148.5</v>
      </c>
      <c r="E157">
        <v>9.7922391891479492</v>
      </c>
      <c r="F157">
        <v>430.91827392578125</v>
      </c>
      <c r="G157">
        <v>2157437</v>
      </c>
      <c r="H157">
        <v>5006.603515625</v>
      </c>
      <c r="I157">
        <v>1</v>
      </c>
      <c r="J157">
        <v>3.3257144968956709E-3</v>
      </c>
      <c r="K157">
        <v>0.16651087999343872</v>
      </c>
      <c r="L157">
        <v>53558.14453125</v>
      </c>
    </row>
    <row r="158" spans="1:12" x14ac:dyDescent="0.25">
      <c r="A158">
        <v>1190</v>
      </c>
      <c r="B158" s="1">
        <f>DATE(2021,12,5) + TIME(0,0,0)</f>
        <v>44535</v>
      </c>
      <c r="C158">
        <v>146167344</v>
      </c>
      <c r="D158">
        <v>339199.6875</v>
      </c>
      <c r="E158">
        <v>9.7939519882202148</v>
      </c>
      <c r="F158">
        <v>430.91827392578125</v>
      </c>
      <c r="G158">
        <v>2204739.25</v>
      </c>
      <c r="H158">
        <v>5116.3740234375</v>
      </c>
      <c r="I158">
        <v>1</v>
      </c>
      <c r="J158">
        <v>3.348995465785265E-3</v>
      </c>
      <c r="K158">
        <v>0.17135289311408997</v>
      </c>
      <c r="L158">
        <v>53499.328125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148350032</v>
      </c>
      <c r="D159">
        <v>344264.875</v>
      </c>
      <c r="E159">
        <v>9.9647617340087891</v>
      </c>
      <c r="F159">
        <v>430.91827392578125</v>
      </c>
      <c r="G159">
        <v>2204738.25</v>
      </c>
      <c r="H159">
        <v>5116.37255859375</v>
      </c>
      <c r="I159">
        <v>1</v>
      </c>
      <c r="J159">
        <v>3.3859889954328537E-3</v>
      </c>
      <c r="K159">
        <v>0.17324566841125488</v>
      </c>
      <c r="L159">
        <v>53447.72265625</v>
      </c>
    </row>
    <row r="160" spans="1:12" x14ac:dyDescent="0.25">
      <c r="A160">
        <v>1191</v>
      </c>
      <c r="B160" s="1">
        <f>DATE(2021,12,6) + TIME(0,0,0)</f>
        <v>44536</v>
      </c>
      <c r="C160">
        <v>148380384</v>
      </c>
      <c r="D160">
        <v>344335.34375</v>
      </c>
      <c r="E160">
        <v>9.9673681259155273</v>
      </c>
      <c r="F160">
        <v>430.91827392578125</v>
      </c>
      <c r="G160">
        <v>3035921.75</v>
      </c>
      <c r="H160">
        <v>7045.23779296875</v>
      </c>
      <c r="I160">
        <v>1</v>
      </c>
      <c r="J160">
        <v>3.6995881237089634E-3</v>
      </c>
      <c r="K160">
        <v>0.26065441966056824</v>
      </c>
      <c r="L160">
        <v>52398.03515625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150171568</v>
      </c>
      <c r="D161">
        <v>348492.03125</v>
      </c>
      <c r="E161">
        <v>10.131630897521973</v>
      </c>
      <c r="F161">
        <v>430.91827392578125</v>
      </c>
      <c r="G161">
        <v>3035910.5</v>
      </c>
      <c r="H161">
        <v>7045.2119140625</v>
      </c>
      <c r="I161">
        <v>1</v>
      </c>
      <c r="J161">
        <v>4.0697311051189899E-3</v>
      </c>
      <c r="K161">
        <v>0.28673282265663147</v>
      </c>
      <c r="L161">
        <v>51953.5546875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150196832</v>
      </c>
      <c r="D162">
        <v>348550.625</v>
      </c>
      <c r="E162">
        <v>10.133876800537109</v>
      </c>
      <c r="F162">
        <v>430.91827392578125</v>
      </c>
      <c r="G162">
        <v>2525865.5</v>
      </c>
      <c r="H162">
        <v>5861.5888671875</v>
      </c>
      <c r="I162">
        <v>1</v>
      </c>
      <c r="J162">
        <v>3.8313376717269421E-3</v>
      </c>
      <c r="K162">
        <v>0.22458586096763611</v>
      </c>
      <c r="L162">
        <v>52597.39453125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151181920</v>
      </c>
      <c r="D163">
        <v>350836.65625</v>
      </c>
      <c r="E163">
        <v>10.220887184143066</v>
      </c>
      <c r="F163">
        <v>430.91827392578125</v>
      </c>
      <c r="G163">
        <v>2525866.5</v>
      </c>
      <c r="H163">
        <v>5861.59033203125</v>
      </c>
      <c r="I163">
        <v>1</v>
      </c>
      <c r="J163">
        <v>3.7992179859429598E-3</v>
      </c>
      <c r="K163">
        <v>0.22270306944847107</v>
      </c>
      <c r="L163">
        <v>52677.3671875</v>
      </c>
    </row>
    <row r="164" spans="1:12" x14ac:dyDescent="0.25">
      <c r="A164">
        <v>1192</v>
      </c>
      <c r="B164" s="1">
        <f>DATE(2021,12,7) + TIME(0,0,0)</f>
        <v>44537</v>
      </c>
      <c r="C164">
        <v>151203136</v>
      </c>
      <c r="D164">
        <v>350885.875</v>
      </c>
      <c r="E164">
        <v>10.222639083862305</v>
      </c>
      <c r="F164">
        <v>430.91827392578125</v>
      </c>
      <c r="G164">
        <v>2121160.5</v>
      </c>
      <c r="H164">
        <v>4922.41943359375</v>
      </c>
      <c r="I164">
        <v>1</v>
      </c>
      <c r="J164">
        <v>3.5584946162998676E-3</v>
      </c>
      <c r="K164">
        <v>0.17517027258872986</v>
      </c>
      <c r="L164">
        <v>53182.4921875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176635888</v>
      </c>
      <c r="D165">
        <v>409905.75</v>
      </c>
      <c r="E165">
        <v>12.245394706726074</v>
      </c>
      <c r="F165">
        <v>430.91827392578125</v>
      </c>
      <c r="G165">
        <v>2121162.5</v>
      </c>
      <c r="H165">
        <v>4922.42431640625</v>
      </c>
      <c r="I165">
        <v>1</v>
      </c>
      <c r="J165">
        <v>3.4623104147613049E-3</v>
      </c>
      <c r="K165">
        <v>0.17043550312519073</v>
      </c>
      <c r="L165">
        <v>53438.2265625</v>
      </c>
    </row>
    <row r="166" spans="1:12" x14ac:dyDescent="0.25">
      <c r="A166">
        <v>1204</v>
      </c>
      <c r="B166" s="1">
        <f>DATE(2021,12,19) + TIME(0,0,0)</f>
        <v>44549</v>
      </c>
      <c r="C166">
        <v>176635888</v>
      </c>
      <c r="D166">
        <v>409905.75</v>
      </c>
      <c r="E166">
        <v>12.245394706726074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56247.9765625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176635888</v>
      </c>
      <c r="D167">
        <v>409905.75</v>
      </c>
      <c r="E167">
        <v>12.245394706726074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57136.66015625</v>
      </c>
    </row>
    <row r="168" spans="1:12" x14ac:dyDescent="0.25">
      <c r="A168">
        <v>1207</v>
      </c>
      <c r="B168" s="1">
        <f>DATE(2021,12,22) + TIME(0,0,0)</f>
        <v>44552</v>
      </c>
      <c r="C168">
        <v>176657056</v>
      </c>
      <c r="D168">
        <v>409954.90625</v>
      </c>
      <c r="E168">
        <v>12.246378898620605</v>
      </c>
      <c r="F168">
        <v>430.91827392578125</v>
      </c>
      <c r="G168">
        <v>2117736.75</v>
      </c>
      <c r="H168">
        <v>4914.474609375</v>
      </c>
      <c r="I168">
        <v>1</v>
      </c>
      <c r="J168">
        <v>2.0016555208712816E-3</v>
      </c>
      <c r="K168">
        <v>9.8372824490070343E-2</v>
      </c>
      <c r="L168">
        <v>55241.66015625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180871312</v>
      </c>
      <c r="D169">
        <v>419734.625</v>
      </c>
      <c r="E169">
        <v>12.529567718505859</v>
      </c>
      <c r="F169">
        <v>430.91827392578125</v>
      </c>
      <c r="G169">
        <v>2117713.25</v>
      </c>
      <c r="H169">
        <v>4914.41943359375</v>
      </c>
      <c r="I169">
        <v>1</v>
      </c>
      <c r="J169">
        <v>3.1185508705675602E-3</v>
      </c>
      <c r="K169">
        <v>0.15326346457004547</v>
      </c>
      <c r="L169">
        <v>53850.8828125</v>
      </c>
    </row>
    <row r="170" spans="1:12" x14ac:dyDescent="0.25">
      <c r="A170">
        <v>1209</v>
      </c>
      <c r="B170" s="1">
        <f>DATE(2021,12,24) + TIME(0,0,0)</f>
        <v>44554</v>
      </c>
      <c r="C170">
        <v>180892928</v>
      </c>
      <c r="D170">
        <v>419784.78125</v>
      </c>
      <c r="E170">
        <v>12.531142234802246</v>
      </c>
      <c r="F170">
        <v>430.91827392578125</v>
      </c>
      <c r="G170">
        <v>2161749.25</v>
      </c>
      <c r="H170">
        <v>5016.61083984375</v>
      </c>
      <c r="I170">
        <v>1</v>
      </c>
      <c r="J170">
        <v>3.1391002703458071E-3</v>
      </c>
      <c r="K170">
        <v>0.15748138725757599</v>
      </c>
      <c r="L170">
        <v>53794.1875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183033072</v>
      </c>
      <c r="D171">
        <v>424751.21875</v>
      </c>
      <c r="E171">
        <v>12.691534042358398</v>
      </c>
      <c r="F171">
        <v>430.91827392578125</v>
      </c>
      <c r="G171">
        <v>2161746.75</v>
      </c>
      <c r="H171">
        <v>5016.60498046875</v>
      </c>
      <c r="I171">
        <v>1</v>
      </c>
      <c r="J171">
        <v>3.257774980738759E-3</v>
      </c>
      <c r="K171">
        <v>0.16343502700328827</v>
      </c>
      <c r="L171">
        <v>53639.69921875</v>
      </c>
    </row>
    <row r="172" spans="1:12" x14ac:dyDescent="0.25">
      <c r="A172">
        <v>1210</v>
      </c>
      <c r="B172" s="1">
        <f>DATE(2021,12,25) + TIME(0,0,0)</f>
        <v>44555</v>
      </c>
      <c r="C172">
        <v>183058704</v>
      </c>
      <c r="D172">
        <v>424810.71875</v>
      </c>
      <c r="E172">
        <v>12.693568229675293</v>
      </c>
      <c r="F172">
        <v>430.91827392578125</v>
      </c>
      <c r="G172">
        <v>2563932.75</v>
      </c>
      <c r="H172">
        <v>5949.92822265625</v>
      </c>
      <c r="I172">
        <v>1</v>
      </c>
      <c r="J172">
        <v>3.4191072918474674E-3</v>
      </c>
      <c r="K172">
        <v>0.20344138145446777</v>
      </c>
      <c r="L172">
        <v>53136.59375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185596992</v>
      </c>
      <c r="D173">
        <v>430701.15625</v>
      </c>
      <c r="E173">
        <v>12.905654907226563</v>
      </c>
      <c r="F173">
        <v>430.91827392578125</v>
      </c>
      <c r="G173">
        <v>2563925.75</v>
      </c>
      <c r="H173">
        <v>5949.912109375</v>
      </c>
      <c r="I173">
        <v>1</v>
      </c>
      <c r="J173">
        <v>3.6864059511572123E-3</v>
      </c>
      <c r="K173">
        <v>0.21934600174427032</v>
      </c>
      <c r="L173">
        <v>52789.5703125</v>
      </c>
    </row>
    <row r="174" spans="1:12" x14ac:dyDescent="0.25">
      <c r="A174">
        <v>1211</v>
      </c>
      <c r="B174" s="1">
        <f>DATE(2021,12,26) + TIME(0,0,0)</f>
        <v>44556</v>
      </c>
      <c r="C174">
        <v>185621632</v>
      </c>
      <c r="D174">
        <v>430758.3125</v>
      </c>
      <c r="E174">
        <v>12.907736778259277</v>
      </c>
      <c r="F174">
        <v>430.91827392578125</v>
      </c>
      <c r="G174">
        <v>2463601.5</v>
      </c>
      <c r="H174">
        <v>5717.09716796875</v>
      </c>
      <c r="I174">
        <v>1</v>
      </c>
      <c r="J174">
        <v>3.6418640520423651E-3</v>
      </c>
      <c r="K174">
        <v>0.20821647346019745</v>
      </c>
      <c r="L174">
        <v>52913.58984375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197914976</v>
      </c>
      <c r="D175">
        <v>459286.59375</v>
      </c>
      <c r="E175">
        <v>13.988041877746582</v>
      </c>
      <c r="F175">
        <v>430.91827392578125</v>
      </c>
      <c r="G175">
        <v>2463596</v>
      </c>
      <c r="H175">
        <v>5717.083984375</v>
      </c>
      <c r="I175">
        <v>1</v>
      </c>
      <c r="J175">
        <v>3.8691808003932238E-3</v>
      </c>
      <c r="K175">
        <v>0.22121286392211914</v>
      </c>
      <c r="L175">
        <v>52666.578125</v>
      </c>
    </row>
    <row r="176" spans="1:12" x14ac:dyDescent="0.25">
      <c r="A176">
        <v>1216</v>
      </c>
      <c r="B176" s="1">
        <f>DATE(2021,12,31) + TIME(0,0,0)</f>
        <v>44561</v>
      </c>
      <c r="C176">
        <v>197940080</v>
      </c>
      <c r="D176">
        <v>459344.84375</v>
      </c>
      <c r="E176">
        <v>13.990309715270996</v>
      </c>
      <c r="F176">
        <v>430.91827392578125</v>
      </c>
      <c r="G176">
        <v>2509812</v>
      </c>
      <c r="H176">
        <v>5824.333984375</v>
      </c>
      <c r="I176">
        <v>1</v>
      </c>
      <c r="J176">
        <v>3.8931763265281916E-3</v>
      </c>
      <c r="K176">
        <v>0.22676043212413788</v>
      </c>
      <c r="L176">
        <v>52608.140625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205444416</v>
      </c>
      <c r="D177">
        <v>476759.59375</v>
      </c>
      <c r="E177">
        <v>14.681674957275391</v>
      </c>
      <c r="F177">
        <v>430.91827392578125</v>
      </c>
      <c r="G177">
        <v>2509809</v>
      </c>
      <c r="H177">
        <v>5824.3271484375</v>
      </c>
      <c r="I177">
        <v>1</v>
      </c>
      <c r="J177">
        <v>4.0124966762959957E-3</v>
      </c>
      <c r="K177">
        <v>0.23371031880378723</v>
      </c>
      <c r="L177">
        <v>52472.5</v>
      </c>
    </row>
    <row r="178" spans="1:12" x14ac:dyDescent="0.25">
      <c r="A178">
        <v>1219</v>
      </c>
      <c r="B178" s="1">
        <f>DATE(2022,1,3) + TIME(0,0,0)</f>
        <v>44564</v>
      </c>
      <c r="C178">
        <v>205471280</v>
      </c>
      <c r="D178">
        <v>476821.9375</v>
      </c>
      <c r="E178">
        <v>14.684233665466309</v>
      </c>
      <c r="F178">
        <v>430.91827392578125</v>
      </c>
      <c r="G178">
        <v>2687521</v>
      </c>
      <c r="H178">
        <v>6236.73046875</v>
      </c>
      <c r="I178">
        <v>1</v>
      </c>
      <c r="J178">
        <v>4.1022328659892082E-3</v>
      </c>
      <c r="K178">
        <v>0.25585567951202393</v>
      </c>
      <c r="L178">
        <v>52248.0546875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207056928</v>
      </c>
      <c r="D179">
        <v>480501.625</v>
      </c>
      <c r="E179">
        <v>14.83734130859375</v>
      </c>
      <c r="F179">
        <v>430.91827392578125</v>
      </c>
      <c r="G179">
        <v>2687518.75</v>
      </c>
      <c r="H179">
        <v>6236.72509765625</v>
      </c>
      <c r="I179">
        <v>1</v>
      </c>
      <c r="J179">
        <v>4.1828085668385029E-3</v>
      </c>
      <c r="K179">
        <v>0.26088118553161621</v>
      </c>
      <c r="L179">
        <v>52142.49609375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207082896</v>
      </c>
      <c r="D180">
        <v>480561.875</v>
      </c>
      <c r="E180">
        <v>14.83983325958252</v>
      </c>
      <c r="F180">
        <v>430.91827392578125</v>
      </c>
      <c r="G180">
        <v>2596819.75</v>
      </c>
      <c r="H180">
        <v>6026.24658203125</v>
      </c>
      <c r="I180">
        <v>1</v>
      </c>
      <c r="J180">
        <v>4.1363337077200413E-3</v>
      </c>
      <c r="K180">
        <v>0.24927598237991333</v>
      </c>
      <c r="L180">
        <v>52255.58984375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213289296</v>
      </c>
      <c r="D181">
        <v>494964.59375</v>
      </c>
      <c r="E181">
        <v>15.441242218017578</v>
      </c>
      <c r="F181">
        <v>430.91827392578125</v>
      </c>
      <c r="G181">
        <v>2596818.25</v>
      </c>
      <c r="H181">
        <v>6026.2431640625</v>
      </c>
      <c r="I181">
        <v>1</v>
      </c>
      <c r="J181">
        <v>4.1933967731893063E-3</v>
      </c>
      <c r="K181">
        <v>0.25271487236022949</v>
      </c>
      <c r="L181">
        <v>52202.29296875</v>
      </c>
    </row>
    <row r="182" spans="1:12" x14ac:dyDescent="0.25">
      <c r="A182">
        <v>1222</v>
      </c>
      <c r="B182" s="1">
        <f>DATE(2022,1,6) + TIME(0,0,0)</f>
        <v>44567</v>
      </c>
      <c r="C182">
        <v>213310192</v>
      </c>
      <c r="D182">
        <v>495013.09375</v>
      </c>
      <c r="E182">
        <v>15.443114280700684</v>
      </c>
      <c r="F182">
        <v>430.91827392578125</v>
      </c>
      <c r="G182">
        <v>2090037</v>
      </c>
      <c r="H182">
        <v>4850.193359375</v>
      </c>
      <c r="I182">
        <v>1</v>
      </c>
      <c r="J182">
        <v>3.8599623367190361E-3</v>
      </c>
      <c r="K182">
        <v>0.18722286820411682</v>
      </c>
      <c r="L182">
        <v>52833.47265625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225829536</v>
      </c>
      <c r="D183">
        <v>524065.8125</v>
      </c>
      <c r="E183">
        <v>16.509206771850586</v>
      </c>
      <c r="F183">
        <v>430.91827392578125</v>
      </c>
      <c r="G183">
        <v>2090041.5</v>
      </c>
      <c r="H183">
        <v>4850.2041015625</v>
      </c>
      <c r="I183">
        <v>1</v>
      </c>
      <c r="J183">
        <v>3.6422335542738438E-3</v>
      </c>
      <c r="K183">
        <v>0.17666219174861908</v>
      </c>
      <c r="L183">
        <v>53255.00390625</v>
      </c>
    </row>
    <row r="184" spans="1:12" x14ac:dyDescent="0.25">
      <c r="A184">
        <v>1228</v>
      </c>
      <c r="B184" s="1">
        <f>DATE(2022,1,12) + TIME(0,0,0)</f>
        <v>44573</v>
      </c>
      <c r="C184">
        <v>225854752</v>
      </c>
      <c r="D184">
        <v>524124.34375</v>
      </c>
      <c r="E184">
        <v>16.51146125793457</v>
      </c>
      <c r="F184">
        <v>430.91827392578125</v>
      </c>
      <c r="G184">
        <v>2521498</v>
      </c>
      <c r="H184">
        <v>5851.453125</v>
      </c>
      <c r="I184">
        <v>1</v>
      </c>
      <c r="J184">
        <v>3.8505310658365488E-3</v>
      </c>
      <c r="K184">
        <v>0.22532071173191071</v>
      </c>
      <c r="L184">
        <v>52718.74609375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227846736</v>
      </c>
      <c r="D185">
        <v>528747</v>
      </c>
      <c r="E185">
        <v>16.695451736450195</v>
      </c>
      <c r="F185">
        <v>430.91827392578125</v>
      </c>
      <c r="G185">
        <v>2521493.5</v>
      </c>
      <c r="H185">
        <v>5851.44287109375</v>
      </c>
      <c r="I185">
        <v>1</v>
      </c>
      <c r="J185">
        <v>4.0328539907932281E-3</v>
      </c>
      <c r="K185">
        <v>0.23598966002464294</v>
      </c>
      <c r="L185">
        <v>52470.13671875</v>
      </c>
    </row>
    <row r="186" spans="1:12" x14ac:dyDescent="0.25">
      <c r="A186">
        <v>1228.8</v>
      </c>
      <c r="B186" s="1">
        <f>DATE(2022,1,12) + TIME(19,12,0)</f>
        <v>44573.8</v>
      </c>
      <c r="C186">
        <v>227867920</v>
      </c>
      <c r="D186">
        <v>528796.125</v>
      </c>
      <c r="E186">
        <v>16.697320938110352</v>
      </c>
      <c r="F186">
        <v>430.91827392578125</v>
      </c>
      <c r="G186">
        <v>2118732.5</v>
      </c>
      <c r="H186">
        <v>4916.78515625</v>
      </c>
      <c r="I186">
        <v>1</v>
      </c>
      <c r="J186">
        <v>3.8002869114279747E-3</v>
      </c>
      <c r="K186">
        <v>0.18685905635356903</v>
      </c>
      <c r="L186">
        <v>52969.375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232507952</v>
      </c>
      <c r="D187">
        <v>539563.9375</v>
      </c>
      <c r="E187">
        <v>17.097957611083984</v>
      </c>
      <c r="F187">
        <v>430.91827392578125</v>
      </c>
      <c r="G187">
        <v>2118734.75</v>
      </c>
      <c r="H187">
        <v>4916.7900390625</v>
      </c>
      <c r="I187">
        <v>1</v>
      </c>
      <c r="J187">
        <v>3.7034002598375082E-3</v>
      </c>
      <c r="K187">
        <v>0.18209515511989594</v>
      </c>
      <c r="L187">
        <v>53159.76953125</v>
      </c>
    </row>
    <row r="188" spans="1:12" x14ac:dyDescent="0.25">
      <c r="A188">
        <v>1231</v>
      </c>
      <c r="B188" s="1">
        <f>DATE(2022,1,15) + TIME(0,0,0)</f>
        <v>44576</v>
      </c>
      <c r="C188">
        <v>232529088</v>
      </c>
      <c r="D188">
        <v>539613</v>
      </c>
      <c r="E188">
        <v>17.099773406982422</v>
      </c>
      <c r="F188">
        <v>430.91827392578125</v>
      </c>
      <c r="G188">
        <v>2114773.5</v>
      </c>
      <c r="H188">
        <v>4907.59765625</v>
      </c>
      <c r="I188">
        <v>1</v>
      </c>
      <c r="J188">
        <v>3.7009413354098797E-3</v>
      </c>
      <c r="K188">
        <v>0.18163403868675232</v>
      </c>
      <c r="L188">
        <v>53164.9453125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240967040</v>
      </c>
      <c r="D189">
        <v>559194.3125</v>
      </c>
      <c r="E189">
        <v>17.82421875</v>
      </c>
      <c r="F189">
        <v>430.91827392578125</v>
      </c>
      <c r="G189">
        <v>2114773.5</v>
      </c>
      <c r="H189">
        <v>4907.59765625</v>
      </c>
      <c r="I189">
        <v>1</v>
      </c>
      <c r="J189">
        <v>3.7032344844192266E-3</v>
      </c>
      <c r="K189">
        <v>0.18174657225608826</v>
      </c>
      <c r="L189">
        <v>53171.3359375</v>
      </c>
    </row>
    <row r="190" spans="1:12" x14ac:dyDescent="0.25">
      <c r="A190">
        <v>1235</v>
      </c>
      <c r="B190" s="1">
        <f>DATE(2022,1,19) + TIME(0,0,0)</f>
        <v>44580</v>
      </c>
      <c r="C190">
        <v>240988080</v>
      </c>
      <c r="D190">
        <v>559243.125</v>
      </c>
      <c r="E190">
        <v>17.826023101806641</v>
      </c>
      <c r="F190">
        <v>430.91827392578125</v>
      </c>
      <c r="G190">
        <v>2103973</v>
      </c>
      <c r="H190">
        <v>4882.53369140625</v>
      </c>
      <c r="I190">
        <v>1</v>
      </c>
      <c r="J190">
        <v>3.6971131339669228E-3</v>
      </c>
      <c r="K190">
        <v>0.1805194765329361</v>
      </c>
      <c r="L190">
        <v>53184.64453125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245174992</v>
      </c>
      <c r="D191">
        <v>568959.375</v>
      </c>
      <c r="E191">
        <v>18.18528938293457</v>
      </c>
      <c r="F191">
        <v>430.91827392578125</v>
      </c>
      <c r="G191">
        <v>2103973</v>
      </c>
      <c r="H191">
        <v>4882.53369140625</v>
      </c>
      <c r="I191">
        <v>1</v>
      </c>
      <c r="J191">
        <v>3.6996917333453894E-3</v>
      </c>
      <c r="K191">
        <v>0.18064537644386292</v>
      </c>
      <c r="L191">
        <v>53185.76953125</v>
      </c>
    </row>
    <row r="192" spans="1:12" x14ac:dyDescent="0.25">
      <c r="A192">
        <v>1237</v>
      </c>
      <c r="B192" s="1">
        <f>DATE(2022,1,21) + TIME(0,0,0)</f>
        <v>44582</v>
      </c>
      <c r="C192">
        <v>245199904</v>
      </c>
      <c r="D192">
        <v>569017.1875</v>
      </c>
      <c r="E192">
        <v>18.187538146972656</v>
      </c>
      <c r="F192">
        <v>430.91827392578125</v>
      </c>
      <c r="G192">
        <v>2491189.25</v>
      </c>
      <c r="H192">
        <v>5781.11767578125</v>
      </c>
      <c r="I192">
        <v>1</v>
      </c>
      <c r="J192">
        <v>3.8883688393980265E-3</v>
      </c>
      <c r="K192">
        <v>0.22479991614818573</v>
      </c>
      <c r="L192">
        <v>52704.58984375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252648544</v>
      </c>
      <c r="D193">
        <v>586302.6875</v>
      </c>
      <c r="E193">
        <v>18.896507263183594</v>
      </c>
      <c r="F193">
        <v>430.91827392578125</v>
      </c>
      <c r="G193">
        <v>2491182</v>
      </c>
      <c r="H193">
        <v>5781.10107421875</v>
      </c>
      <c r="I193">
        <v>1</v>
      </c>
      <c r="J193">
        <v>4.1740564629435539E-3</v>
      </c>
      <c r="K193">
        <v>0.24131649732589722</v>
      </c>
      <c r="L193">
        <v>52331.0703125</v>
      </c>
    </row>
    <row r="194" spans="1:12" x14ac:dyDescent="0.25">
      <c r="A194">
        <v>1240</v>
      </c>
      <c r="B194" s="1">
        <f>DATE(2022,1,24) + TIME(0,0,0)</f>
        <v>44585</v>
      </c>
      <c r="C194">
        <v>252669744</v>
      </c>
      <c r="D194">
        <v>586351.875</v>
      </c>
      <c r="E194">
        <v>18.898447036743164</v>
      </c>
      <c r="F194">
        <v>430.91827392578125</v>
      </c>
      <c r="G194">
        <v>2120486</v>
      </c>
      <c r="H194">
        <v>4920.85400390625</v>
      </c>
      <c r="I194">
        <v>1</v>
      </c>
      <c r="J194">
        <v>3.9417729713022709E-3</v>
      </c>
      <c r="K194">
        <v>0.19397653639316559</v>
      </c>
      <c r="L194">
        <v>52791.55078125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271732928</v>
      </c>
      <c r="D195">
        <v>630590.4375</v>
      </c>
      <c r="E195">
        <v>20.582719802856445</v>
      </c>
      <c r="F195">
        <v>430.91827392578125</v>
      </c>
      <c r="G195">
        <v>2120489</v>
      </c>
      <c r="H195">
        <v>4920.86083984375</v>
      </c>
      <c r="I195">
        <v>1</v>
      </c>
      <c r="J195">
        <v>3.8003476802259684E-3</v>
      </c>
      <c r="K195">
        <v>0.18701693415641785</v>
      </c>
      <c r="L195">
        <v>53058.52734375</v>
      </c>
    </row>
    <row r="196" spans="1:12" x14ac:dyDescent="0.25">
      <c r="A196">
        <v>1249</v>
      </c>
      <c r="B196" s="1">
        <f>DATE(2022,2,2) + TIME(0,0,0)</f>
        <v>44594</v>
      </c>
      <c r="C196">
        <v>271754080</v>
      </c>
      <c r="D196">
        <v>630639.5</v>
      </c>
      <c r="E196">
        <v>20.584585189819336</v>
      </c>
      <c r="F196">
        <v>430.91827392578125</v>
      </c>
      <c r="G196">
        <v>2115046</v>
      </c>
      <c r="H196">
        <v>4908.22998046875</v>
      </c>
      <c r="I196">
        <v>1</v>
      </c>
      <c r="J196">
        <v>3.7975753657519817E-3</v>
      </c>
      <c r="K196">
        <v>0.18640081584453583</v>
      </c>
      <c r="L196">
        <v>53064.53515625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318263936</v>
      </c>
      <c r="D197">
        <v>738571.4375</v>
      </c>
      <c r="E197">
        <v>24.713352203369141</v>
      </c>
      <c r="F197">
        <v>430.91827392578125</v>
      </c>
      <c r="G197">
        <v>2115045</v>
      </c>
      <c r="H197">
        <v>4908.22802734375</v>
      </c>
      <c r="I197">
        <v>1</v>
      </c>
      <c r="J197">
        <v>3.8382650818675756E-3</v>
      </c>
      <c r="K197">
        <v>0.18839803338050842</v>
      </c>
      <c r="L197">
        <v>53009.984375</v>
      </c>
    </row>
    <row r="198" spans="1:12" x14ac:dyDescent="0.25">
      <c r="A198">
        <v>1271</v>
      </c>
      <c r="B198" s="1">
        <f>DATE(2022,2,24) + TIME(0,0,0)</f>
        <v>44616</v>
      </c>
      <c r="C198">
        <v>318289088</v>
      </c>
      <c r="D198">
        <v>738629.8125</v>
      </c>
      <c r="E198">
        <v>24.715707778930664</v>
      </c>
      <c r="F198">
        <v>430.91827392578125</v>
      </c>
      <c r="G198">
        <v>2514488</v>
      </c>
      <c r="H198">
        <v>5835.185546875</v>
      </c>
      <c r="I198">
        <v>1</v>
      </c>
      <c r="J198">
        <v>4.0372712537646294E-3</v>
      </c>
      <c r="K198">
        <v>0.23559178411960602</v>
      </c>
      <c r="L198">
        <v>52513.3671875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325807392</v>
      </c>
      <c r="D199">
        <v>756077</v>
      </c>
      <c r="E199">
        <v>25.458858489990234</v>
      </c>
      <c r="F199">
        <v>430.91827392578125</v>
      </c>
      <c r="G199">
        <v>2514480.75</v>
      </c>
      <c r="H199">
        <v>5835.16845703125</v>
      </c>
      <c r="I199">
        <v>1</v>
      </c>
      <c r="J199">
        <v>4.3274383060634136E-3</v>
      </c>
      <c r="K199">
        <v>0.25252425670623779</v>
      </c>
      <c r="L199">
        <v>52135.7578125</v>
      </c>
    </row>
    <row r="200" spans="1:12" x14ac:dyDescent="0.25">
      <c r="A200">
        <v>1274</v>
      </c>
      <c r="B200" s="1">
        <f>DATE(2022,2,27) + TIME(0,0,0)</f>
        <v>44619</v>
      </c>
      <c r="C200">
        <v>325828384</v>
      </c>
      <c r="D200">
        <v>756125.75</v>
      </c>
      <c r="E200">
        <v>25.460838317871094</v>
      </c>
      <c r="F200">
        <v>430.91827392578125</v>
      </c>
      <c r="G200">
        <v>2101418</v>
      </c>
      <c r="H200">
        <v>4876.6044921875</v>
      </c>
      <c r="I200">
        <v>1</v>
      </c>
      <c r="J200">
        <v>4.0580667555332184E-3</v>
      </c>
      <c r="K200">
        <v>0.19790390133857727</v>
      </c>
      <c r="L200">
        <v>52648.71875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330010208</v>
      </c>
      <c r="D201">
        <v>765830.1875</v>
      </c>
      <c r="E201">
        <v>25.843280792236328</v>
      </c>
      <c r="F201">
        <v>430.91827392578125</v>
      </c>
      <c r="G201">
        <v>2101421.25</v>
      </c>
      <c r="H201">
        <v>4876.61181640625</v>
      </c>
      <c r="I201">
        <v>1</v>
      </c>
      <c r="J201">
        <v>3.9054057560861111E-3</v>
      </c>
      <c r="K201">
        <v>0.19045892357826233</v>
      </c>
      <c r="L201">
        <v>52929.9375</v>
      </c>
    </row>
    <row r="202" spans="1:12" x14ac:dyDescent="0.25">
      <c r="A202">
        <v>1276</v>
      </c>
      <c r="B202" s="1">
        <f>DATE(2022,3,1) + TIME(0,0,0)</f>
        <v>44621</v>
      </c>
      <c r="C202">
        <v>330031232</v>
      </c>
      <c r="D202">
        <v>765879</v>
      </c>
      <c r="E202">
        <v>25.845186233520508</v>
      </c>
      <c r="F202">
        <v>430.91827392578125</v>
      </c>
      <c r="G202">
        <v>2102044.75</v>
      </c>
      <c r="H202">
        <v>4878.05908203125</v>
      </c>
      <c r="I202">
        <v>1</v>
      </c>
      <c r="J202">
        <v>3.9054127410054207E-3</v>
      </c>
      <c r="K202">
        <v>0.19051577150821686</v>
      </c>
      <c r="L202">
        <v>52929.734375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340520448</v>
      </c>
      <c r="D203">
        <v>790220.5</v>
      </c>
      <c r="E203">
        <v>26.79034423828125</v>
      </c>
      <c r="F203">
        <v>430.91827392578125</v>
      </c>
      <c r="G203">
        <v>2102045.25</v>
      </c>
      <c r="H203">
        <v>4878.060546875</v>
      </c>
      <c r="I203">
        <v>1</v>
      </c>
      <c r="J203">
        <v>3.8766628131270409E-3</v>
      </c>
      <c r="K203">
        <v>0.18911327421665192</v>
      </c>
      <c r="L203">
        <v>52972.30859375</v>
      </c>
    </row>
    <row r="204" spans="1:12" x14ac:dyDescent="0.25">
      <c r="A204">
        <v>1281</v>
      </c>
      <c r="B204" s="1">
        <f>DATE(2022,3,6) + TIME(0,0,0)</f>
        <v>44626</v>
      </c>
      <c r="C204">
        <v>340541664</v>
      </c>
      <c r="D204">
        <v>790269.75</v>
      </c>
      <c r="E204">
        <v>26.792259216308594</v>
      </c>
      <c r="F204">
        <v>430.91827392578125</v>
      </c>
      <c r="G204">
        <v>2121836.25</v>
      </c>
      <c r="H204">
        <v>4923.9873046875</v>
      </c>
      <c r="I204">
        <v>1</v>
      </c>
      <c r="J204">
        <v>3.8882002700120211E-3</v>
      </c>
      <c r="K204">
        <v>0.19146193563938141</v>
      </c>
      <c r="L204">
        <v>52948.015625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349007808</v>
      </c>
      <c r="D205">
        <v>809916.4375</v>
      </c>
      <c r="E205">
        <v>27.557790756225586</v>
      </c>
      <c r="F205">
        <v>430.91827392578125</v>
      </c>
      <c r="G205">
        <v>2121836</v>
      </c>
      <c r="H205">
        <v>4923.98681640625</v>
      </c>
      <c r="I205">
        <v>1</v>
      </c>
      <c r="J205">
        <v>3.8980632089078426E-3</v>
      </c>
      <c r="K205">
        <v>0.19194760918617249</v>
      </c>
      <c r="L205">
        <v>52930.1875</v>
      </c>
    </row>
    <row r="206" spans="1:12" x14ac:dyDescent="0.25">
      <c r="A206">
        <v>1285</v>
      </c>
      <c r="B206" s="1">
        <f>DATE(2022,3,10) + TIME(0,0,0)</f>
        <v>44630</v>
      </c>
      <c r="C206">
        <v>349028704</v>
      </c>
      <c r="D206">
        <v>809964.9375</v>
      </c>
      <c r="E206">
        <v>27.559671401977539</v>
      </c>
      <c r="F206">
        <v>430.91827392578125</v>
      </c>
      <c r="G206">
        <v>2089738.5</v>
      </c>
      <c r="H206">
        <v>4849.5009765625</v>
      </c>
      <c r="I206">
        <v>1</v>
      </c>
      <c r="J206">
        <v>3.8789534009993076E-3</v>
      </c>
      <c r="K206">
        <v>0.18811717629432678</v>
      </c>
      <c r="L206">
        <v>52969.6796875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355277024</v>
      </c>
      <c r="D207">
        <v>824464.9375</v>
      </c>
      <c r="E207">
        <v>28.120153427124023</v>
      </c>
      <c r="F207">
        <v>430.91827392578125</v>
      </c>
      <c r="G207">
        <v>2089738.875</v>
      </c>
      <c r="H207">
        <v>4849.501953125</v>
      </c>
      <c r="I207">
        <v>1</v>
      </c>
      <c r="J207">
        <v>3.862153273075819E-3</v>
      </c>
      <c r="K207">
        <v>0.18730242550373077</v>
      </c>
      <c r="L207">
        <v>52994.0546875</v>
      </c>
    </row>
    <row r="208" spans="1:12" x14ac:dyDescent="0.25">
      <c r="A208">
        <v>1288</v>
      </c>
      <c r="B208" s="1">
        <f>DATE(2022,3,13) + TIME(0,0,0)</f>
        <v>44633</v>
      </c>
      <c r="C208">
        <v>355302528</v>
      </c>
      <c r="D208">
        <v>824524.125</v>
      </c>
      <c r="E208">
        <v>28.122575759887695</v>
      </c>
      <c r="F208">
        <v>430.91827392578125</v>
      </c>
      <c r="G208">
        <v>2550247.5</v>
      </c>
      <c r="H208">
        <v>5918.169921875</v>
      </c>
      <c r="I208">
        <v>1</v>
      </c>
      <c r="J208">
        <v>4.0909303352236748E-3</v>
      </c>
      <c r="K208">
        <v>0.24211813509464264</v>
      </c>
      <c r="L208">
        <v>52421.53515625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360377504</v>
      </c>
      <c r="D209">
        <v>836301.25</v>
      </c>
      <c r="E209">
        <v>28.630945205688477</v>
      </c>
      <c r="F209">
        <v>430.91827392578125</v>
      </c>
      <c r="G209">
        <v>2550240.5</v>
      </c>
      <c r="H209">
        <v>5918.15380859375</v>
      </c>
      <c r="I209">
        <v>1</v>
      </c>
      <c r="J209">
        <v>4.3691825121641159E-3</v>
      </c>
      <c r="K209">
        <v>0.25858622789382935</v>
      </c>
      <c r="L209">
        <v>52058.3828125</v>
      </c>
    </row>
    <row r="210" spans="1:12" x14ac:dyDescent="0.25">
      <c r="A210">
        <v>1290</v>
      </c>
      <c r="B210" s="1">
        <f>DATE(2022,3,15) + TIME(0,0,0)</f>
        <v>44635</v>
      </c>
      <c r="C210">
        <v>360398144</v>
      </c>
      <c r="D210">
        <v>836349.25</v>
      </c>
      <c r="E210">
        <v>28.632888793945313</v>
      </c>
      <c r="F210">
        <v>430.91827392578125</v>
      </c>
      <c r="G210">
        <v>2066510</v>
      </c>
      <c r="H210">
        <v>4795.59619140625</v>
      </c>
      <c r="I210">
        <v>1</v>
      </c>
      <c r="J210">
        <v>4.0529491379857063E-3</v>
      </c>
      <c r="K210">
        <v>0.19437095522880554</v>
      </c>
      <c r="L210">
        <v>52658.1171875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362444000</v>
      </c>
      <c r="D211">
        <v>841096.875</v>
      </c>
      <c r="E211">
        <v>28.820714950561523</v>
      </c>
      <c r="F211">
        <v>430.91827392578125</v>
      </c>
      <c r="G211">
        <v>2066512.625</v>
      </c>
      <c r="H211">
        <v>4795.60205078125</v>
      </c>
      <c r="I211">
        <v>1</v>
      </c>
      <c r="J211">
        <v>3.9262697100639343E-3</v>
      </c>
      <c r="K211">
        <v>0.18829566240310669</v>
      </c>
      <c r="L211">
        <v>52906.21875</v>
      </c>
    </row>
    <row r="212" spans="1:12" x14ac:dyDescent="0.25">
      <c r="A212">
        <v>1291</v>
      </c>
      <c r="B212" s="1">
        <f>DATE(2022,3,16) + TIME(0,0,0)</f>
        <v>44636</v>
      </c>
      <c r="C212">
        <v>362464800</v>
      </c>
      <c r="D212">
        <v>841145.125</v>
      </c>
      <c r="E212">
        <v>28.822612762451172</v>
      </c>
      <c r="F212">
        <v>430.91827392578125</v>
      </c>
      <c r="G212">
        <v>2079146.5</v>
      </c>
      <c r="H212">
        <v>4824.9208984375</v>
      </c>
      <c r="I212">
        <v>1</v>
      </c>
      <c r="J212">
        <v>3.933571744710207E-3</v>
      </c>
      <c r="K212">
        <v>0.18979918956756592</v>
      </c>
      <c r="L212">
        <v>52892.02734375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372839744</v>
      </c>
      <c r="D213">
        <v>865221.5</v>
      </c>
      <c r="E213">
        <v>29.755552291870117</v>
      </c>
      <c r="F213">
        <v>430.91827392578125</v>
      </c>
      <c r="G213">
        <v>2079148.125</v>
      </c>
      <c r="H213">
        <v>4824.92431640625</v>
      </c>
      <c r="I213">
        <v>1</v>
      </c>
      <c r="J213">
        <v>3.8559294771403074E-3</v>
      </c>
      <c r="K213">
        <v>0.18605285882949829</v>
      </c>
      <c r="L213">
        <v>52998.12890625</v>
      </c>
    </row>
    <row r="214" spans="1:12" x14ac:dyDescent="0.25">
      <c r="A214">
        <v>1296</v>
      </c>
      <c r="B214" s="1">
        <f>DATE(2022,3,21) + TIME(0,0,0)</f>
        <v>44641</v>
      </c>
      <c r="C214">
        <v>372860864</v>
      </c>
      <c r="D214">
        <v>865270.5</v>
      </c>
      <c r="E214">
        <v>29.757450103759766</v>
      </c>
      <c r="F214">
        <v>430.91827392578125</v>
      </c>
      <c r="G214">
        <v>2110756.5</v>
      </c>
      <c r="H214">
        <v>4898.275390625</v>
      </c>
      <c r="I214">
        <v>1</v>
      </c>
      <c r="J214">
        <v>3.8745163474231958E-3</v>
      </c>
      <c r="K214">
        <v>0.18979184329509735</v>
      </c>
      <c r="L214">
        <v>52959.3125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391836544</v>
      </c>
      <c r="D215">
        <v>909305.9375</v>
      </c>
      <c r="E215">
        <v>31.469581604003906</v>
      </c>
      <c r="F215">
        <v>430.91827392578125</v>
      </c>
      <c r="G215">
        <v>2110756</v>
      </c>
      <c r="H215">
        <v>4898.2744140625</v>
      </c>
      <c r="I215">
        <v>1</v>
      </c>
      <c r="J215">
        <v>3.8913325406610966E-3</v>
      </c>
      <c r="K215">
        <v>0.19061556458473206</v>
      </c>
      <c r="L215">
        <v>52927.421875</v>
      </c>
    </row>
    <row r="216" spans="1:12" x14ac:dyDescent="0.25">
      <c r="A216">
        <v>1305</v>
      </c>
      <c r="B216" s="1">
        <f>DATE(2022,3,30) + TIME(0,0,0)</f>
        <v>44650</v>
      </c>
      <c r="C216">
        <v>391858240</v>
      </c>
      <c r="D216">
        <v>909356.25</v>
      </c>
      <c r="E216">
        <v>31.471555709838867</v>
      </c>
      <c r="F216">
        <v>430.91827392578125</v>
      </c>
      <c r="G216">
        <v>2167408</v>
      </c>
      <c r="H216">
        <v>5029.74267578125</v>
      </c>
      <c r="I216">
        <v>1</v>
      </c>
      <c r="J216">
        <v>3.9241001941263676E-3</v>
      </c>
      <c r="K216">
        <v>0.19737988710403442</v>
      </c>
      <c r="L216">
        <v>52857.58203125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392920256</v>
      </c>
      <c r="D217">
        <v>911820.8125</v>
      </c>
      <c r="E217">
        <v>31.568532943725586</v>
      </c>
      <c r="F217">
        <v>430.91827392578125</v>
      </c>
      <c r="G217">
        <v>2167407.75</v>
      </c>
      <c r="H217">
        <v>5029.74169921875</v>
      </c>
      <c r="I217">
        <v>1</v>
      </c>
      <c r="J217">
        <v>3.9407340809702873E-3</v>
      </c>
      <c r="K217">
        <v>0.19821657240390778</v>
      </c>
      <c r="L217">
        <v>52830.046875</v>
      </c>
    </row>
    <row r="218" spans="1:12" x14ac:dyDescent="0.25">
      <c r="A218">
        <v>1305.5</v>
      </c>
      <c r="B218" s="1">
        <f>DATE(2022,3,30) + TIME(12,0,0)</f>
        <v>44650.5</v>
      </c>
      <c r="C218">
        <v>392941504</v>
      </c>
      <c r="D218">
        <v>911870.1875</v>
      </c>
      <c r="E218">
        <v>31.570465087890625</v>
      </c>
      <c r="F218">
        <v>430.91827392578125</v>
      </c>
      <c r="G218">
        <v>2126125.75</v>
      </c>
      <c r="H218">
        <v>4933.94189453125</v>
      </c>
      <c r="I218">
        <v>1</v>
      </c>
      <c r="J218">
        <v>3.9166831411421299E-3</v>
      </c>
      <c r="K218">
        <v>0.19325444102287292</v>
      </c>
      <c r="L218">
        <v>52880.6171875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404613952</v>
      </c>
      <c r="D219">
        <v>938957.5</v>
      </c>
      <c r="E219">
        <v>32.631031036376953</v>
      </c>
      <c r="F219">
        <v>430.91830444335938</v>
      </c>
      <c r="G219">
        <v>2126125.75</v>
      </c>
      <c r="H219">
        <v>4933.94189453125</v>
      </c>
      <c r="I219">
        <v>1</v>
      </c>
      <c r="J219">
        <v>3.9173588156700134E-3</v>
      </c>
      <c r="K219">
        <v>0.19328778982162476</v>
      </c>
      <c r="L219">
        <v>52881.19921875</v>
      </c>
    </row>
    <row r="220" spans="1:12" x14ac:dyDescent="0.25">
      <c r="A220">
        <v>1311</v>
      </c>
      <c r="B220" s="1">
        <f>DATE(2022,4,5) + TIME(0,0,0)</f>
        <v>44656</v>
      </c>
      <c r="C220">
        <v>404613952</v>
      </c>
      <c r="D220">
        <v>938957.5</v>
      </c>
      <c r="E220">
        <v>32.631031036376953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54932.8671875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404613952</v>
      </c>
      <c r="D221">
        <v>938957.5</v>
      </c>
      <c r="E221">
        <v>32.631031036376953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55408.02734375</v>
      </c>
    </row>
    <row r="222" spans="1:12" x14ac:dyDescent="0.25">
      <c r="A222">
        <v>1313</v>
      </c>
      <c r="B222" s="1">
        <f>DATE(2022,4,7) + TIME(0,0,0)</f>
        <v>44658</v>
      </c>
      <c r="C222">
        <v>404634880</v>
      </c>
      <c r="D222">
        <v>939006.125</v>
      </c>
      <c r="E222">
        <v>32.6322021484375</v>
      </c>
      <c r="F222">
        <v>430.91827392578125</v>
      </c>
      <c r="G222">
        <v>2093810.125</v>
      </c>
      <c r="H222">
        <v>4858.94921875</v>
      </c>
      <c r="I222">
        <v>1</v>
      </c>
      <c r="J222">
        <v>2.4101517628878355E-3</v>
      </c>
      <c r="K222">
        <v>0.11711087077856064</v>
      </c>
      <c r="L222">
        <v>54554.80859375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421364224</v>
      </c>
      <c r="D223">
        <v>977828.625</v>
      </c>
      <c r="E223">
        <v>34.038707733154297</v>
      </c>
      <c r="F223">
        <v>430.91830444335938</v>
      </c>
      <c r="G223">
        <v>2093782.125</v>
      </c>
      <c r="H223">
        <v>4858.88427734375</v>
      </c>
      <c r="I223">
        <v>1</v>
      </c>
      <c r="J223">
        <v>3.7514062132686377E-3</v>
      </c>
      <c r="K223">
        <v>0.18228332698345184</v>
      </c>
      <c r="L223">
        <v>53074.796875</v>
      </c>
    </row>
    <row r="224" spans="1:12" x14ac:dyDescent="0.25">
      <c r="A224">
        <v>1321</v>
      </c>
      <c r="B224" s="1">
        <f>DATE(2022,4,15) + TIME(0,0,0)</f>
        <v>44666</v>
      </c>
      <c r="C224">
        <v>421389632</v>
      </c>
      <c r="D224">
        <v>977887.625</v>
      </c>
      <c r="E224">
        <v>34.041049957275391</v>
      </c>
      <c r="F224">
        <v>430.91830444335938</v>
      </c>
      <c r="G224">
        <v>2541492.5</v>
      </c>
      <c r="H224">
        <v>5897.85205078125</v>
      </c>
      <c r="I224">
        <v>1</v>
      </c>
      <c r="J224">
        <v>3.9678881876170635E-3</v>
      </c>
      <c r="K224">
        <v>0.23402944207191467</v>
      </c>
      <c r="L224">
        <v>52517.96484375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426447200</v>
      </c>
      <c r="D225">
        <v>989624.3125</v>
      </c>
      <c r="E225">
        <v>34.533382415771484</v>
      </c>
      <c r="F225">
        <v>430.91830444335938</v>
      </c>
      <c r="G225">
        <v>2541484.75</v>
      </c>
      <c r="H225">
        <v>5897.83447265625</v>
      </c>
      <c r="I225">
        <v>1</v>
      </c>
      <c r="J225">
        <v>4.2692725546658039E-3</v>
      </c>
      <c r="K225">
        <v>0.25180536508560181</v>
      </c>
      <c r="L225">
        <v>52130.0625</v>
      </c>
    </row>
    <row r="226" spans="1:12" x14ac:dyDescent="0.25">
      <c r="A226">
        <v>1323</v>
      </c>
      <c r="B226" s="1">
        <f>DATE(2022,4,17) + TIME(0,0,0)</f>
        <v>44668</v>
      </c>
      <c r="C226">
        <v>426468192</v>
      </c>
      <c r="D226">
        <v>989673</v>
      </c>
      <c r="E226">
        <v>34.535324096679688</v>
      </c>
      <c r="F226">
        <v>430.91830444335938</v>
      </c>
      <c r="G226">
        <v>2099127.5</v>
      </c>
      <c r="H226">
        <v>4871.28857421875</v>
      </c>
      <c r="I226">
        <v>1</v>
      </c>
      <c r="J226">
        <v>3.9887041784822941E-3</v>
      </c>
      <c r="K226">
        <v>0.1943090409040451</v>
      </c>
      <c r="L226">
        <v>52679.3046875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428546336</v>
      </c>
      <c r="D227">
        <v>994495.625</v>
      </c>
      <c r="E227">
        <v>34.723670959472656</v>
      </c>
      <c r="F227">
        <v>430.91830444335938</v>
      </c>
      <c r="G227">
        <v>2099129.75</v>
      </c>
      <c r="H227">
        <v>4871.2939453125</v>
      </c>
      <c r="I227">
        <v>1</v>
      </c>
      <c r="J227">
        <v>3.8752497639507055E-3</v>
      </c>
      <c r="K227">
        <v>0.18878212571144104</v>
      </c>
      <c r="L227">
        <v>52903.8125</v>
      </c>
    </row>
    <row r="228" spans="1:12" x14ac:dyDescent="0.25">
      <c r="A228">
        <v>1324</v>
      </c>
      <c r="B228" s="1">
        <f>DATE(2022,4,18) + TIME(0,0,0)</f>
        <v>44669</v>
      </c>
      <c r="C228">
        <v>428568096</v>
      </c>
      <c r="D228">
        <v>994546.125</v>
      </c>
      <c r="E228">
        <v>34.725650787353516</v>
      </c>
      <c r="F228">
        <v>430.91830444335938</v>
      </c>
      <c r="G228">
        <v>2175819</v>
      </c>
      <c r="H228">
        <v>5049.26123046875</v>
      </c>
      <c r="I228">
        <v>1</v>
      </c>
      <c r="J228">
        <v>3.9209597744047642E-3</v>
      </c>
      <c r="K228">
        <v>0.19798725843429565</v>
      </c>
      <c r="L228">
        <v>52810.515625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435073792</v>
      </c>
      <c r="D229">
        <v>1009643.375</v>
      </c>
      <c r="E229">
        <v>35.318645477294922</v>
      </c>
      <c r="F229">
        <v>430.91830444335938</v>
      </c>
      <c r="G229">
        <v>2175818.75</v>
      </c>
      <c r="H229">
        <v>5049.2607421875</v>
      </c>
      <c r="I229">
        <v>1</v>
      </c>
      <c r="J229">
        <v>3.9305216632783413E-3</v>
      </c>
      <c r="K229">
        <v>0.19847007095813751</v>
      </c>
      <c r="L229">
        <v>52801.30859375</v>
      </c>
    </row>
    <row r="230" spans="1:12" x14ac:dyDescent="0.25">
      <c r="A230">
        <v>1327</v>
      </c>
      <c r="B230" s="1">
        <f>DATE(2022,4,21) + TIME(0,0,0)</f>
        <v>44672</v>
      </c>
      <c r="C230">
        <v>435095104</v>
      </c>
      <c r="D230">
        <v>1009692.8125</v>
      </c>
      <c r="E230">
        <v>35.320575714111328</v>
      </c>
      <c r="F230">
        <v>430.91830444335938</v>
      </c>
      <c r="G230">
        <v>2130526.25</v>
      </c>
      <c r="H230">
        <v>4944.1533203125</v>
      </c>
      <c r="I230">
        <v>1</v>
      </c>
      <c r="J230">
        <v>3.9033875800669193E-3</v>
      </c>
      <c r="K230">
        <v>0.19299699366092682</v>
      </c>
      <c r="L230">
        <v>52857.234375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458509568</v>
      </c>
      <c r="D231">
        <v>1064029.125</v>
      </c>
      <c r="E231">
        <v>37.439815521240234</v>
      </c>
      <c r="F231">
        <v>430.9183349609375</v>
      </c>
      <c r="G231">
        <v>2130526.25</v>
      </c>
      <c r="H231">
        <v>4944.1533203125</v>
      </c>
      <c r="I231">
        <v>1</v>
      </c>
      <c r="J231">
        <v>3.9044891018420458E-3</v>
      </c>
      <c r="K231">
        <v>0.19305145740509033</v>
      </c>
      <c r="L231">
        <v>52865.79296875</v>
      </c>
    </row>
    <row r="232" spans="1:12" x14ac:dyDescent="0.25">
      <c r="A232">
        <v>1338</v>
      </c>
      <c r="B232" s="1">
        <f>DATE(2022,5,2) + TIME(0,0,0)</f>
        <v>44683</v>
      </c>
      <c r="C232">
        <v>458536768</v>
      </c>
      <c r="D232">
        <v>1064092.25</v>
      </c>
      <c r="E232">
        <v>37.442459106445313</v>
      </c>
      <c r="F232">
        <v>430.9183349609375</v>
      </c>
      <c r="G232">
        <v>2720771</v>
      </c>
      <c r="H232">
        <v>6313.89013671875</v>
      </c>
      <c r="I232">
        <v>1</v>
      </c>
      <c r="J232">
        <v>4.1872672736644745E-3</v>
      </c>
      <c r="K232">
        <v>0.26439052820205688</v>
      </c>
      <c r="L232">
        <v>52128.33203125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459869952</v>
      </c>
      <c r="D233">
        <v>1067186</v>
      </c>
      <c r="E233">
        <v>37.576744079589844</v>
      </c>
      <c r="F233">
        <v>430.9183349609375</v>
      </c>
      <c r="G233">
        <v>2720765.25</v>
      </c>
      <c r="H233">
        <v>6313.876953125</v>
      </c>
      <c r="I233">
        <v>1</v>
      </c>
      <c r="J233">
        <v>4.3985261581838131E-3</v>
      </c>
      <c r="K233">
        <v>0.27772971987724304</v>
      </c>
      <c r="L233">
        <v>51859.4296875</v>
      </c>
    </row>
    <row r="234" spans="1:12" x14ac:dyDescent="0.25">
      <c r="A234">
        <v>1338.5</v>
      </c>
      <c r="B234" s="1">
        <f>DATE(2022,5,2) + TIME(12,0,0)</f>
        <v>44683.5</v>
      </c>
      <c r="C234">
        <v>459891232</v>
      </c>
      <c r="D234">
        <v>1067235.375</v>
      </c>
      <c r="E234">
        <v>37.578746795654297</v>
      </c>
      <c r="F234">
        <v>430.9183349609375</v>
      </c>
      <c r="G234">
        <v>2127870.5</v>
      </c>
      <c r="H234">
        <v>4937.990234375</v>
      </c>
      <c r="I234">
        <v>1</v>
      </c>
      <c r="J234">
        <v>4.0487488731741905E-3</v>
      </c>
      <c r="K234">
        <v>0.19993489980697632</v>
      </c>
      <c r="L234">
        <v>52596.09765625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501363488</v>
      </c>
      <c r="D235">
        <v>1163477</v>
      </c>
      <c r="E235">
        <v>41.360347747802734</v>
      </c>
      <c r="F235">
        <v>430.91842651367188</v>
      </c>
      <c r="G235">
        <v>2127873.5</v>
      </c>
      <c r="H235">
        <v>4937.99609375</v>
      </c>
      <c r="I235">
        <v>1</v>
      </c>
      <c r="J235">
        <v>3.9283423684537411E-3</v>
      </c>
      <c r="K235">
        <v>0.19398900866508484</v>
      </c>
      <c r="L235">
        <v>52827</v>
      </c>
    </row>
    <row r="236" spans="1:12" x14ac:dyDescent="0.25">
      <c r="A236">
        <v>1358</v>
      </c>
      <c r="B236" s="1">
        <f>DATE(2022,5,22) + TIME(0,0,0)</f>
        <v>44703</v>
      </c>
      <c r="C236">
        <v>501390144</v>
      </c>
      <c r="D236">
        <v>1163538.75</v>
      </c>
      <c r="E236">
        <v>41.362937927246094</v>
      </c>
      <c r="F236">
        <v>430.91842651367188</v>
      </c>
      <c r="G236">
        <v>2664312</v>
      </c>
      <c r="H236">
        <v>6182.86865234375</v>
      </c>
      <c r="I236">
        <v>1</v>
      </c>
      <c r="J236">
        <v>4.1923518292605877E-3</v>
      </c>
      <c r="K236">
        <v>0.2592184841632843</v>
      </c>
      <c r="L236">
        <v>52157.71484375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504027808</v>
      </c>
      <c r="D237">
        <v>1169659.75</v>
      </c>
      <c r="E237">
        <v>41.631748199462891</v>
      </c>
      <c r="F237">
        <v>430.91842651367188</v>
      </c>
      <c r="G237">
        <v>2664305</v>
      </c>
      <c r="H237">
        <v>6182.85205078125</v>
      </c>
      <c r="I237">
        <v>1</v>
      </c>
      <c r="J237">
        <v>4.4603189453482628E-3</v>
      </c>
      <c r="K237">
        <v>0.27578723430633545</v>
      </c>
      <c r="L237">
        <v>51816.88671875</v>
      </c>
    </row>
    <row r="238" spans="1:12" x14ac:dyDescent="0.25">
      <c r="A238">
        <v>1359</v>
      </c>
      <c r="B238" s="1">
        <f>DATE(2022,5,23) + TIME(0,0,0)</f>
        <v>44704</v>
      </c>
      <c r="C238">
        <v>504048288</v>
      </c>
      <c r="D238">
        <v>1169707.375</v>
      </c>
      <c r="E238">
        <v>41.633678436279297</v>
      </c>
      <c r="F238">
        <v>430.91845703125</v>
      </c>
      <c r="G238">
        <v>2048953.625</v>
      </c>
      <c r="H238">
        <v>4754.8525390625</v>
      </c>
      <c r="I238">
        <v>1</v>
      </c>
      <c r="J238">
        <v>4.0576187893748283E-3</v>
      </c>
      <c r="K238">
        <v>0.19294162094593048</v>
      </c>
      <c r="L238">
        <v>52581.0625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506076736</v>
      </c>
      <c r="D239">
        <v>1174414.625</v>
      </c>
      <c r="E239">
        <v>41.820022583007813</v>
      </c>
      <c r="F239">
        <v>430.91845703125</v>
      </c>
      <c r="G239">
        <v>2048956.5</v>
      </c>
      <c r="H239">
        <v>4754.85888671875</v>
      </c>
      <c r="I239">
        <v>1</v>
      </c>
      <c r="J239">
        <v>3.92103660851717E-3</v>
      </c>
      <c r="K239">
        <v>0.18644708395004272</v>
      </c>
      <c r="L239">
        <v>52867.42578125</v>
      </c>
    </row>
    <row r="240" spans="1:12" x14ac:dyDescent="0.25">
      <c r="A240">
        <v>1360</v>
      </c>
      <c r="B240" s="1">
        <f>DATE(2022,5,24) + TIME(0,0,0)</f>
        <v>44705</v>
      </c>
      <c r="C240">
        <v>506100992</v>
      </c>
      <c r="D240">
        <v>1174470.875</v>
      </c>
      <c r="E240">
        <v>41.822349548339844</v>
      </c>
      <c r="F240">
        <v>430.91845703125</v>
      </c>
      <c r="G240">
        <v>2424603.25</v>
      </c>
      <c r="H240">
        <v>5626.59423828125</v>
      </c>
      <c r="I240">
        <v>1</v>
      </c>
      <c r="J240">
        <v>4.1335183195769787E-3</v>
      </c>
      <c r="K240">
        <v>0.23258593678474426</v>
      </c>
      <c r="L240">
        <v>52403.296875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518199744</v>
      </c>
      <c r="D241">
        <v>1202547.625</v>
      </c>
      <c r="E241">
        <v>43.028602600097656</v>
      </c>
      <c r="F241">
        <v>430.91848754882813</v>
      </c>
      <c r="G241">
        <v>2424598.5</v>
      </c>
      <c r="H241">
        <v>5626.58251953125</v>
      </c>
      <c r="I241">
        <v>1</v>
      </c>
      <c r="J241">
        <v>4.3391026556491852E-3</v>
      </c>
      <c r="K241">
        <v>0.24415379762649536</v>
      </c>
      <c r="L241">
        <v>52123.3984375</v>
      </c>
    </row>
    <row r="242" spans="1:12" x14ac:dyDescent="0.25">
      <c r="A242">
        <v>1365</v>
      </c>
      <c r="B242" s="1">
        <f>DATE(2022,5,29) + TIME(0,0,0)</f>
        <v>44710</v>
      </c>
      <c r="C242">
        <v>518221120</v>
      </c>
      <c r="D242">
        <v>1202597.125</v>
      </c>
      <c r="E242">
        <v>43.030658721923828</v>
      </c>
      <c r="F242">
        <v>430.91851806640625</v>
      </c>
      <c r="G242">
        <v>2136190.25</v>
      </c>
      <c r="H242">
        <v>4957.29541015625</v>
      </c>
      <c r="I242">
        <v>1</v>
      </c>
      <c r="J242">
        <v>4.1479868814349174E-3</v>
      </c>
      <c r="K242">
        <v>0.20563650131225586</v>
      </c>
      <c r="L242">
        <v>52481.109375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539561664</v>
      </c>
      <c r="D243">
        <v>1252120.625</v>
      </c>
      <c r="E243">
        <v>45.017017364501953</v>
      </c>
      <c r="F243">
        <v>430.91860961914063</v>
      </c>
      <c r="G243">
        <v>2136194.25</v>
      </c>
      <c r="H243">
        <v>4957.30322265625</v>
      </c>
      <c r="I243">
        <v>1</v>
      </c>
      <c r="J243">
        <v>3.9924904704093933E-3</v>
      </c>
      <c r="K243">
        <v>0.19792775809764862</v>
      </c>
      <c r="L243">
        <v>52736.04296875</v>
      </c>
    </row>
    <row r="244" spans="1:12" x14ac:dyDescent="0.25">
      <c r="A244">
        <v>1375</v>
      </c>
      <c r="B244" s="1">
        <f>DATE(2022,6,8) + TIME(0,0,0)</f>
        <v>44720</v>
      </c>
      <c r="C244">
        <v>539584064</v>
      </c>
      <c r="D244">
        <v>1252172.625</v>
      </c>
      <c r="E244">
        <v>45.019123077392578</v>
      </c>
      <c r="F244">
        <v>430.91860961914063</v>
      </c>
      <c r="G244">
        <v>2239207.5</v>
      </c>
      <c r="H244">
        <v>5196.35791015625</v>
      </c>
      <c r="I244">
        <v>1</v>
      </c>
      <c r="J244">
        <v>4.0527814999222755E-3</v>
      </c>
      <c r="K244">
        <v>0.21060557663440704</v>
      </c>
      <c r="L244">
        <v>52608.83203125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541800896</v>
      </c>
      <c r="D245">
        <v>1257317</v>
      </c>
      <c r="E245">
        <v>45.229122161865234</v>
      </c>
      <c r="F245">
        <v>430.91864013671875</v>
      </c>
      <c r="G245">
        <v>2239206.5</v>
      </c>
      <c r="H245">
        <v>5196.35595703125</v>
      </c>
      <c r="I245">
        <v>1</v>
      </c>
      <c r="J245">
        <v>4.0956651791930199E-3</v>
      </c>
      <c r="K245">
        <v>0.21283404529094696</v>
      </c>
      <c r="L245">
        <v>52542.375</v>
      </c>
    </row>
    <row r="246" spans="1:12" x14ac:dyDescent="0.25">
      <c r="A246">
        <v>1376</v>
      </c>
      <c r="B246" s="1">
        <f>DATE(2022,6,9) + TIME(0,0,0)</f>
        <v>44721</v>
      </c>
      <c r="C246">
        <v>541822528</v>
      </c>
      <c r="D246">
        <v>1257367.125</v>
      </c>
      <c r="E246">
        <v>45.231155395507813</v>
      </c>
      <c r="F246">
        <v>430.91864013671875</v>
      </c>
      <c r="G246">
        <v>2162340</v>
      </c>
      <c r="H246">
        <v>5017.97705078125</v>
      </c>
      <c r="I246">
        <v>1</v>
      </c>
      <c r="J246">
        <v>4.0489984676241875E-3</v>
      </c>
      <c r="K246">
        <v>0.20318603515625</v>
      </c>
      <c r="L246">
        <v>52637.08984375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546125568</v>
      </c>
      <c r="D247">
        <v>1267352.875</v>
      </c>
      <c r="E247">
        <v>45.633785247802734</v>
      </c>
      <c r="F247">
        <v>430.91867065429688</v>
      </c>
      <c r="G247">
        <v>2162340.5</v>
      </c>
      <c r="H247">
        <v>5017.97802734375</v>
      </c>
      <c r="I247">
        <v>1</v>
      </c>
      <c r="J247">
        <v>4.027842078357935E-3</v>
      </c>
      <c r="K247">
        <v>0.20212438702583313</v>
      </c>
      <c r="L247">
        <v>52672.53125</v>
      </c>
    </row>
    <row r="248" spans="1:12" x14ac:dyDescent="0.25">
      <c r="A248">
        <v>1378</v>
      </c>
      <c r="B248" s="1">
        <f>DATE(2022,6,11) + TIME(0,0,0)</f>
        <v>44723</v>
      </c>
      <c r="C248">
        <v>546147072</v>
      </c>
      <c r="D248">
        <v>1267402.875</v>
      </c>
      <c r="E248">
        <v>45.635791778564453</v>
      </c>
      <c r="F248">
        <v>430.91867065429688</v>
      </c>
      <c r="G248">
        <v>2152068.75</v>
      </c>
      <c r="H248">
        <v>4994.14111328125</v>
      </c>
      <c r="I248">
        <v>1</v>
      </c>
      <c r="J248">
        <v>4.0215188637375832E-3</v>
      </c>
      <c r="K248">
        <v>0.20084840059280396</v>
      </c>
      <c r="L248">
        <v>52685.24609375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559038016</v>
      </c>
      <c r="D249">
        <v>1297317.75</v>
      </c>
      <c r="E249">
        <v>46.837631225585938</v>
      </c>
      <c r="F249">
        <v>430.91879272460938</v>
      </c>
      <c r="G249">
        <v>2152069.25</v>
      </c>
      <c r="H249">
        <v>4994.14111328125</v>
      </c>
      <c r="I249">
        <v>1</v>
      </c>
      <c r="J249">
        <v>4.0170704014599323E-3</v>
      </c>
      <c r="K249">
        <v>0.20062623918056488</v>
      </c>
      <c r="L249">
        <v>52691.26171875</v>
      </c>
    </row>
    <row r="250" spans="1:12" x14ac:dyDescent="0.25">
      <c r="A250">
        <v>1384</v>
      </c>
      <c r="B250" s="1">
        <f>DATE(2022,6,17) + TIME(0,0,0)</f>
        <v>44729</v>
      </c>
      <c r="C250">
        <v>559059648</v>
      </c>
      <c r="D250">
        <v>1297368</v>
      </c>
      <c r="E250">
        <v>46.839653015136719</v>
      </c>
      <c r="F250">
        <v>430.91879272460938</v>
      </c>
      <c r="G250">
        <v>2164764.25</v>
      </c>
      <c r="H250">
        <v>5023.60107421875</v>
      </c>
      <c r="I250">
        <v>1</v>
      </c>
      <c r="J250">
        <v>4.0247468277812004E-3</v>
      </c>
      <c r="K250">
        <v>0.20219537615776062</v>
      </c>
      <c r="L250">
        <v>52675.59765625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567697024</v>
      </c>
      <c r="D251">
        <v>1317412.125</v>
      </c>
      <c r="E251">
        <v>47.647670745849609</v>
      </c>
      <c r="F251">
        <v>430.91888427734375</v>
      </c>
      <c r="G251">
        <v>2164764.5</v>
      </c>
      <c r="H251">
        <v>5023.60107421875</v>
      </c>
      <c r="I251">
        <v>1</v>
      </c>
      <c r="J251">
        <v>4.03261324390769E-3</v>
      </c>
      <c r="K251">
        <v>0.20259056985378265</v>
      </c>
      <c r="L251">
        <v>52660.4140625</v>
      </c>
    </row>
    <row r="252" spans="1:12" x14ac:dyDescent="0.25">
      <c r="A252">
        <v>1388</v>
      </c>
      <c r="B252" s="1">
        <f>DATE(2022,6,21) + TIME(0,0,0)</f>
        <v>44733</v>
      </c>
      <c r="C252">
        <v>567697024</v>
      </c>
      <c r="D252">
        <v>1317412.125</v>
      </c>
      <c r="E252">
        <v>47.647670745849609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54410.8984375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567697024</v>
      </c>
      <c r="D253">
        <v>1317412.125</v>
      </c>
      <c r="E253">
        <v>47.647670745849609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55104.03515625</v>
      </c>
    </row>
    <row r="254" spans="1:12" x14ac:dyDescent="0.25">
      <c r="A254">
        <v>1392</v>
      </c>
      <c r="B254" s="1">
        <f>DATE(2022,6,25) + TIME(0,0,0)</f>
        <v>44737</v>
      </c>
      <c r="C254">
        <v>567718592</v>
      </c>
      <c r="D254">
        <v>1317462.125</v>
      </c>
      <c r="E254">
        <v>47.648780822753906</v>
      </c>
      <c r="F254">
        <v>430.9188232421875</v>
      </c>
      <c r="G254">
        <v>2154555.25</v>
      </c>
      <c r="H254">
        <v>4999.90966796875</v>
      </c>
      <c r="I254">
        <v>1</v>
      </c>
      <c r="J254">
        <v>2.220699330791831E-3</v>
      </c>
      <c r="K254">
        <v>0.11103542894124985</v>
      </c>
      <c r="L254">
        <v>54651.38671875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582778752</v>
      </c>
      <c r="D255">
        <v>1352411</v>
      </c>
      <c r="E255">
        <v>48.916648864746094</v>
      </c>
      <c r="F255">
        <v>430.91909790039063</v>
      </c>
      <c r="G255">
        <v>2154522.25</v>
      </c>
      <c r="H255">
        <v>4999.83056640625</v>
      </c>
      <c r="I255">
        <v>1</v>
      </c>
      <c r="J255">
        <v>3.8098101504147053E-3</v>
      </c>
      <c r="K255">
        <v>0.19049130380153656</v>
      </c>
      <c r="L255">
        <v>52893.93359375</v>
      </c>
    </row>
    <row r="256" spans="1:12" x14ac:dyDescent="0.25">
      <c r="A256">
        <v>1399</v>
      </c>
      <c r="B256" s="1">
        <f>DATE(2022,7,2) + TIME(0,0,0)</f>
        <v>44744</v>
      </c>
      <c r="C256">
        <v>582799680</v>
      </c>
      <c r="D256">
        <v>1352459.75</v>
      </c>
      <c r="E256">
        <v>48.918487548828125</v>
      </c>
      <c r="F256">
        <v>430.91909790039063</v>
      </c>
      <c r="G256">
        <v>2097146.125</v>
      </c>
      <c r="H256">
        <v>4866.681640625</v>
      </c>
      <c r="I256">
        <v>1</v>
      </c>
      <c r="J256">
        <v>3.7769300397485495E-3</v>
      </c>
      <c r="K256">
        <v>0.18381811678409576</v>
      </c>
      <c r="L256">
        <v>52964.140625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586972992</v>
      </c>
      <c r="D257">
        <v>1362144.375</v>
      </c>
      <c r="E257">
        <v>49.284767150878906</v>
      </c>
      <c r="F257">
        <v>430.91915893554688</v>
      </c>
      <c r="G257">
        <v>2097146.125</v>
      </c>
      <c r="H257">
        <v>4866.68115234375</v>
      </c>
      <c r="I257">
        <v>1</v>
      </c>
      <c r="J257">
        <v>3.7908302620053291E-3</v>
      </c>
      <c r="K257">
        <v>0.18449461460113525</v>
      </c>
      <c r="L257">
        <v>52961.10546875</v>
      </c>
    </row>
    <row r="258" spans="1:12" x14ac:dyDescent="0.25">
      <c r="A258">
        <v>1401</v>
      </c>
      <c r="B258" s="1">
        <f>DATE(2022,7,4) + TIME(0,0,0)</f>
        <v>44746</v>
      </c>
      <c r="C258">
        <v>586998464</v>
      </c>
      <c r="D258">
        <v>1362203.5</v>
      </c>
      <c r="E258">
        <v>49.287136077880859</v>
      </c>
      <c r="F258">
        <v>430.91909790039063</v>
      </c>
      <c r="G258">
        <v>2546249.75</v>
      </c>
      <c r="H258">
        <v>5908.88134765625</v>
      </c>
      <c r="I258">
        <v>1</v>
      </c>
      <c r="J258">
        <v>4.0125041268765926E-3</v>
      </c>
      <c r="K258">
        <v>0.23710362613201141</v>
      </c>
      <c r="L258">
        <v>52402.6015625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588246144</v>
      </c>
      <c r="D259">
        <v>1365098.875</v>
      </c>
      <c r="E259">
        <v>49.406497955322266</v>
      </c>
      <c r="F259">
        <v>430.91912841796875</v>
      </c>
      <c r="G259">
        <v>2546246</v>
      </c>
      <c r="H259">
        <v>5908.8720703125</v>
      </c>
      <c r="I259">
        <v>1</v>
      </c>
      <c r="J259">
        <v>4.1708266362547874E-3</v>
      </c>
      <c r="K259">
        <v>0.24645908176898956</v>
      </c>
      <c r="L259">
        <v>52190.140625</v>
      </c>
    </row>
    <row r="260" spans="1:12" x14ac:dyDescent="0.25">
      <c r="A260">
        <v>1401.5</v>
      </c>
      <c r="B260" s="1">
        <f>DATE(2022,7,4) + TIME(12,0,0)</f>
        <v>44746.5</v>
      </c>
      <c r="C260">
        <v>588268288</v>
      </c>
      <c r="D260">
        <v>1365150.25</v>
      </c>
      <c r="E260">
        <v>49.408550262451172</v>
      </c>
      <c r="F260">
        <v>430.919189453125</v>
      </c>
      <c r="G260">
        <v>2214894.25</v>
      </c>
      <c r="H260">
        <v>5139.92919921875</v>
      </c>
      <c r="I260">
        <v>1</v>
      </c>
      <c r="J260">
        <v>3.988209180533886E-3</v>
      </c>
      <c r="K260">
        <v>0.20499931275844574</v>
      </c>
      <c r="L260">
        <v>52600.20703125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589353600</v>
      </c>
      <c r="D261">
        <v>1367668.75</v>
      </c>
      <c r="E261">
        <v>49.508548736572266</v>
      </c>
      <c r="F261">
        <v>430.919189453125</v>
      </c>
      <c r="G261">
        <v>2214894.75</v>
      </c>
      <c r="H261">
        <v>5139.9306640625</v>
      </c>
      <c r="I261">
        <v>1</v>
      </c>
      <c r="J261">
        <v>3.9640329778194427E-3</v>
      </c>
      <c r="K261">
        <v>0.20375661551952362</v>
      </c>
      <c r="L261">
        <v>52662.46484375</v>
      </c>
    </row>
    <row r="262" spans="1:12" x14ac:dyDescent="0.25">
      <c r="A262">
        <v>1402</v>
      </c>
      <c r="B262" s="1">
        <f>DATE(2022,7,5) + TIME(0,0,0)</f>
        <v>44747</v>
      </c>
      <c r="C262">
        <v>589378112</v>
      </c>
      <c r="D262">
        <v>1367725.75</v>
      </c>
      <c r="E262">
        <v>49.510875701904297</v>
      </c>
      <c r="F262">
        <v>430.91915893554688</v>
      </c>
      <c r="G262">
        <v>2452145</v>
      </c>
      <c r="H262">
        <v>5690.4990234375</v>
      </c>
      <c r="I262">
        <v>1</v>
      </c>
      <c r="J262">
        <v>4.0919212624430656E-3</v>
      </c>
      <c r="K262">
        <v>0.23286028206348419</v>
      </c>
      <c r="L262">
        <v>52367.88671875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594257856</v>
      </c>
      <c r="D263">
        <v>1379049.75</v>
      </c>
      <c r="E263">
        <v>49.986503601074219</v>
      </c>
      <c r="F263">
        <v>430.91925048828125</v>
      </c>
      <c r="G263">
        <v>2452141.75</v>
      </c>
      <c r="H263">
        <v>5690.490234375</v>
      </c>
      <c r="I263">
        <v>1</v>
      </c>
      <c r="J263">
        <v>4.24611521884799E-3</v>
      </c>
      <c r="K263">
        <v>0.2416350245475769</v>
      </c>
      <c r="L263">
        <v>52166.15234375</v>
      </c>
    </row>
    <row r="264" spans="1:12" x14ac:dyDescent="0.25">
      <c r="A264">
        <v>1404</v>
      </c>
      <c r="B264" s="1">
        <f>DATE(2022,7,7) + TIME(0,0,0)</f>
        <v>44749</v>
      </c>
      <c r="C264">
        <v>594279168</v>
      </c>
      <c r="D264">
        <v>1379099.25</v>
      </c>
      <c r="E264">
        <v>49.988506317138672</v>
      </c>
      <c r="F264">
        <v>430.9193115234375</v>
      </c>
      <c r="G264">
        <v>2132521</v>
      </c>
      <c r="H264">
        <v>4948.77099609375</v>
      </c>
      <c r="I264">
        <v>1</v>
      </c>
      <c r="J264">
        <v>4.0427553467452526E-3</v>
      </c>
      <c r="K264">
        <v>0.20007479190826416</v>
      </c>
      <c r="L264">
        <v>52562.484375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607052992</v>
      </c>
      <c r="D265">
        <v>1408742.5</v>
      </c>
      <c r="E265">
        <v>51.1583251953125</v>
      </c>
      <c r="F265">
        <v>430.91952514648438</v>
      </c>
      <c r="G265">
        <v>2132524</v>
      </c>
      <c r="H265">
        <v>4948.77587890625</v>
      </c>
      <c r="I265">
        <v>1</v>
      </c>
      <c r="J265">
        <v>3.9424975402653217E-3</v>
      </c>
      <c r="K265">
        <v>0.19511306285858154</v>
      </c>
      <c r="L265">
        <v>52765.4921875</v>
      </c>
    </row>
    <row r="266" spans="1:12" x14ac:dyDescent="0.25">
      <c r="A266">
        <v>1410</v>
      </c>
      <c r="B266" s="1">
        <f>DATE(2022,7,13) + TIME(0,0,0)</f>
        <v>44755</v>
      </c>
      <c r="C266">
        <v>607074624</v>
      </c>
      <c r="D266">
        <v>1408792.625</v>
      </c>
      <c r="E266">
        <v>51.160316467285156</v>
      </c>
      <c r="F266">
        <v>430.91952514648438</v>
      </c>
      <c r="G266">
        <v>2163254.5</v>
      </c>
      <c r="H266">
        <v>5020.08935546875</v>
      </c>
      <c r="I266">
        <v>1</v>
      </c>
      <c r="J266">
        <v>3.960752859711647E-3</v>
      </c>
      <c r="K266">
        <v>0.19884121417999268</v>
      </c>
      <c r="L266">
        <v>52727.62109375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611379520</v>
      </c>
      <c r="D267">
        <v>1418782.625</v>
      </c>
      <c r="E267">
        <v>51.557655334472656</v>
      </c>
      <c r="F267">
        <v>430.91961669921875</v>
      </c>
      <c r="G267">
        <v>2163254.5</v>
      </c>
      <c r="H267">
        <v>5020.08837890625</v>
      </c>
      <c r="I267">
        <v>1</v>
      </c>
      <c r="J267">
        <v>3.9832680486142635E-3</v>
      </c>
      <c r="K267">
        <v>0.1999715268611908</v>
      </c>
      <c r="L267">
        <v>52697.0390625</v>
      </c>
    </row>
    <row r="268" spans="1:12" x14ac:dyDescent="0.25">
      <c r="A268">
        <v>1412</v>
      </c>
      <c r="B268" s="1">
        <f>DATE(2022,7,15) + TIME(0,0,0)</f>
        <v>44757</v>
      </c>
      <c r="C268">
        <v>611401216</v>
      </c>
      <c r="D268">
        <v>1418833</v>
      </c>
      <c r="E268">
        <v>51.559661865234375</v>
      </c>
      <c r="F268">
        <v>430.91961669921875</v>
      </c>
      <c r="G268">
        <v>2169835.25</v>
      </c>
      <c r="H268">
        <v>5035.359375</v>
      </c>
      <c r="I268">
        <v>1</v>
      </c>
      <c r="J268">
        <v>3.9872541092336178E-3</v>
      </c>
      <c r="K268">
        <v>0.20078058540821075</v>
      </c>
      <c r="L268">
        <v>52688.83203125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622228672</v>
      </c>
      <c r="D269">
        <v>1443959.375</v>
      </c>
      <c r="E269">
        <v>52.566253662109375</v>
      </c>
      <c r="F269">
        <v>430.91986083984375</v>
      </c>
      <c r="G269">
        <v>2169835.75</v>
      </c>
      <c r="H269">
        <v>5035.35791015625</v>
      </c>
      <c r="I269">
        <v>1</v>
      </c>
      <c r="J269">
        <v>4.014607984572649E-3</v>
      </c>
      <c r="K269">
        <v>0.20215800404548645</v>
      </c>
      <c r="L269">
        <v>52656.3515625</v>
      </c>
    </row>
    <row r="270" spans="1:12" x14ac:dyDescent="0.25">
      <c r="A270">
        <v>1417</v>
      </c>
      <c r="B270" s="1">
        <f>DATE(2022,7,20) + TIME(0,0,0)</f>
        <v>44762</v>
      </c>
      <c r="C270">
        <v>622255104</v>
      </c>
      <c r="D270">
        <v>1444020.75</v>
      </c>
      <c r="E270">
        <v>52.568862915039063</v>
      </c>
      <c r="F270">
        <v>430.91976928710938</v>
      </c>
      <c r="G270">
        <v>2643317.75</v>
      </c>
      <c r="H270">
        <v>6134.1298828125</v>
      </c>
      <c r="I270">
        <v>1</v>
      </c>
      <c r="J270">
        <v>4.2538326233625412E-3</v>
      </c>
      <c r="K270">
        <v>0.26094672083854675</v>
      </c>
      <c r="L270">
        <v>52065.3671875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630158656</v>
      </c>
      <c r="D271">
        <v>1462361.75</v>
      </c>
      <c r="E271">
        <v>53.400516510009766</v>
      </c>
      <c r="F271">
        <v>430.9200439453125</v>
      </c>
      <c r="G271">
        <v>2643310</v>
      </c>
      <c r="H271">
        <v>6134.10791015625</v>
      </c>
      <c r="I271">
        <v>1</v>
      </c>
      <c r="J271">
        <v>4.6099508181214333E-3</v>
      </c>
      <c r="K271">
        <v>0.28279241919517517</v>
      </c>
      <c r="L271">
        <v>51622.32421875</v>
      </c>
    </row>
    <row r="272" spans="1:12" x14ac:dyDescent="0.25">
      <c r="A272">
        <v>1420</v>
      </c>
      <c r="B272" s="1">
        <f>DATE(2022,7,23) + TIME(0,0,0)</f>
        <v>44765</v>
      </c>
      <c r="C272">
        <v>630180032</v>
      </c>
      <c r="D272">
        <v>1462411.375</v>
      </c>
      <c r="E272">
        <v>53.402629852294922</v>
      </c>
      <c r="F272">
        <v>430.920166015625</v>
      </c>
      <c r="G272">
        <v>2136720.25</v>
      </c>
      <c r="H272">
        <v>4958.50634765625</v>
      </c>
      <c r="I272">
        <v>1</v>
      </c>
      <c r="J272">
        <v>4.2609940283000469E-3</v>
      </c>
      <c r="K272">
        <v>0.21129065752029419</v>
      </c>
      <c r="L272">
        <v>52253.56640625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649389184</v>
      </c>
      <c r="D273">
        <v>1506988.375</v>
      </c>
      <c r="E273">
        <v>55.208972930908203</v>
      </c>
      <c r="F273">
        <v>430.92071533203125</v>
      </c>
      <c r="G273">
        <v>2136728</v>
      </c>
      <c r="H273">
        <v>4958.51806640625</v>
      </c>
      <c r="I273">
        <v>1</v>
      </c>
      <c r="J273">
        <v>4.0268679149448872E-3</v>
      </c>
      <c r="K273">
        <v>0.19968101382255554</v>
      </c>
      <c r="L273">
        <v>52666.26171875</v>
      </c>
    </row>
    <row r="274" spans="1:12" x14ac:dyDescent="0.25">
      <c r="A274">
        <v>1429</v>
      </c>
      <c r="B274" s="1">
        <f>DATE(2022,8,1) + TIME(0,0,0)</f>
        <v>44774</v>
      </c>
      <c r="C274">
        <v>649413568</v>
      </c>
      <c r="D274">
        <v>1507045</v>
      </c>
      <c r="E274">
        <v>55.211345672607422</v>
      </c>
      <c r="F274">
        <v>430.92062377929688</v>
      </c>
      <c r="G274">
        <v>2439661.75</v>
      </c>
      <c r="H274">
        <v>5661.51123046875</v>
      </c>
      <c r="I274">
        <v>1</v>
      </c>
      <c r="J274">
        <v>4.1910740546882153E-3</v>
      </c>
      <c r="K274">
        <v>0.23728807270526886</v>
      </c>
      <c r="L274">
        <v>52290.4453125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651340928</v>
      </c>
      <c r="D275">
        <v>1511517.625</v>
      </c>
      <c r="E275">
        <v>55.402847290039063</v>
      </c>
      <c r="F275">
        <v>430.92071533203125</v>
      </c>
      <c r="G275">
        <v>2439659.5</v>
      </c>
      <c r="H275">
        <v>5661.50390625</v>
      </c>
      <c r="I275">
        <v>1</v>
      </c>
      <c r="J275">
        <v>4.3158861808478832E-3</v>
      </c>
      <c r="K275">
        <v>0.24435462057590485</v>
      </c>
      <c r="L275">
        <v>52117.47265625</v>
      </c>
    </row>
    <row r="276" spans="1:12" x14ac:dyDescent="0.25">
      <c r="A276">
        <v>1429.8</v>
      </c>
      <c r="B276" s="1">
        <f>DATE(2022,8,1) + TIME(19,12,0)</f>
        <v>44774.8</v>
      </c>
      <c r="C276">
        <v>651363200</v>
      </c>
      <c r="D276">
        <v>1511569.375</v>
      </c>
      <c r="E276">
        <v>55.405021667480469</v>
      </c>
      <c r="F276">
        <v>430.92080688476563</v>
      </c>
      <c r="G276">
        <v>2232782.25</v>
      </c>
      <c r="H276">
        <v>5181.42138671875</v>
      </c>
      <c r="I276">
        <v>1</v>
      </c>
      <c r="J276">
        <v>4.1936389170587063E-3</v>
      </c>
      <c r="K276">
        <v>0.21729922294616699</v>
      </c>
      <c r="L276">
        <v>52373.3359375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651787456</v>
      </c>
      <c r="D277">
        <v>1512553.875</v>
      </c>
      <c r="E277">
        <v>55.446205139160156</v>
      </c>
      <c r="F277">
        <v>430.92080688476563</v>
      </c>
      <c r="G277">
        <v>2232782.5</v>
      </c>
      <c r="H277">
        <v>5181.421875</v>
      </c>
      <c r="I277">
        <v>1</v>
      </c>
      <c r="J277">
        <v>4.1786879301071167E-3</v>
      </c>
      <c r="K277">
        <v>0.21652449667453766</v>
      </c>
      <c r="L277">
        <v>52406.2578125</v>
      </c>
    </row>
    <row r="278" spans="1:12" x14ac:dyDescent="0.25">
      <c r="A278">
        <v>1430</v>
      </c>
      <c r="B278" s="1">
        <f>DATE(2022,8,2) + TIME(0,0,0)</f>
        <v>44775</v>
      </c>
      <c r="C278">
        <v>651809536</v>
      </c>
      <c r="D278">
        <v>1512605.125</v>
      </c>
      <c r="E278">
        <v>55.448337554931641</v>
      </c>
      <c r="F278">
        <v>430.92080688476563</v>
      </c>
      <c r="G278">
        <v>2208134.25</v>
      </c>
      <c r="H278">
        <v>5124.22265625</v>
      </c>
      <c r="I278">
        <v>1</v>
      </c>
      <c r="J278">
        <v>4.1624573059380054E-3</v>
      </c>
      <c r="K278">
        <v>0.21330246329307556</v>
      </c>
      <c r="L278">
        <v>52438.1015625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658411840</v>
      </c>
      <c r="D279">
        <v>1527926.625</v>
      </c>
      <c r="E279">
        <v>56.08148193359375</v>
      </c>
      <c r="F279">
        <v>430.92108154296875</v>
      </c>
      <c r="G279">
        <v>2208136.25</v>
      </c>
      <c r="H279">
        <v>5124.224609375</v>
      </c>
      <c r="I279">
        <v>1</v>
      </c>
      <c r="J279">
        <v>4.1287974454462528E-3</v>
      </c>
      <c r="K279">
        <v>0.21157757937908173</v>
      </c>
      <c r="L279">
        <v>52494.66796875</v>
      </c>
    </row>
    <row r="280" spans="1:12" x14ac:dyDescent="0.25">
      <c r="A280">
        <v>1433</v>
      </c>
      <c r="B280" s="1">
        <f>DATE(2022,8,5) + TIME(0,0,0)</f>
        <v>44778</v>
      </c>
      <c r="C280">
        <v>658433216</v>
      </c>
      <c r="D280">
        <v>1527976.125</v>
      </c>
      <c r="E280">
        <v>56.083503723144531</v>
      </c>
      <c r="F280">
        <v>430.92111206054688</v>
      </c>
      <c r="G280">
        <v>2133639.75</v>
      </c>
      <c r="H280">
        <v>4951.34619140625</v>
      </c>
      <c r="I280">
        <v>1</v>
      </c>
      <c r="J280">
        <v>4.0823230519890785E-3</v>
      </c>
      <c r="K280">
        <v>0.20213820040225983</v>
      </c>
      <c r="L280">
        <v>52586.6484375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671213696</v>
      </c>
      <c r="D281">
        <v>1557634.625</v>
      </c>
      <c r="E281">
        <v>57.283828735351563</v>
      </c>
      <c r="F281">
        <v>430.92169189453125</v>
      </c>
      <c r="G281">
        <v>2133643.25</v>
      </c>
      <c r="H281">
        <v>4951.34814453125</v>
      </c>
      <c r="I281">
        <v>1</v>
      </c>
      <c r="J281">
        <v>4.042183980345726E-3</v>
      </c>
      <c r="K281">
        <v>0.20015069842338562</v>
      </c>
      <c r="L281">
        <v>52653.6484375</v>
      </c>
    </row>
    <row r="282" spans="1:12" x14ac:dyDescent="0.25">
      <c r="A282">
        <v>1439</v>
      </c>
      <c r="B282" s="1">
        <f>DATE(2022,8,11) + TIME(0,0,0)</f>
        <v>44784</v>
      </c>
      <c r="C282">
        <v>671235968</v>
      </c>
      <c r="D282">
        <v>1557686.25</v>
      </c>
      <c r="E282">
        <v>57.285942077636719</v>
      </c>
      <c r="F282">
        <v>430.921630859375</v>
      </c>
      <c r="G282">
        <v>2224416.25</v>
      </c>
      <c r="H282">
        <v>5161.99755859375</v>
      </c>
      <c r="I282">
        <v>1</v>
      </c>
      <c r="J282">
        <v>4.0950765833258629E-3</v>
      </c>
      <c r="K282">
        <v>0.21139639616012573</v>
      </c>
      <c r="L282">
        <v>52541.625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673438144</v>
      </c>
      <c r="D283">
        <v>1562796.625</v>
      </c>
      <c r="E283">
        <v>57.496665954589844</v>
      </c>
      <c r="F283">
        <v>430.9217529296875</v>
      </c>
      <c r="G283">
        <v>2224416.25</v>
      </c>
      <c r="H283">
        <v>5161.99560546875</v>
      </c>
      <c r="I283">
        <v>1</v>
      </c>
      <c r="J283">
        <v>4.1328403167426586E-3</v>
      </c>
      <c r="K283">
        <v>0.21334584057331085</v>
      </c>
      <c r="L283">
        <v>52484.7734375</v>
      </c>
    </row>
    <row r="284" spans="1:12" x14ac:dyDescent="0.25">
      <c r="A284">
        <v>1440</v>
      </c>
      <c r="B284" s="1">
        <f>DATE(2022,8,12) + TIME(0,0,0)</f>
        <v>44785</v>
      </c>
      <c r="C284">
        <v>673464832</v>
      </c>
      <c r="D284">
        <v>1562858.625</v>
      </c>
      <c r="E284">
        <v>57.499366760253906</v>
      </c>
      <c r="F284">
        <v>430.92156982421875</v>
      </c>
      <c r="G284">
        <v>2671300.25</v>
      </c>
      <c r="H284">
        <v>6199.041015625</v>
      </c>
      <c r="I284">
        <v>1</v>
      </c>
      <c r="J284">
        <v>4.3569477275013924E-3</v>
      </c>
      <c r="K284">
        <v>0.27010074257850647</v>
      </c>
      <c r="L284">
        <v>51925.69921875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689465920</v>
      </c>
      <c r="D285">
        <v>1599990.75</v>
      </c>
      <c r="E285">
        <v>59.245643615722656</v>
      </c>
      <c r="F285">
        <v>430.92251586914063</v>
      </c>
      <c r="G285">
        <v>2671295.25</v>
      </c>
      <c r="H285">
        <v>6199.015625</v>
      </c>
      <c r="I285">
        <v>1</v>
      </c>
      <c r="J285">
        <v>4.7671254724264145E-3</v>
      </c>
      <c r="K285">
        <v>0.29552894830703735</v>
      </c>
      <c r="L285">
        <v>51421.8359375</v>
      </c>
    </row>
    <row r="286" spans="1:12" x14ac:dyDescent="0.25">
      <c r="A286">
        <v>1446</v>
      </c>
      <c r="B286" s="1">
        <f>DATE(2022,8,18) + TIME(0,0,0)</f>
        <v>44791</v>
      </c>
      <c r="C286">
        <v>689487680</v>
      </c>
      <c r="D286">
        <v>1600041.25</v>
      </c>
      <c r="E286">
        <v>59.247875213623047</v>
      </c>
      <c r="F286">
        <v>430.9228515625</v>
      </c>
      <c r="G286">
        <v>2177000.75</v>
      </c>
      <c r="H286">
        <v>5051.95068359375</v>
      </c>
      <c r="I286">
        <v>1</v>
      </c>
      <c r="J286">
        <v>4.4175302609801292E-3</v>
      </c>
      <c r="K286">
        <v>0.22318129241466522</v>
      </c>
      <c r="L286">
        <v>52039.03515625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730829184</v>
      </c>
      <c r="D287">
        <v>1695978.125</v>
      </c>
      <c r="E287">
        <v>63.234012603759766</v>
      </c>
      <c r="F287">
        <v>430.92575073242188</v>
      </c>
      <c r="G287">
        <v>2177021.5</v>
      </c>
      <c r="H287">
        <v>5051.96435546875</v>
      </c>
      <c r="I287">
        <v>1</v>
      </c>
      <c r="J287">
        <v>4.1443509981036186E-3</v>
      </c>
      <c r="K287">
        <v>0.20937982201576233</v>
      </c>
      <c r="L287">
        <v>52495.48828125</v>
      </c>
    </row>
    <row r="288" spans="1:12" x14ac:dyDescent="0.25">
      <c r="A288">
        <v>1465</v>
      </c>
      <c r="B288" s="1">
        <f>DATE(2022,9,6) + TIME(0,0,0)</f>
        <v>44810</v>
      </c>
      <c r="C288">
        <v>730855936</v>
      </c>
      <c r="D288">
        <v>1696040.125</v>
      </c>
      <c r="E288">
        <v>63.236740112304688</v>
      </c>
      <c r="F288">
        <v>430.92526245117188</v>
      </c>
      <c r="G288">
        <v>2675272.5</v>
      </c>
      <c r="H288">
        <v>6208.205078125</v>
      </c>
      <c r="I288">
        <v>1</v>
      </c>
      <c r="J288">
        <v>4.3949047103524208E-3</v>
      </c>
      <c r="K288">
        <v>0.27285668253898621</v>
      </c>
      <c r="L288">
        <v>51873.359375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736179712</v>
      </c>
      <c r="D289">
        <v>1708394.5</v>
      </c>
      <c r="E289">
        <v>63.811614990234375</v>
      </c>
      <c r="F289">
        <v>430.926025390625</v>
      </c>
      <c r="G289">
        <v>2675268.5</v>
      </c>
      <c r="H289">
        <v>6208.1845703125</v>
      </c>
      <c r="I289">
        <v>1</v>
      </c>
      <c r="J289">
        <v>4.7261584550142288E-3</v>
      </c>
      <c r="K289">
        <v>0.29342252016067505</v>
      </c>
      <c r="L289">
        <v>51468.26953125</v>
      </c>
    </row>
    <row r="290" spans="1:12" x14ac:dyDescent="0.25">
      <c r="A290">
        <v>1467</v>
      </c>
      <c r="B290" s="1">
        <f>DATE(2022,9,8) + TIME(0,0,0)</f>
        <v>44812</v>
      </c>
      <c r="C290">
        <v>736206656</v>
      </c>
      <c r="D290">
        <v>1708457</v>
      </c>
      <c r="E290">
        <v>63.814579010009766</v>
      </c>
      <c r="F290">
        <v>430.926025390625</v>
      </c>
      <c r="G290">
        <v>2696765</v>
      </c>
      <c r="H290">
        <v>6258.0693359375</v>
      </c>
      <c r="I290">
        <v>1</v>
      </c>
      <c r="J290">
        <v>4.7390656545758247E-3</v>
      </c>
      <c r="K290">
        <v>0.29658806324005127</v>
      </c>
      <c r="L290">
        <v>51439.8125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737797760</v>
      </c>
      <c r="D291">
        <v>1712149.25</v>
      </c>
      <c r="E291">
        <v>63.990592956542969</v>
      </c>
      <c r="F291">
        <v>430.92620849609375</v>
      </c>
      <c r="G291">
        <v>2696765</v>
      </c>
      <c r="H291">
        <v>6258.06689453125</v>
      </c>
      <c r="I291">
        <v>1</v>
      </c>
      <c r="J291">
        <v>4.7801653854548931E-3</v>
      </c>
      <c r="K291">
        <v>0.29916024208068848</v>
      </c>
      <c r="L291">
        <v>51390.96484375</v>
      </c>
    </row>
    <row r="292" spans="1:12" x14ac:dyDescent="0.25">
      <c r="A292">
        <v>1467.6</v>
      </c>
      <c r="B292" s="1">
        <f>DATE(2022,9,8) + TIME(14,24,0)</f>
        <v>44812.6</v>
      </c>
      <c r="C292">
        <v>737818816</v>
      </c>
      <c r="D292">
        <v>1712198.125</v>
      </c>
      <c r="E292">
        <v>63.992725372314453</v>
      </c>
      <c r="F292">
        <v>430.92694091796875</v>
      </c>
      <c r="G292">
        <v>2104330.5</v>
      </c>
      <c r="H292">
        <v>4883.26513671875</v>
      </c>
      <c r="I292">
        <v>1</v>
      </c>
      <c r="J292">
        <v>4.3649603612720966E-3</v>
      </c>
      <c r="K292">
        <v>0.213161900639534</v>
      </c>
      <c r="L292">
        <v>52129.87109375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761787264</v>
      </c>
      <c r="D293">
        <v>1767818.625</v>
      </c>
      <c r="E293">
        <v>66.277496337890625</v>
      </c>
      <c r="F293">
        <v>430.92941284179688</v>
      </c>
      <c r="G293">
        <v>2104348.5</v>
      </c>
      <c r="H293">
        <v>4883.279296875</v>
      </c>
      <c r="I293">
        <v>1</v>
      </c>
      <c r="J293">
        <v>4.0784277953207493E-3</v>
      </c>
      <c r="K293">
        <v>0.19916914403438568</v>
      </c>
      <c r="L293">
        <v>52629.3203125</v>
      </c>
    </row>
    <row r="294" spans="1:12" x14ac:dyDescent="0.25">
      <c r="A294">
        <v>1479</v>
      </c>
      <c r="B294" s="1">
        <f>DATE(2022,9,20) + TIME(0,0,0)</f>
        <v>44824</v>
      </c>
      <c r="C294">
        <v>761811584</v>
      </c>
      <c r="D294">
        <v>1767875.125</v>
      </c>
      <c r="E294">
        <v>66.279899597167969</v>
      </c>
      <c r="F294">
        <v>430.92889404296875</v>
      </c>
      <c r="G294">
        <v>2430881.5</v>
      </c>
      <c r="H294">
        <v>5641.02685546875</v>
      </c>
      <c r="I294">
        <v>1</v>
      </c>
      <c r="J294">
        <v>4.2511466890573502E-3</v>
      </c>
      <c r="K294">
        <v>0.23981852829456329</v>
      </c>
      <c r="L294">
        <v>52224.04296875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763002688</v>
      </c>
      <c r="D295">
        <v>1770639.125</v>
      </c>
      <c r="E295">
        <v>66.399406433105469</v>
      </c>
      <c r="F295">
        <v>430.92922973632813</v>
      </c>
      <c r="G295">
        <v>2430880.75</v>
      </c>
      <c r="H295">
        <v>5641.02099609375</v>
      </c>
      <c r="I295">
        <v>1</v>
      </c>
      <c r="J295">
        <v>4.3614176101982594E-3</v>
      </c>
      <c r="K295">
        <v>0.24603921175003052</v>
      </c>
      <c r="L295">
        <v>52072.1953125</v>
      </c>
    </row>
    <row r="296" spans="1:12" x14ac:dyDescent="0.25">
      <c r="A296">
        <v>1479.5</v>
      </c>
      <c r="B296" s="1">
        <f>DATE(2022,9,20) + TIME(12,0,0)</f>
        <v>44824.5</v>
      </c>
      <c r="C296">
        <v>763024192</v>
      </c>
      <c r="D296">
        <v>1770689.125</v>
      </c>
      <c r="E296">
        <v>66.401504516601563</v>
      </c>
      <c r="F296">
        <v>430.92971801757813</v>
      </c>
      <c r="G296">
        <v>2150033.5</v>
      </c>
      <c r="H296">
        <v>4989.29052734375</v>
      </c>
      <c r="I296">
        <v>1</v>
      </c>
      <c r="J296">
        <v>4.1980352252721786E-3</v>
      </c>
      <c r="K296">
        <v>0.20946097373962402</v>
      </c>
      <c r="L296">
        <v>52418.66015625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781278080</v>
      </c>
      <c r="D297">
        <v>1813048.125</v>
      </c>
      <c r="E297">
        <v>68.158981323242188</v>
      </c>
      <c r="F297">
        <v>430.93234252929688</v>
      </c>
      <c r="G297">
        <v>2150047.75</v>
      </c>
      <c r="H297">
        <v>4989.29296875</v>
      </c>
      <c r="I297">
        <v>1</v>
      </c>
      <c r="J297">
        <v>4.1494867764413357E-3</v>
      </c>
      <c r="K297">
        <v>0.20703865587711334</v>
      </c>
      <c r="L297">
        <v>52516.19140625</v>
      </c>
    </row>
    <row r="298" spans="1:12" x14ac:dyDescent="0.25">
      <c r="A298">
        <v>1488</v>
      </c>
      <c r="B298" s="1">
        <f>DATE(2022,9,29) + TIME(0,0,0)</f>
        <v>44833</v>
      </c>
      <c r="C298">
        <v>781304576</v>
      </c>
      <c r="D298">
        <v>1813109.75</v>
      </c>
      <c r="E298">
        <v>68.16168212890625</v>
      </c>
      <c r="F298">
        <v>430.93142700195313</v>
      </c>
      <c r="G298">
        <v>2650967</v>
      </c>
      <c r="H298">
        <v>6151.71435546875</v>
      </c>
      <c r="I298">
        <v>1</v>
      </c>
      <c r="J298">
        <v>4.3960362672805786E-3</v>
      </c>
      <c r="K298">
        <v>0.27044346928596497</v>
      </c>
      <c r="L298">
        <v>51891.65625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794532928</v>
      </c>
      <c r="D299">
        <v>1843806.625</v>
      </c>
      <c r="E299">
        <v>69.622047424316406</v>
      </c>
      <c r="F299">
        <v>430.93426513671875</v>
      </c>
      <c r="G299">
        <v>2650972.5</v>
      </c>
      <c r="H299">
        <v>6151.6865234375</v>
      </c>
      <c r="I299">
        <v>1</v>
      </c>
      <c r="J299">
        <v>4.8443335108458996E-3</v>
      </c>
      <c r="K299">
        <v>0.29802265763282776</v>
      </c>
      <c r="L299">
        <v>51362.5078125</v>
      </c>
    </row>
    <row r="300" spans="1:12" x14ac:dyDescent="0.25">
      <c r="A300">
        <v>1493</v>
      </c>
      <c r="B300" s="1">
        <f>DATE(2022,10,4) + TIME(0,0,0)</f>
        <v>44838</v>
      </c>
      <c r="C300">
        <v>794554240</v>
      </c>
      <c r="D300">
        <v>1843856.125</v>
      </c>
      <c r="E300">
        <v>69.624267578125</v>
      </c>
      <c r="F300">
        <v>430.935546875</v>
      </c>
      <c r="G300">
        <v>2132948</v>
      </c>
      <c r="H300">
        <v>4949.57568359375</v>
      </c>
      <c r="I300">
        <v>1</v>
      </c>
      <c r="J300">
        <v>4.4832681305706501E-3</v>
      </c>
      <c r="K300">
        <v>0.2219126969575882</v>
      </c>
      <c r="L300">
        <v>52008.421875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837192384</v>
      </c>
      <c r="D301">
        <v>1942798.375</v>
      </c>
      <c r="E301">
        <v>73.856651306152344</v>
      </c>
      <c r="F301">
        <v>430.94393920898438</v>
      </c>
      <c r="G301">
        <v>2132993</v>
      </c>
      <c r="H301">
        <v>4949.58349609375</v>
      </c>
      <c r="I301">
        <v>1</v>
      </c>
      <c r="J301">
        <v>4.3218042701482773E-3</v>
      </c>
      <c r="K301">
        <v>0.21392056345939636</v>
      </c>
      <c r="L301">
        <v>52401.39453125</v>
      </c>
    </row>
    <row r="302" spans="1:12" x14ac:dyDescent="0.25">
      <c r="A302">
        <v>1513</v>
      </c>
      <c r="B302" s="1">
        <f>DATE(2022,10,24) + TIME(0,0,0)</f>
        <v>44858</v>
      </c>
      <c r="C302">
        <v>837218752</v>
      </c>
      <c r="D302">
        <v>1942859.5</v>
      </c>
      <c r="E302">
        <v>73.859443664550781</v>
      </c>
      <c r="F302">
        <v>430.94235229492188</v>
      </c>
      <c r="G302">
        <v>2638032</v>
      </c>
      <c r="H302">
        <v>6121.54296875</v>
      </c>
      <c r="I302">
        <v>1</v>
      </c>
      <c r="J302">
        <v>4.5586992055177689E-3</v>
      </c>
      <c r="K302">
        <v>0.27907544374465942</v>
      </c>
      <c r="L302">
        <v>51772.7421875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842468416</v>
      </c>
      <c r="D303">
        <v>1955041.375</v>
      </c>
      <c r="E303">
        <v>74.448997497558594</v>
      </c>
      <c r="F303">
        <v>430.94454956054688</v>
      </c>
      <c r="G303">
        <v>2638036.25</v>
      </c>
      <c r="H303">
        <v>6121.52099609375</v>
      </c>
      <c r="I303">
        <v>1</v>
      </c>
      <c r="J303">
        <v>4.9207168631255627E-3</v>
      </c>
      <c r="K303">
        <v>0.301237553358078</v>
      </c>
      <c r="L303">
        <v>51356.16796875</v>
      </c>
    </row>
    <row r="304" spans="1:12" x14ac:dyDescent="0.25">
      <c r="A304">
        <v>1515</v>
      </c>
      <c r="B304" s="1">
        <f>DATE(2022,10,26) + TIME(0,0,0)</f>
        <v>44860</v>
      </c>
      <c r="C304">
        <v>842489408</v>
      </c>
      <c r="D304">
        <v>1955090.125</v>
      </c>
      <c r="E304">
        <v>74.451225280761719</v>
      </c>
      <c r="F304">
        <v>430.9466552734375</v>
      </c>
      <c r="G304">
        <v>2097643.5</v>
      </c>
      <c r="H304">
        <v>4867.52490234375</v>
      </c>
      <c r="I304">
        <v>1</v>
      </c>
      <c r="J304">
        <v>4.5767342671751976E-3</v>
      </c>
      <c r="K304">
        <v>0.22278387844562531</v>
      </c>
      <c r="L304">
        <v>52027.6328125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848761408</v>
      </c>
      <c r="D305">
        <v>1969644</v>
      </c>
      <c r="E305">
        <v>75.09173583984375</v>
      </c>
      <c r="F305">
        <v>430.94699096679688</v>
      </c>
      <c r="G305">
        <v>2097649.5</v>
      </c>
      <c r="H305">
        <v>4867.53515625</v>
      </c>
      <c r="I305">
        <v>1</v>
      </c>
      <c r="J305">
        <v>4.3663489632308483E-3</v>
      </c>
      <c r="K305">
        <v>0.2125428318977356</v>
      </c>
      <c r="L305">
        <v>52390.15234375</v>
      </c>
    </row>
    <row r="306" spans="1:12" x14ac:dyDescent="0.25">
      <c r="A306">
        <v>1518</v>
      </c>
      <c r="B306" s="1">
        <f>DATE(2022,10,29) + TIME(0,0,0)</f>
        <v>44863</v>
      </c>
      <c r="C306">
        <v>848782720</v>
      </c>
      <c r="D306">
        <v>1969693.5</v>
      </c>
      <c r="E306">
        <v>75.093902587890625</v>
      </c>
      <c r="F306">
        <v>430.94686889648438</v>
      </c>
      <c r="G306">
        <v>2132801.75</v>
      </c>
      <c r="H306">
        <v>4949.1064453125</v>
      </c>
      <c r="I306">
        <v>1</v>
      </c>
      <c r="J306">
        <v>4.3859668076038361E-3</v>
      </c>
      <c r="K306">
        <v>0.21707567572593689</v>
      </c>
      <c r="L306">
        <v>52347.328125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855159808</v>
      </c>
      <c r="D307">
        <v>1984491.375</v>
      </c>
      <c r="E307">
        <v>75.74456787109375</v>
      </c>
      <c r="F307">
        <v>430.94854736328125</v>
      </c>
      <c r="G307">
        <v>2132809.75</v>
      </c>
      <c r="H307">
        <v>4949.10546875</v>
      </c>
      <c r="I307">
        <v>1</v>
      </c>
      <c r="J307">
        <v>4.4017094187438488E-3</v>
      </c>
      <c r="K307">
        <v>0.21785484254360199</v>
      </c>
      <c r="L307">
        <v>52340.21875</v>
      </c>
    </row>
    <row r="308" spans="1:12" x14ac:dyDescent="0.25">
      <c r="A308">
        <v>1521</v>
      </c>
      <c r="B308" s="1">
        <f>DATE(2022,11,1) + TIME(0,0,0)</f>
        <v>44866</v>
      </c>
      <c r="C308">
        <v>855180480</v>
      </c>
      <c r="D308">
        <v>1984539.25</v>
      </c>
      <c r="E308">
        <v>75.746658325195313</v>
      </c>
      <c r="F308">
        <v>430.9488525390625</v>
      </c>
      <c r="G308">
        <v>2066642.125</v>
      </c>
      <c r="H308">
        <v>4795.5625</v>
      </c>
      <c r="I308">
        <v>1</v>
      </c>
      <c r="J308">
        <v>4.3640001676976681E-3</v>
      </c>
      <c r="K308">
        <v>0.20928749442100525</v>
      </c>
      <c r="L308">
        <v>52422.01953125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856813120</v>
      </c>
      <c r="D309">
        <v>1988327.75</v>
      </c>
      <c r="E309">
        <v>75.911422729492188</v>
      </c>
      <c r="F309">
        <v>430.94915771484375</v>
      </c>
      <c r="G309">
        <v>2066644.125</v>
      </c>
      <c r="H309">
        <v>4795.5634765625</v>
      </c>
      <c r="I309">
        <v>1</v>
      </c>
      <c r="J309">
        <v>4.3420302681624889E-3</v>
      </c>
      <c r="K309">
        <v>0.20823386311531067</v>
      </c>
      <c r="L309">
        <v>52459.97265625</v>
      </c>
    </row>
    <row r="310" spans="1:12" x14ac:dyDescent="0.25">
      <c r="A310">
        <v>1521.8</v>
      </c>
      <c r="B310" s="1">
        <f>DATE(2022,11,1) + TIME(19,12,0)</f>
        <v>44866.8</v>
      </c>
      <c r="C310">
        <v>856833856</v>
      </c>
      <c r="D310">
        <v>1988375.875</v>
      </c>
      <c r="E310">
        <v>75.913505554199219</v>
      </c>
      <c r="F310">
        <v>430.94912719726563</v>
      </c>
      <c r="G310">
        <v>2070670.375</v>
      </c>
      <c r="H310">
        <v>4804.90673828125</v>
      </c>
      <c r="I310">
        <v>1</v>
      </c>
      <c r="J310">
        <v>4.3441392481327057E-3</v>
      </c>
      <c r="K310">
        <v>0.20874090492725372</v>
      </c>
      <c r="L310">
        <v>52455.2578125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859297920</v>
      </c>
      <c r="D311">
        <v>1994093.625</v>
      </c>
      <c r="E311">
        <v>76.161788940429688</v>
      </c>
      <c r="F311">
        <v>430.94976806640625</v>
      </c>
      <c r="G311">
        <v>2070673.5</v>
      </c>
      <c r="H311">
        <v>4804.90673828125</v>
      </c>
      <c r="I311">
        <v>1</v>
      </c>
      <c r="J311">
        <v>4.3418337590992451E-3</v>
      </c>
      <c r="K311">
        <v>0.20863012969493866</v>
      </c>
      <c r="L311">
        <v>52464.58984375</v>
      </c>
    </row>
    <row r="312" spans="1:12" x14ac:dyDescent="0.25">
      <c r="A312">
        <v>1523</v>
      </c>
      <c r="B312" s="1">
        <f>DATE(2022,11,3) + TIME(0,0,0)</f>
        <v>44868</v>
      </c>
      <c r="C312">
        <v>859319104</v>
      </c>
      <c r="D312">
        <v>1994142.875</v>
      </c>
      <c r="E312">
        <v>76.1639404296875</v>
      </c>
      <c r="F312">
        <v>430.94955444335938</v>
      </c>
      <c r="G312">
        <v>2118972.75</v>
      </c>
      <c r="H312">
        <v>4916.9853515625</v>
      </c>
      <c r="I312">
        <v>1</v>
      </c>
      <c r="J312">
        <v>4.3679638765752316E-3</v>
      </c>
      <c r="K312">
        <v>0.21478153765201569</v>
      </c>
      <c r="L312">
        <v>52405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865654848</v>
      </c>
      <c r="D313">
        <v>2008844.625</v>
      </c>
      <c r="E313">
        <v>76.811080932617188</v>
      </c>
      <c r="F313">
        <v>430.95147705078125</v>
      </c>
      <c r="G313">
        <v>2118981</v>
      </c>
      <c r="H313">
        <v>4916.98291015625</v>
      </c>
      <c r="I313">
        <v>1</v>
      </c>
      <c r="J313">
        <v>4.4135791249573231E-3</v>
      </c>
      <c r="K313">
        <v>0.21702452003955841</v>
      </c>
      <c r="L313">
        <v>52360.03515625</v>
      </c>
    </row>
    <row r="314" spans="1:12" x14ac:dyDescent="0.25">
      <c r="A314">
        <v>1526</v>
      </c>
      <c r="B314" s="1">
        <f>DATE(2022,11,6) + TIME(0,0,0)</f>
        <v>44871</v>
      </c>
      <c r="C314">
        <v>865675840</v>
      </c>
      <c r="D314">
        <v>2008893.25</v>
      </c>
      <c r="E314">
        <v>76.813224792480469</v>
      </c>
      <c r="F314">
        <v>430.95156860351563</v>
      </c>
      <c r="G314">
        <v>2097756.5</v>
      </c>
      <c r="H314">
        <v>4867.73095703125</v>
      </c>
      <c r="I314">
        <v>1</v>
      </c>
      <c r="J314">
        <v>4.4021890498697758E-3</v>
      </c>
      <c r="K314">
        <v>0.21429616212844849</v>
      </c>
      <c r="L314">
        <v>52386.1171875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867752640</v>
      </c>
      <c r="D315">
        <v>2013712.375</v>
      </c>
      <c r="E315">
        <v>77.025314331054688</v>
      </c>
      <c r="F315">
        <v>430.9521484375</v>
      </c>
      <c r="G315">
        <v>2097759.25</v>
      </c>
      <c r="H315">
        <v>4867.73095703125</v>
      </c>
      <c r="I315">
        <v>1</v>
      </c>
      <c r="J315">
        <v>4.4017345644533634E-3</v>
      </c>
      <c r="K315">
        <v>0.21427401900291443</v>
      </c>
      <c r="L315">
        <v>52393.55078125</v>
      </c>
    </row>
    <row r="316" spans="1:12" x14ac:dyDescent="0.25">
      <c r="A316">
        <v>1527</v>
      </c>
      <c r="B316" s="1">
        <f>DATE(2022,11,7) + TIME(0,0,0)</f>
        <v>44872</v>
      </c>
      <c r="C316">
        <v>867774144</v>
      </c>
      <c r="D316">
        <v>2013762.25</v>
      </c>
      <c r="E316">
        <v>77.02752685546875</v>
      </c>
      <c r="F316">
        <v>430.95187377929688</v>
      </c>
      <c r="G316">
        <v>2150640</v>
      </c>
      <c r="H316">
        <v>4990.44140625</v>
      </c>
      <c r="I316">
        <v>1</v>
      </c>
      <c r="J316">
        <v>4.4293869286775589E-3</v>
      </c>
      <c r="K316">
        <v>0.22105574607849121</v>
      </c>
      <c r="L316">
        <v>52328.55859375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874204544</v>
      </c>
      <c r="D317">
        <v>2028683.625</v>
      </c>
      <c r="E317">
        <v>77.694732666015625</v>
      </c>
      <c r="F317">
        <v>430.95394897460938</v>
      </c>
      <c r="G317">
        <v>2150649.25</v>
      </c>
      <c r="H317">
        <v>4990.4384765625</v>
      </c>
      <c r="I317">
        <v>1</v>
      </c>
      <c r="J317">
        <v>4.4874222949147224E-3</v>
      </c>
      <c r="K317">
        <v>0.22395209968090057</v>
      </c>
      <c r="L317">
        <v>52269.61328125</v>
      </c>
    </row>
    <row r="318" spans="1:12" x14ac:dyDescent="0.25">
      <c r="A318">
        <v>1530</v>
      </c>
      <c r="B318" s="1">
        <f>DATE(2022,11,10) + TIME(0,0,0)</f>
        <v>44875</v>
      </c>
      <c r="C318">
        <v>874229952</v>
      </c>
      <c r="D318">
        <v>2028742.625</v>
      </c>
      <c r="E318">
        <v>77.697479248046875</v>
      </c>
      <c r="F318">
        <v>430.9522705078125</v>
      </c>
      <c r="G318">
        <v>2540584.5</v>
      </c>
      <c r="H318">
        <v>5895.28076171875</v>
      </c>
      <c r="I318">
        <v>1</v>
      </c>
      <c r="J318">
        <v>4.663761705160141E-3</v>
      </c>
      <c r="K318">
        <v>0.27495467662811279</v>
      </c>
      <c r="L318">
        <v>51785.44921875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876745152</v>
      </c>
      <c r="D319">
        <v>2034578.875</v>
      </c>
      <c r="E319">
        <v>77.979194641113281</v>
      </c>
      <c r="F319">
        <v>430.95388793945313</v>
      </c>
      <c r="G319">
        <v>2540588.75</v>
      </c>
      <c r="H319">
        <v>5895.2685546875</v>
      </c>
      <c r="I319">
        <v>1</v>
      </c>
      <c r="J319">
        <v>4.8844991251826286E-3</v>
      </c>
      <c r="K319">
        <v>0.28796839714050293</v>
      </c>
      <c r="L319">
        <v>51530.7265625</v>
      </c>
    </row>
    <row r="320" spans="1:12" x14ac:dyDescent="0.25">
      <c r="A320">
        <v>1531</v>
      </c>
      <c r="B320" s="1">
        <f>DATE(2022,11,11) + TIME(0,0,0)</f>
        <v>44876</v>
      </c>
      <c r="C320">
        <v>876770624</v>
      </c>
      <c r="D320">
        <v>2034638</v>
      </c>
      <c r="E320">
        <v>77.982086181640625</v>
      </c>
      <c r="F320">
        <v>430.95388793945313</v>
      </c>
      <c r="G320">
        <v>2548320.25</v>
      </c>
      <c r="H320">
        <v>5913.208984375</v>
      </c>
      <c r="I320">
        <v>1</v>
      </c>
      <c r="J320">
        <v>4.8896162770688534E-3</v>
      </c>
      <c r="K320">
        <v>0.28914737701416016</v>
      </c>
      <c r="L320">
        <v>51519.40234375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881841792</v>
      </c>
      <c r="D321">
        <v>2046405.375</v>
      </c>
      <c r="E321">
        <v>78.567626953125</v>
      </c>
      <c r="F321">
        <v>430.95578002929688</v>
      </c>
      <c r="G321">
        <v>2548328</v>
      </c>
      <c r="H321">
        <v>5913.201171875</v>
      </c>
      <c r="I321">
        <v>1</v>
      </c>
      <c r="J321">
        <v>5.0152246840298176E-3</v>
      </c>
      <c r="K321">
        <v>0.29657518863677979</v>
      </c>
      <c r="L321">
        <v>51387.5390625</v>
      </c>
    </row>
    <row r="322" spans="1:12" x14ac:dyDescent="0.25">
      <c r="A322">
        <v>1533</v>
      </c>
      <c r="B322" s="1">
        <f>DATE(2022,11,13) + TIME(0,0,0)</f>
        <v>44878</v>
      </c>
      <c r="C322">
        <v>881871936</v>
      </c>
      <c r="D322">
        <v>2046475.25</v>
      </c>
      <c r="E322">
        <v>78.571281433105469</v>
      </c>
      <c r="F322">
        <v>430.95404052734375</v>
      </c>
      <c r="G322">
        <v>3015485.5</v>
      </c>
      <c r="H322">
        <v>6997.232421875</v>
      </c>
      <c r="I322">
        <v>1</v>
      </c>
      <c r="J322">
        <v>5.222502164542675E-3</v>
      </c>
      <c r="K322">
        <v>0.3654496967792511</v>
      </c>
      <c r="L322">
        <v>50794.98828125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890888256</v>
      </c>
      <c r="D323">
        <v>2067397</v>
      </c>
      <c r="E323">
        <v>79.7415771484375</v>
      </c>
      <c r="F323">
        <v>430.95816040039063</v>
      </c>
      <c r="G323">
        <v>3015499.5</v>
      </c>
      <c r="H323">
        <v>6997.19775390625</v>
      </c>
      <c r="I323">
        <v>1</v>
      </c>
      <c r="J323">
        <v>5.7174037210643291E-3</v>
      </c>
      <c r="K323">
        <v>0.40008091926574707</v>
      </c>
      <c r="L323">
        <v>50291.54296875</v>
      </c>
    </row>
    <row r="324" spans="1:12" x14ac:dyDescent="0.25">
      <c r="A324">
        <v>1536</v>
      </c>
      <c r="B324" s="1">
        <f>DATE(2022,11,16) + TIME(0,0,0)</f>
        <v>44881</v>
      </c>
      <c r="C324">
        <v>890912960</v>
      </c>
      <c r="D324">
        <v>2067454.25</v>
      </c>
      <c r="E324">
        <v>79.744651794433594</v>
      </c>
      <c r="F324">
        <v>430.96078491210938</v>
      </c>
      <c r="G324">
        <v>2467454</v>
      </c>
      <c r="H324">
        <v>5725.47216796875</v>
      </c>
      <c r="I324">
        <v>1</v>
      </c>
      <c r="J324">
        <v>5.379650741815567E-3</v>
      </c>
      <c r="K324">
        <v>0.30802696943283081</v>
      </c>
      <c r="L324">
        <v>50984.16796875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893355712</v>
      </c>
      <c r="D325">
        <v>2073122.375</v>
      </c>
      <c r="E325">
        <v>80.041091918945313</v>
      </c>
      <c r="F325">
        <v>430.96017456054688</v>
      </c>
      <c r="G325">
        <v>2467455.25</v>
      </c>
      <c r="H325">
        <v>5725.4833984375</v>
      </c>
      <c r="I325">
        <v>1</v>
      </c>
      <c r="J325">
        <v>5.1695648580789566E-3</v>
      </c>
      <c r="K325">
        <v>0.29599788784980774</v>
      </c>
      <c r="L325">
        <v>51285.68359375</v>
      </c>
    </row>
    <row r="326" spans="1:12" x14ac:dyDescent="0.25">
      <c r="A326">
        <v>1537</v>
      </c>
      <c r="B326" s="1">
        <f>DATE(2022,11,17) + TIME(0,0,0)</f>
        <v>44882</v>
      </c>
      <c r="C326">
        <v>893377088</v>
      </c>
      <c r="D326">
        <v>2073171.875</v>
      </c>
      <c r="E326">
        <v>80.043540954589844</v>
      </c>
      <c r="F326">
        <v>430.96218872070313</v>
      </c>
      <c r="G326">
        <v>2133126.75</v>
      </c>
      <c r="H326">
        <v>4949.68408203125</v>
      </c>
      <c r="I326">
        <v>1</v>
      </c>
      <c r="J326">
        <v>4.945946391671896E-3</v>
      </c>
      <c r="K326">
        <v>0.24482083320617676</v>
      </c>
      <c r="L326">
        <v>51703.15625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904021376</v>
      </c>
      <c r="D327">
        <v>2097871</v>
      </c>
      <c r="E327">
        <v>81.206550598144531</v>
      </c>
      <c r="F327">
        <v>430.96359252929688</v>
      </c>
      <c r="G327">
        <v>2133139.75</v>
      </c>
      <c r="H327">
        <v>4949.6982421875</v>
      </c>
      <c r="I327">
        <v>1</v>
      </c>
      <c r="J327">
        <v>4.6613686718046665E-3</v>
      </c>
      <c r="K327">
        <v>0.2307344526052475</v>
      </c>
      <c r="L327">
        <v>52129.4921875</v>
      </c>
    </row>
    <row r="328" spans="1:12" x14ac:dyDescent="0.25">
      <c r="A328">
        <v>1542</v>
      </c>
      <c r="B328" s="1">
        <f>DATE(2022,11,22) + TIME(0,0,0)</f>
        <v>44887</v>
      </c>
      <c r="C328">
        <v>904021376</v>
      </c>
      <c r="D328">
        <v>2097871</v>
      </c>
      <c r="E328">
        <v>81.206550598144531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53398.2109375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904021376</v>
      </c>
      <c r="D329">
        <v>2097871</v>
      </c>
      <c r="E329">
        <v>81.206550598144531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54025.3203125</v>
      </c>
    </row>
    <row r="330" spans="1:12" x14ac:dyDescent="0.25">
      <c r="A330">
        <v>1546</v>
      </c>
      <c r="B330" s="1">
        <f>DATE(2022,11,26) + TIME(0,0,0)</f>
        <v>44891</v>
      </c>
      <c r="C330">
        <v>904043136</v>
      </c>
      <c r="D330">
        <v>2097921.5</v>
      </c>
      <c r="E330">
        <v>81.207801818847656</v>
      </c>
      <c r="F330">
        <v>430.95468139648438</v>
      </c>
      <c r="G330">
        <v>2176424.75</v>
      </c>
      <c r="H330">
        <v>5050.240234375</v>
      </c>
      <c r="I330">
        <v>1</v>
      </c>
      <c r="J330">
        <v>2.4793518241494894E-3</v>
      </c>
      <c r="K330">
        <v>0.12521633505821228</v>
      </c>
      <c r="L330">
        <v>54134.60546875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914903552</v>
      </c>
      <c r="D331">
        <v>2123121.75</v>
      </c>
      <c r="E331">
        <v>82.263572692871094</v>
      </c>
      <c r="F331">
        <v>430.9671630859375</v>
      </c>
      <c r="G331">
        <v>2176445</v>
      </c>
      <c r="H331">
        <v>5050.14111328125</v>
      </c>
      <c r="I331">
        <v>1</v>
      </c>
      <c r="J331">
        <v>4.4447998516261578E-3</v>
      </c>
      <c r="K331">
        <v>0.22447863221168518</v>
      </c>
      <c r="L331">
        <v>52325.42578125</v>
      </c>
    </row>
    <row r="332" spans="1:12" x14ac:dyDescent="0.25">
      <c r="A332">
        <v>1551</v>
      </c>
      <c r="B332" s="1">
        <f>DATE(2022,12,1) + TIME(0,0,0)</f>
        <v>44896</v>
      </c>
      <c r="C332">
        <v>914925696</v>
      </c>
      <c r="D332">
        <v>2123173</v>
      </c>
      <c r="E332">
        <v>82.265861511230469</v>
      </c>
      <c r="F332">
        <v>430.9669189453125</v>
      </c>
      <c r="G332">
        <v>2213066.75</v>
      </c>
      <c r="H332">
        <v>5135.11962890625</v>
      </c>
      <c r="I332">
        <v>1</v>
      </c>
      <c r="J332">
        <v>4.4612311758100986E-3</v>
      </c>
      <c r="K332">
        <v>0.22909976541996002</v>
      </c>
      <c r="L332">
        <v>52279.13671875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917116672</v>
      </c>
      <c r="D333">
        <v>2128256.75</v>
      </c>
      <c r="E333">
        <v>82.495063781738281</v>
      </c>
      <c r="F333">
        <v>430.96804809570313</v>
      </c>
      <c r="G333">
        <v>2213070.75</v>
      </c>
      <c r="H333">
        <v>5135.11572265625</v>
      </c>
      <c r="I333">
        <v>1</v>
      </c>
      <c r="J333">
        <v>4.5359935611486435E-3</v>
      </c>
      <c r="K333">
        <v>0.23293907940387726</v>
      </c>
      <c r="L333">
        <v>52201.8359375</v>
      </c>
    </row>
    <row r="334" spans="1:12" x14ac:dyDescent="0.25">
      <c r="A334">
        <v>1552</v>
      </c>
      <c r="B334" s="1">
        <f>DATE(2022,12,2) + TIME(0,0,0)</f>
        <v>44897</v>
      </c>
      <c r="C334">
        <v>917143296</v>
      </c>
      <c r="D334">
        <v>2128318.5</v>
      </c>
      <c r="E334">
        <v>82.497970581054688</v>
      </c>
      <c r="F334">
        <v>430.96563720703125</v>
      </c>
      <c r="G334">
        <v>2663391.5</v>
      </c>
      <c r="H334">
        <v>6180.05517578125</v>
      </c>
      <c r="I334">
        <v>1</v>
      </c>
      <c r="J334">
        <v>4.7066416591405869E-3</v>
      </c>
      <c r="K334">
        <v>0.29088672995567322</v>
      </c>
      <c r="L334">
        <v>51639.80859375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918448320</v>
      </c>
      <c r="D335">
        <v>2131346.75</v>
      </c>
      <c r="E335">
        <v>82.645057678222656</v>
      </c>
      <c r="F335">
        <v>430.96719360351563</v>
      </c>
      <c r="G335">
        <v>2663395.75</v>
      </c>
      <c r="H335">
        <v>6180.04296875</v>
      </c>
      <c r="I335">
        <v>1</v>
      </c>
      <c r="J335">
        <v>4.9175419844686985E-3</v>
      </c>
      <c r="K335">
        <v>0.3039211630821228</v>
      </c>
      <c r="L335">
        <v>51411.69921875</v>
      </c>
    </row>
    <row r="336" spans="1:12" x14ac:dyDescent="0.25">
      <c r="A336">
        <v>1552.5</v>
      </c>
      <c r="B336" s="1">
        <f>DATE(2022,12,2) + TIME(12,0,0)</f>
        <v>44897.5</v>
      </c>
      <c r="C336">
        <v>918469632</v>
      </c>
      <c r="D336">
        <v>2131396.25</v>
      </c>
      <c r="E336">
        <v>82.647369384765625</v>
      </c>
      <c r="F336">
        <v>430.97048950195313</v>
      </c>
      <c r="G336">
        <v>2131369</v>
      </c>
      <c r="H336">
        <v>4945.5107421875</v>
      </c>
      <c r="I336">
        <v>1</v>
      </c>
      <c r="J336">
        <v>4.6690455637872219E-3</v>
      </c>
      <c r="K336">
        <v>0.23091892898082733</v>
      </c>
      <c r="L336">
        <v>52070.51953125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921645376</v>
      </c>
      <c r="D337">
        <v>2138765</v>
      </c>
      <c r="E337">
        <v>82.985054016113281</v>
      </c>
      <c r="F337">
        <v>430.9703369140625</v>
      </c>
      <c r="G337">
        <v>2131370.5</v>
      </c>
      <c r="H337">
        <v>4945.515625</v>
      </c>
      <c r="I337">
        <v>1</v>
      </c>
      <c r="J337">
        <v>4.5659639872610569E-3</v>
      </c>
      <c r="K337">
        <v>0.22582077980041504</v>
      </c>
      <c r="L337">
        <v>52247.08203125</v>
      </c>
    </row>
    <row r="338" spans="1:12" x14ac:dyDescent="0.25">
      <c r="A338">
        <v>1554</v>
      </c>
      <c r="B338" s="1">
        <f>DATE(2022,12,4) + TIME(0,0,0)</f>
        <v>44899</v>
      </c>
      <c r="C338">
        <v>921667072</v>
      </c>
      <c r="D338">
        <v>2138815.5</v>
      </c>
      <c r="E338">
        <v>82.987358093261719</v>
      </c>
      <c r="F338">
        <v>430.9700927734375</v>
      </c>
      <c r="G338">
        <v>2167856.5</v>
      </c>
      <c r="H338">
        <v>5030.1787109375</v>
      </c>
      <c r="I338">
        <v>1</v>
      </c>
      <c r="J338">
        <v>4.5827776193618774E-3</v>
      </c>
      <c r="K338">
        <v>0.23053246736526489</v>
      </c>
      <c r="L338">
        <v>52202.265625</v>
      </c>
    </row>
    <row r="339" spans="1:12" x14ac:dyDescent="0.25">
      <c r="A339">
        <v>1555</v>
      </c>
      <c r="B339" s="1">
        <f>DATE(2022,12,5) + TIME(0,0,0)</f>
        <v>44900</v>
      </c>
      <c r="C339">
        <v>923834944</v>
      </c>
      <c r="D339">
        <v>2143845.5</v>
      </c>
      <c r="E339">
        <v>83.2186279296875</v>
      </c>
      <c r="F339">
        <v>430.970947265625</v>
      </c>
      <c r="G339">
        <v>2167860.25</v>
      </c>
      <c r="H339">
        <v>5030.17724609375</v>
      </c>
      <c r="I339">
        <v>1</v>
      </c>
      <c r="J339">
        <v>4.6067382209002972E-3</v>
      </c>
      <c r="K339">
        <v>0.23173777759075165</v>
      </c>
      <c r="L339">
        <v>52180.921875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925981120</v>
      </c>
      <c r="D340">
        <v>2148825.5</v>
      </c>
      <c r="E340">
        <v>83.448738098144531</v>
      </c>
      <c r="F340">
        <v>430.97177124023438</v>
      </c>
      <c r="G340">
        <v>2167864</v>
      </c>
      <c r="H340">
        <v>5030.17626953125</v>
      </c>
      <c r="I340">
        <v>1</v>
      </c>
      <c r="J340">
        <v>4.6270904131233692E-3</v>
      </c>
      <c r="K340">
        <v>0.23276157677173615</v>
      </c>
      <c r="L340">
        <v>52164.6953125</v>
      </c>
    </row>
    <row r="341" spans="1:12" x14ac:dyDescent="0.25">
      <c r="A341">
        <v>1556</v>
      </c>
      <c r="B341" s="1">
        <f>DATE(2022,12,6) + TIME(0,0,0)</f>
        <v>44901</v>
      </c>
      <c r="C341">
        <v>926002304</v>
      </c>
      <c r="D341">
        <v>2148874.5</v>
      </c>
      <c r="E341">
        <v>83.450996398925781</v>
      </c>
      <c r="F341">
        <v>430.97213745117188</v>
      </c>
      <c r="G341">
        <v>2116321</v>
      </c>
      <c r="H341">
        <v>4910.57470703125</v>
      </c>
      <c r="I341">
        <v>1</v>
      </c>
      <c r="J341">
        <v>4.6030753292143345E-3</v>
      </c>
      <c r="K341">
        <v>0.22604787349700928</v>
      </c>
      <c r="L341">
        <v>52228.23828125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928097472</v>
      </c>
      <c r="D342">
        <v>2153736</v>
      </c>
      <c r="E342">
        <v>83.674514770507813</v>
      </c>
      <c r="F342">
        <v>430.9727783203125</v>
      </c>
      <c r="G342">
        <v>2116324.25</v>
      </c>
      <c r="H342">
        <v>4910.5751953125</v>
      </c>
      <c r="I342">
        <v>1</v>
      </c>
      <c r="J342">
        <v>4.597772378474474E-3</v>
      </c>
      <c r="K342">
        <v>0.2257874608039856</v>
      </c>
      <c r="L342">
        <v>52244.390625</v>
      </c>
    </row>
    <row r="343" spans="1:12" x14ac:dyDescent="0.25">
      <c r="A343">
        <v>1557</v>
      </c>
      <c r="B343" s="1">
        <f>DATE(2022,12,7) + TIME(0,0,0)</f>
        <v>44902</v>
      </c>
      <c r="C343">
        <v>928097472</v>
      </c>
      <c r="D343">
        <v>2153736</v>
      </c>
      <c r="E343">
        <v>83.674514770507813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53624.92578125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928097472</v>
      </c>
      <c r="D344">
        <v>2153736</v>
      </c>
      <c r="E344">
        <v>83.674514770507813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54338.48828125</v>
      </c>
    </row>
    <row r="345" spans="1:12" x14ac:dyDescent="0.25">
      <c r="A345">
        <v>1563</v>
      </c>
      <c r="B345" s="1">
        <f>DATE(2022,12,13) + TIME(0,0,0)</f>
        <v>44908</v>
      </c>
      <c r="C345">
        <v>928118976</v>
      </c>
      <c r="D345">
        <v>2153786</v>
      </c>
      <c r="E345">
        <v>83.675651550292969</v>
      </c>
      <c r="F345">
        <v>430.96005249023438</v>
      </c>
      <c r="G345">
        <v>2155162.75</v>
      </c>
      <c r="H345">
        <v>5000.8408203125</v>
      </c>
      <c r="I345">
        <v>1</v>
      </c>
      <c r="J345">
        <v>2.265949035063386E-3</v>
      </c>
      <c r="K345">
        <v>0.11331907659769058</v>
      </c>
      <c r="L345">
        <v>54392.5390625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943183808</v>
      </c>
      <c r="D346">
        <v>2188741.25</v>
      </c>
      <c r="E346">
        <v>85.148063659667969</v>
      </c>
      <c r="F346">
        <v>430.97860717773438</v>
      </c>
      <c r="G346">
        <v>2155207.5</v>
      </c>
      <c r="H346">
        <v>5000.7294921875</v>
      </c>
      <c r="I346">
        <v>1</v>
      </c>
      <c r="J346">
        <v>4.4949348084628582E-3</v>
      </c>
      <c r="K346">
        <v>0.22478964924812317</v>
      </c>
      <c r="L346">
        <v>52332.078125</v>
      </c>
    </row>
    <row r="347" spans="1:12" x14ac:dyDescent="0.25">
      <c r="A347">
        <v>1570</v>
      </c>
      <c r="B347" s="1">
        <f>DATE(2022,12,20) + TIME(0,0,0)</f>
        <v>44915</v>
      </c>
      <c r="C347">
        <v>943209088</v>
      </c>
      <c r="D347">
        <v>2188799.75</v>
      </c>
      <c r="E347">
        <v>85.150772094726563</v>
      </c>
      <c r="F347">
        <v>430.97622680664063</v>
      </c>
      <c r="G347">
        <v>2524308</v>
      </c>
      <c r="H347">
        <v>5857.1865234375</v>
      </c>
      <c r="I347">
        <v>1</v>
      </c>
      <c r="J347">
        <v>4.623128566890955E-3</v>
      </c>
      <c r="K347">
        <v>0.27079775929450989</v>
      </c>
      <c r="L347">
        <v>51873.20703125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945708160</v>
      </c>
      <c r="D348">
        <v>2194598.5</v>
      </c>
      <c r="E348">
        <v>85.429679870605469</v>
      </c>
      <c r="F348">
        <v>430.9788818359375</v>
      </c>
      <c r="G348">
        <v>2524317.5</v>
      </c>
      <c r="H348">
        <v>5857.17236328125</v>
      </c>
      <c r="I348">
        <v>1</v>
      </c>
      <c r="J348">
        <v>4.8885722644627094E-3</v>
      </c>
      <c r="K348">
        <v>0.28634610772132874</v>
      </c>
      <c r="L348">
        <v>51593.98046875</v>
      </c>
    </row>
    <row r="349" spans="1:12" x14ac:dyDescent="0.25">
      <c r="A349">
        <v>1571</v>
      </c>
      <c r="B349" s="1">
        <f>DATE(2022,12,21) + TIME(0,0,0)</f>
        <v>44916</v>
      </c>
      <c r="C349">
        <v>945737664</v>
      </c>
      <c r="D349">
        <v>2194667</v>
      </c>
      <c r="E349">
        <v>85.433128356933594</v>
      </c>
      <c r="F349">
        <v>430.97653198242188</v>
      </c>
      <c r="G349">
        <v>2951056.5</v>
      </c>
      <c r="H349">
        <v>6847.37158203125</v>
      </c>
      <c r="I349">
        <v>1</v>
      </c>
      <c r="J349">
        <v>5.0344597548246384E-3</v>
      </c>
      <c r="K349">
        <v>0.34474551677703857</v>
      </c>
      <c r="L349">
        <v>51053.2578125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960463552</v>
      </c>
      <c r="D350">
        <v>2228835</v>
      </c>
      <c r="E350">
        <v>87.352745056152344</v>
      </c>
      <c r="F350">
        <v>430.98580932617188</v>
      </c>
      <c r="G350">
        <v>2951096.5</v>
      </c>
      <c r="H350">
        <v>6847.31689453125</v>
      </c>
      <c r="I350">
        <v>1</v>
      </c>
      <c r="J350">
        <v>5.8378893882036209E-3</v>
      </c>
      <c r="K350">
        <v>0.39976212382316589</v>
      </c>
      <c r="L350">
        <v>50303.3125</v>
      </c>
    </row>
    <row r="351" spans="1:12" x14ac:dyDescent="0.25">
      <c r="A351">
        <v>1576</v>
      </c>
      <c r="B351" s="1">
        <f>DATE(2022,12,26) + TIME(0,0,0)</f>
        <v>44921</v>
      </c>
      <c r="C351">
        <v>960488192</v>
      </c>
      <c r="D351">
        <v>2228892.25</v>
      </c>
      <c r="E351">
        <v>87.355949401855469</v>
      </c>
      <c r="F351">
        <v>430.989501953125</v>
      </c>
      <c r="G351">
        <v>2469129.75</v>
      </c>
      <c r="H351">
        <v>5728.97900390625</v>
      </c>
      <c r="I351">
        <v>1</v>
      </c>
      <c r="J351">
        <v>5.5819526314735413E-3</v>
      </c>
      <c r="K351">
        <v>0.31980672478675842</v>
      </c>
      <c r="L351">
        <v>50910.50390625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967870912</v>
      </c>
      <c r="D352">
        <v>2246022</v>
      </c>
      <c r="E352">
        <v>88.280120849609375</v>
      </c>
      <c r="F352">
        <v>430.99005126953125</v>
      </c>
      <c r="G352">
        <v>2469138.25</v>
      </c>
      <c r="H352">
        <v>5728.9912109375</v>
      </c>
      <c r="I352">
        <v>1</v>
      </c>
      <c r="J352">
        <v>5.3724725730717182E-3</v>
      </c>
      <c r="K352">
        <v>0.30780503153800964</v>
      </c>
      <c r="L352">
        <v>51202.03125</v>
      </c>
    </row>
    <row r="353" spans="1:12" x14ac:dyDescent="0.25">
      <c r="A353">
        <v>1579</v>
      </c>
      <c r="B353" s="1">
        <f>DATE(2022,12,29) + TIME(0,0,0)</f>
        <v>44924</v>
      </c>
      <c r="C353">
        <v>967891840</v>
      </c>
      <c r="D353">
        <v>2246070.5</v>
      </c>
      <c r="E353">
        <v>88.282630920410156</v>
      </c>
      <c r="F353">
        <v>430.99368286132813</v>
      </c>
      <c r="G353">
        <v>2092420.25</v>
      </c>
      <c r="H353">
        <v>4854.87451171875</v>
      </c>
      <c r="I353">
        <v>1</v>
      </c>
      <c r="J353">
        <v>5.1679755561053753E-3</v>
      </c>
      <c r="K353">
        <v>0.25091171264648438</v>
      </c>
      <c r="L353">
        <v>51669.02734375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995072768</v>
      </c>
      <c r="D354">
        <v>2309135.5</v>
      </c>
      <c r="E354">
        <v>91.405372619628906</v>
      </c>
      <c r="F354">
        <v>431.0045166015625</v>
      </c>
      <c r="G354">
        <v>2092477.375</v>
      </c>
      <c r="H354">
        <v>4854.884765625</v>
      </c>
      <c r="I354">
        <v>1</v>
      </c>
      <c r="J354">
        <v>4.951166920363903E-3</v>
      </c>
      <c r="K354">
        <v>0.24038536846637726</v>
      </c>
      <c r="L354">
        <v>51992.42578125</v>
      </c>
    </row>
    <row r="355" spans="1:12" x14ac:dyDescent="0.25">
      <c r="A355">
        <v>1592</v>
      </c>
      <c r="B355" s="1">
        <f>DATE(2023,1,11) + TIME(0,0,0)</f>
        <v>44937</v>
      </c>
      <c r="C355">
        <v>995098176</v>
      </c>
      <c r="D355">
        <v>2309194.5</v>
      </c>
      <c r="E355">
        <v>91.408393859863281</v>
      </c>
      <c r="F355">
        <v>431.00027465820313</v>
      </c>
      <c r="G355">
        <v>2545393</v>
      </c>
      <c r="H355">
        <v>5905.7802734375</v>
      </c>
      <c r="I355">
        <v>1</v>
      </c>
      <c r="J355">
        <v>5.118396133184433E-3</v>
      </c>
      <c r="K355">
        <v>0.30229669809341431</v>
      </c>
      <c r="L355">
        <v>51431.94921875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1002708992</v>
      </c>
      <c r="D356">
        <v>2326852.75</v>
      </c>
      <c r="E356">
        <v>92.368881225585938</v>
      </c>
      <c r="F356">
        <v>431.00827026367188</v>
      </c>
      <c r="G356">
        <v>2545430.25</v>
      </c>
      <c r="H356">
        <v>5905.75732421875</v>
      </c>
      <c r="I356">
        <v>1</v>
      </c>
      <c r="J356">
        <v>5.5203046649694443E-3</v>
      </c>
      <c r="K356">
        <v>0.32603377103805542</v>
      </c>
      <c r="L356">
        <v>51018.05859375</v>
      </c>
    </row>
    <row r="357" spans="1:12" x14ac:dyDescent="0.25">
      <c r="A357">
        <v>1595</v>
      </c>
      <c r="B357" s="1">
        <f>DATE(2023,1,14) + TIME(0,0,0)</f>
        <v>44940</v>
      </c>
      <c r="C357">
        <v>1002729792</v>
      </c>
      <c r="D357">
        <v>2326901</v>
      </c>
      <c r="E357">
        <v>92.371429443359375</v>
      </c>
      <c r="F357">
        <v>431.0137939453125</v>
      </c>
      <c r="G357">
        <v>2080365.125</v>
      </c>
      <c r="H357">
        <v>4826.6787109375</v>
      </c>
      <c r="I357">
        <v>1</v>
      </c>
      <c r="J357">
        <v>5.2792085334658623E-3</v>
      </c>
      <c r="K357">
        <v>0.25482389330863953</v>
      </c>
      <c r="L357">
        <v>51593.16796875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1014338304</v>
      </c>
      <c r="D358">
        <v>2353834</v>
      </c>
      <c r="E358">
        <v>93.725234985351563</v>
      </c>
      <c r="F358">
        <v>431.01666259765625</v>
      </c>
      <c r="G358">
        <v>2080385</v>
      </c>
      <c r="H358">
        <v>4826.69287109375</v>
      </c>
      <c r="I358">
        <v>1</v>
      </c>
      <c r="J358">
        <v>4.986682441085577E-3</v>
      </c>
      <c r="K358">
        <v>0.24070386588573456</v>
      </c>
      <c r="L358">
        <v>51963.02734375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1015191232</v>
      </c>
      <c r="D359">
        <v>2355813</v>
      </c>
      <c r="E359">
        <v>93.823860168457031</v>
      </c>
      <c r="F359">
        <v>431.0172119140625</v>
      </c>
      <c r="G359">
        <v>2080387.75</v>
      </c>
      <c r="H359">
        <v>4826.69287109375</v>
      </c>
      <c r="I359">
        <v>1</v>
      </c>
      <c r="J359">
        <v>4.9836859107017517E-3</v>
      </c>
      <c r="K359">
        <v>0.24055920541286469</v>
      </c>
      <c r="L359">
        <v>51966.203125</v>
      </c>
    </row>
    <row r="360" spans="1:12" x14ac:dyDescent="0.25">
      <c r="A360">
        <v>1601</v>
      </c>
      <c r="B360" s="1">
        <f>DATE(2023,1,20) + TIME(0,0,0)</f>
        <v>44946</v>
      </c>
      <c r="C360">
        <v>1015212032</v>
      </c>
      <c r="D360">
        <v>2355861.25</v>
      </c>
      <c r="E360">
        <v>93.826263427734375</v>
      </c>
      <c r="F360">
        <v>431.01724243164063</v>
      </c>
      <c r="G360">
        <v>2079123.5</v>
      </c>
      <c r="H360">
        <v>4823.759765625</v>
      </c>
      <c r="I360">
        <v>1</v>
      </c>
      <c r="J360">
        <v>4.983031190931797E-3</v>
      </c>
      <c r="K360">
        <v>0.24038143455982208</v>
      </c>
      <c r="L360">
        <v>51967.8671875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1019349504</v>
      </c>
      <c r="D361">
        <v>2365460.5</v>
      </c>
      <c r="E361">
        <v>94.304061889648438</v>
      </c>
      <c r="F361">
        <v>431.01998901367188</v>
      </c>
      <c r="G361">
        <v>2079137.125</v>
      </c>
      <c r="H361">
        <v>4823.76025390625</v>
      </c>
      <c r="I361">
        <v>1</v>
      </c>
      <c r="J361">
        <v>4.9747969023883343E-3</v>
      </c>
      <c r="K361">
        <v>0.23998419940471649</v>
      </c>
      <c r="L361">
        <v>51976.37890625</v>
      </c>
    </row>
    <row r="362" spans="1:12" x14ac:dyDescent="0.25">
      <c r="A362">
        <v>1603</v>
      </c>
      <c r="B362" s="1">
        <f>DATE(2023,1,22) + TIME(0,0,0)</f>
        <v>44948</v>
      </c>
      <c r="C362">
        <v>1019374784</v>
      </c>
      <c r="D362">
        <v>2365519.25</v>
      </c>
      <c r="E362">
        <v>94.307075500488281</v>
      </c>
      <c r="F362">
        <v>431.0150146484375</v>
      </c>
      <c r="G362">
        <v>2528151</v>
      </c>
      <c r="H362">
        <v>5865.57568359375</v>
      </c>
      <c r="I362">
        <v>1</v>
      </c>
      <c r="J362">
        <v>5.141490139067173E-3</v>
      </c>
      <c r="K362">
        <v>0.30159348249435425</v>
      </c>
      <c r="L362">
        <v>51420.75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1026934080</v>
      </c>
      <c r="D363">
        <v>2383057.25</v>
      </c>
      <c r="E363">
        <v>95.263374328613281</v>
      </c>
      <c r="F363">
        <v>431.02435302734375</v>
      </c>
      <c r="G363">
        <v>2528196.5</v>
      </c>
      <c r="H363">
        <v>5865.55419921875</v>
      </c>
      <c r="I363">
        <v>1</v>
      </c>
      <c r="J363">
        <v>5.5358083918690681E-3</v>
      </c>
      <c r="K363">
        <v>0.32472380995750427</v>
      </c>
      <c r="L363">
        <v>51014.58203125</v>
      </c>
    </row>
    <row r="364" spans="1:12" x14ac:dyDescent="0.25">
      <c r="A364">
        <v>1606</v>
      </c>
      <c r="B364" s="1">
        <f>DATE(2023,1,25) + TIME(0,0,0)</f>
        <v>44951</v>
      </c>
      <c r="C364">
        <v>1026954496</v>
      </c>
      <c r="D364">
        <v>2383104.75</v>
      </c>
      <c r="E364">
        <v>95.265884399414063</v>
      </c>
      <c r="F364">
        <v>431.03115844726563</v>
      </c>
      <c r="G364">
        <v>2046445.75</v>
      </c>
      <c r="H364">
        <v>4747.79052734375</v>
      </c>
      <c r="I364">
        <v>1</v>
      </c>
      <c r="J364">
        <v>5.2835769020020962E-3</v>
      </c>
      <c r="K364">
        <v>0.25086641311645508</v>
      </c>
      <c r="L364">
        <v>51609.83984375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1043305728</v>
      </c>
      <c r="D365">
        <v>2421039.5</v>
      </c>
      <c r="E365">
        <v>97.164299011230469</v>
      </c>
      <c r="F365">
        <v>431.037841796875</v>
      </c>
      <c r="G365">
        <v>2046483.875</v>
      </c>
      <c r="H365">
        <v>4747.8056640625</v>
      </c>
      <c r="I365">
        <v>1</v>
      </c>
      <c r="J365">
        <v>4.9661425873637199E-3</v>
      </c>
      <c r="K365">
        <v>0.23579449951648712</v>
      </c>
      <c r="L365">
        <v>52012.265625</v>
      </c>
    </row>
    <row r="366" spans="1:12" x14ac:dyDescent="0.25">
      <c r="A366">
        <v>1614</v>
      </c>
      <c r="B366" s="1">
        <f>DATE(2023,2,2) + TIME(0,0,0)</f>
        <v>44959</v>
      </c>
      <c r="C366">
        <v>1043326528</v>
      </c>
      <c r="D366">
        <v>2421087.75</v>
      </c>
      <c r="E366">
        <v>97.166702270507813</v>
      </c>
      <c r="F366">
        <v>431.037353515625</v>
      </c>
      <c r="G366">
        <v>2078919.625</v>
      </c>
      <c r="H366">
        <v>4823.06103515625</v>
      </c>
      <c r="I366">
        <v>1</v>
      </c>
      <c r="J366">
        <v>4.9775317311286926E-3</v>
      </c>
      <c r="K366">
        <v>0.24008135497570038</v>
      </c>
      <c r="L366">
        <v>51976.64453125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1072411648</v>
      </c>
      <c r="D367">
        <v>2488562.5</v>
      </c>
      <c r="E367">
        <v>100.53791809082031</v>
      </c>
      <c r="F367">
        <v>431.06280517578125</v>
      </c>
      <c r="G367">
        <v>2079041.875</v>
      </c>
      <c r="H367">
        <v>4823.060546875</v>
      </c>
      <c r="I367">
        <v>1</v>
      </c>
      <c r="J367">
        <v>4.9965260550379753E-3</v>
      </c>
      <c r="K367">
        <v>0.24099750816822052</v>
      </c>
      <c r="L367">
        <v>51938.9609375</v>
      </c>
    </row>
    <row r="368" spans="1:12" x14ac:dyDescent="0.25">
      <c r="A368">
        <v>1628</v>
      </c>
      <c r="B368" s="1">
        <f>DATE(2023,2,16) + TIME(0,0,0)</f>
        <v>44973</v>
      </c>
      <c r="C368">
        <v>1072432576</v>
      </c>
      <c r="D368">
        <v>2488611</v>
      </c>
      <c r="E368">
        <v>100.54035186767578</v>
      </c>
      <c r="F368">
        <v>431.06256103515625</v>
      </c>
      <c r="G368">
        <v>2091889.875</v>
      </c>
      <c r="H368">
        <v>4852.8681640625</v>
      </c>
      <c r="I368">
        <v>1</v>
      </c>
      <c r="J368">
        <v>5.002086516469717E-3</v>
      </c>
      <c r="K368">
        <v>0.24275681376457214</v>
      </c>
      <c r="L368">
        <v>51923.12109375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1084963200</v>
      </c>
      <c r="D369">
        <v>2517679.75</v>
      </c>
      <c r="E369">
        <v>101.9971923828125</v>
      </c>
      <c r="F369">
        <v>431.07546997070313</v>
      </c>
      <c r="G369">
        <v>2091952.25</v>
      </c>
      <c r="H369">
        <v>4852.86767578125</v>
      </c>
      <c r="I369">
        <v>1</v>
      </c>
      <c r="J369">
        <v>5.0131347961723804E-3</v>
      </c>
      <c r="K369">
        <v>0.24329298734664917</v>
      </c>
      <c r="L369">
        <v>51902.9609375</v>
      </c>
    </row>
    <row r="370" spans="1:12" x14ac:dyDescent="0.25">
      <c r="A370">
        <v>1634</v>
      </c>
      <c r="B370" s="1">
        <f>DATE(2023,2,22) + TIME(0,0,0)</f>
        <v>44979</v>
      </c>
      <c r="C370">
        <v>1084983680</v>
      </c>
      <c r="D370">
        <v>2517727</v>
      </c>
      <c r="E370">
        <v>101.99955749511719</v>
      </c>
      <c r="F370">
        <v>431.07662963867188</v>
      </c>
      <c r="G370">
        <v>2038365.625</v>
      </c>
      <c r="H370">
        <v>4728.5458984375</v>
      </c>
      <c r="I370">
        <v>1</v>
      </c>
      <c r="J370">
        <v>4.9892873503267765E-3</v>
      </c>
      <c r="K370">
        <v>0.23593249917030334</v>
      </c>
      <c r="L370">
        <v>51968.75390625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1109424512</v>
      </c>
      <c r="D371">
        <v>2574422.25</v>
      </c>
      <c r="E371">
        <v>104.80235290527344</v>
      </c>
      <c r="F371">
        <v>431.10336303710938</v>
      </c>
      <c r="G371">
        <v>2038493.125</v>
      </c>
      <c r="H371">
        <v>4728.54833984375</v>
      </c>
      <c r="I371">
        <v>1</v>
      </c>
      <c r="J371">
        <v>4.9348380416631699E-3</v>
      </c>
      <c r="K371">
        <v>0.23335772752761841</v>
      </c>
      <c r="L371">
        <v>52015.4140625</v>
      </c>
    </row>
    <row r="372" spans="1:12" x14ac:dyDescent="0.25">
      <c r="A372">
        <v>1646</v>
      </c>
      <c r="B372" s="1">
        <f>DATE(2023,3,6) + TIME(0,0,0)</f>
        <v>44991</v>
      </c>
      <c r="C372">
        <v>1109445376</v>
      </c>
      <c r="D372">
        <v>2574470.75</v>
      </c>
      <c r="E372">
        <v>104.80474853515625</v>
      </c>
      <c r="F372">
        <v>431.10220336914063</v>
      </c>
      <c r="G372">
        <v>2086642.625</v>
      </c>
      <c r="H372">
        <v>4840.25</v>
      </c>
      <c r="I372">
        <v>1</v>
      </c>
      <c r="J372">
        <v>4.9555236473679543E-3</v>
      </c>
      <c r="K372">
        <v>0.23987162113189697</v>
      </c>
      <c r="L372">
        <v>51956.25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1115684480</v>
      </c>
      <c r="D373">
        <v>2588943</v>
      </c>
      <c r="E373">
        <v>105.52601623535156</v>
      </c>
      <c r="F373">
        <v>431.11123657226563</v>
      </c>
      <c r="G373">
        <v>2086685.625</v>
      </c>
      <c r="H373">
        <v>4840.24853515625</v>
      </c>
      <c r="I373">
        <v>1</v>
      </c>
      <c r="J373">
        <v>4.9898596480488777E-3</v>
      </c>
      <c r="K373">
        <v>0.24153368175029755</v>
      </c>
      <c r="L373">
        <v>51911.6796875</v>
      </c>
    </row>
    <row r="374" spans="1:12" x14ac:dyDescent="0.25">
      <c r="A374">
        <v>1649</v>
      </c>
      <c r="B374" s="1">
        <f>DATE(2023,3,9) + TIME(0,0,0)</f>
        <v>44994</v>
      </c>
      <c r="C374">
        <v>1115708928</v>
      </c>
      <c r="D374">
        <v>2588999.75</v>
      </c>
      <c r="E374">
        <v>105.52892303466797</v>
      </c>
      <c r="F374">
        <v>431.10324096679688</v>
      </c>
      <c r="G374">
        <v>2445387.75</v>
      </c>
      <c r="H374">
        <v>5672.39501953125</v>
      </c>
      <c r="I374">
        <v>1</v>
      </c>
      <c r="J374">
        <v>5.1274616271257401E-3</v>
      </c>
      <c r="K374">
        <v>0.29086479544639587</v>
      </c>
      <c r="L374">
        <v>51469.2421875</v>
      </c>
    </row>
    <row r="375" spans="1:12" x14ac:dyDescent="0.25">
      <c r="A375">
        <v>1649.39</v>
      </c>
      <c r="B375" s="1">
        <f>DATE(2023,3,9) + TIME(9,21,36)</f>
        <v>44994.39</v>
      </c>
      <c r="C375">
        <v>1116662656</v>
      </c>
      <c r="D375">
        <v>2591212</v>
      </c>
      <c r="E375">
        <v>105.64437103271484</v>
      </c>
      <c r="F375">
        <v>431.1075439453125</v>
      </c>
      <c r="G375">
        <v>2445410.25</v>
      </c>
      <c r="H375">
        <v>5672.3896484375</v>
      </c>
      <c r="I375">
        <v>1</v>
      </c>
      <c r="J375">
        <v>5.2614817395806313E-3</v>
      </c>
      <c r="K375">
        <v>0.29846745729446411</v>
      </c>
      <c r="L375">
        <v>51322.265625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1116682880</v>
      </c>
      <c r="D376">
        <v>2591258.75</v>
      </c>
      <c r="E376">
        <v>105.64674377441406</v>
      </c>
      <c r="F376">
        <v>431.1182861328125</v>
      </c>
      <c r="G376">
        <v>2018331.5</v>
      </c>
      <c r="H376">
        <v>4681.61865234375</v>
      </c>
      <c r="I376">
        <v>1</v>
      </c>
      <c r="J376">
        <v>5.0689065828919411E-3</v>
      </c>
      <c r="K376">
        <v>0.23731890320777893</v>
      </c>
      <c r="L376">
        <v>51845.7109375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1117873664</v>
      </c>
      <c r="D377">
        <v>2594021</v>
      </c>
      <c r="E377">
        <v>105.78501129150391</v>
      </c>
      <c r="F377">
        <v>431.11651611328125</v>
      </c>
      <c r="G377">
        <v>2018325</v>
      </c>
      <c r="H377">
        <v>4681.623046875</v>
      </c>
      <c r="I377">
        <v>1</v>
      </c>
      <c r="J377">
        <v>4.9799568951129913E-3</v>
      </c>
      <c r="K377">
        <v>0.23315443098545074</v>
      </c>
      <c r="L377">
        <v>51973.265625</v>
      </c>
    </row>
    <row r="378" spans="1:12" x14ac:dyDescent="0.25">
      <c r="A378">
        <v>1650</v>
      </c>
      <c r="B378" s="1">
        <f>DATE(2023,3,10) + TIME(0,0,0)</f>
        <v>44995</v>
      </c>
      <c r="C378">
        <v>1117899392</v>
      </c>
      <c r="D378">
        <v>2594080.75</v>
      </c>
      <c r="E378">
        <v>105.78812408447266</v>
      </c>
      <c r="F378">
        <v>431.10391235351563</v>
      </c>
      <c r="G378">
        <v>2580166.75</v>
      </c>
      <c r="H378">
        <v>5985.02294921875</v>
      </c>
      <c r="I378">
        <v>1</v>
      </c>
      <c r="J378">
        <v>5.1937811076641083E-3</v>
      </c>
      <c r="K378">
        <v>0.3108651340007782</v>
      </c>
      <c r="L378">
        <v>51279.76171875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1120453888</v>
      </c>
      <c r="D379">
        <v>2600006</v>
      </c>
      <c r="E379">
        <v>106.10880279541016</v>
      </c>
      <c r="F379">
        <v>431.11346435546875</v>
      </c>
      <c r="G379">
        <v>2580218.25</v>
      </c>
      <c r="H379">
        <v>5985.009765625</v>
      </c>
      <c r="I379">
        <v>1</v>
      </c>
      <c r="J379">
        <v>5.494140088558197E-3</v>
      </c>
      <c r="K379">
        <v>0.32884290814399719</v>
      </c>
      <c r="L379">
        <v>50967.10546875</v>
      </c>
    </row>
    <row r="380" spans="1:12" x14ac:dyDescent="0.25">
      <c r="A380">
        <v>1651</v>
      </c>
      <c r="B380" s="1">
        <f>DATE(2023,3,11) + TIME(0,0,0)</f>
        <v>44996</v>
      </c>
      <c r="C380">
        <v>1120453888</v>
      </c>
      <c r="D380">
        <v>2600006</v>
      </c>
      <c r="E380">
        <v>106.10880279541016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53097.53515625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1120453888</v>
      </c>
      <c r="D381">
        <v>2600006</v>
      </c>
      <c r="E381">
        <v>106.10880279541016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53270.55078125</v>
      </c>
    </row>
    <row r="382" spans="1:12" x14ac:dyDescent="0.25">
      <c r="A382">
        <v>1652</v>
      </c>
      <c r="B382" s="1">
        <f>DATE(2023,3,12) + TIME(0,0,0)</f>
        <v>44997</v>
      </c>
      <c r="C382">
        <v>1120453888</v>
      </c>
      <c r="D382">
        <v>2600006</v>
      </c>
      <c r="E382">
        <v>106.10880279541016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53272.19921875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1120453888</v>
      </c>
      <c r="D383">
        <v>2600006</v>
      </c>
      <c r="E383">
        <v>106.10880279541016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53551.78515625</v>
      </c>
    </row>
    <row r="384" spans="1:12" x14ac:dyDescent="0.25">
      <c r="A384">
        <v>1654</v>
      </c>
      <c r="B384" s="1">
        <f>DATE(2023,3,14) + TIME(0,0,0)</f>
        <v>44999</v>
      </c>
      <c r="C384">
        <v>1120475136</v>
      </c>
      <c r="D384">
        <v>2600055.25</v>
      </c>
      <c r="E384">
        <v>106.11017608642578</v>
      </c>
      <c r="F384">
        <v>431.07781982421875</v>
      </c>
      <c r="G384">
        <v>2121718</v>
      </c>
      <c r="H384">
        <v>4921.89111328125</v>
      </c>
      <c r="I384">
        <v>1</v>
      </c>
      <c r="J384">
        <v>2.8017067816108465E-3</v>
      </c>
      <c r="K384">
        <v>0.13790081441402435</v>
      </c>
      <c r="L384">
        <v>53724.28515625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1128941440</v>
      </c>
      <c r="D385">
        <v>2619693.25</v>
      </c>
      <c r="E385">
        <v>106.99504852294922</v>
      </c>
      <c r="F385">
        <v>431.12820434570313</v>
      </c>
      <c r="G385">
        <v>2121924.25</v>
      </c>
      <c r="H385">
        <v>4921.7939453125</v>
      </c>
      <c r="I385">
        <v>1</v>
      </c>
      <c r="J385">
        <v>4.7744549810886383E-3</v>
      </c>
      <c r="K385">
        <v>0.23500005900859833</v>
      </c>
      <c r="L385">
        <v>52062.140625</v>
      </c>
    </row>
    <row r="386" spans="1:12" x14ac:dyDescent="0.25">
      <c r="A386">
        <v>1658</v>
      </c>
      <c r="B386" s="1">
        <f>DATE(2023,3,18) + TIME(0,0,0)</f>
        <v>45003</v>
      </c>
      <c r="C386">
        <v>1128962432</v>
      </c>
      <c r="D386">
        <v>2619742</v>
      </c>
      <c r="E386">
        <v>106.99737548828125</v>
      </c>
      <c r="F386">
        <v>431.12875366210938</v>
      </c>
      <c r="G386">
        <v>2102279.5</v>
      </c>
      <c r="H386">
        <v>4876.2216796875</v>
      </c>
      <c r="I386">
        <v>1</v>
      </c>
      <c r="J386">
        <v>4.7676940448582172E-3</v>
      </c>
      <c r="K386">
        <v>0.23249441385269165</v>
      </c>
      <c r="L386">
        <v>52085.140625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1162580224</v>
      </c>
      <c r="D387">
        <v>2697712.5</v>
      </c>
      <c r="E387">
        <v>110.83303070068359</v>
      </c>
      <c r="F387">
        <v>431.18264770507813</v>
      </c>
      <c r="G387">
        <v>2102538.25</v>
      </c>
      <c r="H387">
        <v>4876.21240234375</v>
      </c>
      <c r="I387">
        <v>1</v>
      </c>
      <c r="J387">
        <v>4.9642464146018028E-3</v>
      </c>
      <c r="K387">
        <v>0.24207921326160431</v>
      </c>
      <c r="L387">
        <v>51883.0625</v>
      </c>
    </row>
    <row r="388" spans="1:12" x14ac:dyDescent="0.25">
      <c r="A388">
        <v>1674</v>
      </c>
      <c r="B388" s="1">
        <f>DATE(2023,4,3) + TIME(0,0,0)</f>
        <v>45019</v>
      </c>
      <c r="C388">
        <v>1162600576</v>
      </c>
      <c r="D388">
        <v>2697760</v>
      </c>
      <c r="E388">
        <v>110.83536529541016</v>
      </c>
      <c r="F388">
        <v>431.18499755859375</v>
      </c>
      <c r="G388">
        <v>2039046.875</v>
      </c>
      <c r="H388">
        <v>4728.9375</v>
      </c>
      <c r="I388">
        <v>1</v>
      </c>
      <c r="J388">
        <v>4.9349735490977764E-3</v>
      </c>
      <c r="K388">
        <v>0.23338332772254944</v>
      </c>
      <c r="L388">
        <v>51960.96484375</v>
      </c>
    </row>
    <row r="389" spans="1:12" x14ac:dyDescent="0.25">
      <c r="A389">
        <v>1674.05</v>
      </c>
      <c r="B389" s="1">
        <f>DATE(2023,4,3) + TIME(1,12,0)</f>
        <v>45019.05</v>
      </c>
      <c r="C389">
        <v>1162702592</v>
      </c>
      <c r="D389">
        <v>2697996.25</v>
      </c>
      <c r="E389">
        <v>110.84703063964844</v>
      </c>
      <c r="F389">
        <v>431.18502807617188</v>
      </c>
      <c r="G389">
        <v>2039047</v>
      </c>
      <c r="H389">
        <v>4728.9375</v>
      </c>
      <c r="I389">
        <v>1</v>
      </c>
      <c r="J389">
        <v>4.931117407977581E-3</v>
      </c>
      <c r="K389">
        <v>0.23320095241069794</v>
      </c>
      <c r="L389">
        <v>51966.34375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1164619264</v>
      </c>
      <c r="D390">
        <v>2702441.5</v>
      </c>
      <c r="E390">
        <v>111.0654296875</v>
      </c>
      <c r="F390">
        <v>431.1873779296875</v>
      </c>
      <c r="G390">
        <v>2039058.625</v>
      </c>
      <c r="H390">
        <v>4728.9384765625</v>
      </c>
      <c r="I390">
        <v>1</v>
      </c>
      <c r="J390">
        <v>4.9048960208892822E-3</v>
      </c>
      <c r="K390">
        <v>0.23196089267730713</v>
      </c>
      <c r="L390">
        <v>51997.9375</v>
      </c>
    </row>
    <row r="391" spans="1:12" x14ac:dyDescent="0.25">
      <c r="A391">
        <v>1675</v>
      </c>
      <c r="B391" s="1">
        <f>DATE(2023,4,4) + TIME(0,0,0)</f>
        <v>45020</v>
      </c>
      <c r="C391">
        <v>1164639616</v>
      </c>
      <c r="D391">
        <v>2702488.75</v>
      </c>
      <c r="E391">
        <v>111.06774139404297</v>
      </c>
      <c r="F391">
        <v>431.18759155273438</v>
      </c>
      <c r="G391">
        <v>2033800.625</v>
      </c>
      <c r="H391">
        <v>4716.74169921875</v>
      </c>
      <c r="I391">
        <v>1</v>
      </c>
      <c r="J391">
        <v>4.9023418687283993E-3</v>
      </c>
      <c r="K391">
        <v>0.23124215006828308</v>
      </c>
      <c r="L391">
        <v>52004.55078125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1166653056</v>
      </c>
      <c r="D392">
        <v>2707158.25</v>
      </c>
      <c r="E392">
        <v>111.29634094238281</v>
      </c>
      <c r="F392">
        <v>431.19097900390625</v>
      </c>
      <c r="G392">
        <v>2033816.75</v>
      </c>
      <c r="H392">
        <v>4716.7421875</v>
      </c>
      <c r="I392">
        <v>1</v>
      </c>
      <c r="J392">
        <v>4.8930691555142403E-3</v>
      </c>
      <c r="K392">
        <v>0.23080475628376007</v>
      </c>
      <c r="L392">
        <v>52014.6015625</v>
      </c>
    </row>
    <row r="393" spans="1:12" x14ac:dyDescent="0.25">
      <c r="A393">
        <v>1676</v>
      </c>
      <c r="B393" s="1">
        <f>DATE(2023,4,5) + TIME(0,0,0)</f>
        <v>45021</v>
      </c>
      <c r="C393">
        <v>1166678400</v>
      </c>
      <c r="D393">
        <v>2707217</v>
      </c>
      <c r="E393">
        <v>111.29932403564453</v>
      </c>
      <c r="F393">
        <v>431.17547607421875</v>
      </c>
      <c r="G393">
        <v>2534864.25</v>
      </c>
      <c r="H393">
        <v>5878.96240234375</v>
      </c>
      <c r="I393">
        <v>1</v>
      </c>
      <c r="J393">
        <v>5.0823409110307693E-3</v>
      </c>
      <c r="K393">
        <v>0.29880407452583313</v>
      </c>
      <c r="L393">
        <v>51395.5703125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1169187968</v>
      </c>
      <c r="D394">
        <v>2713037.25</v>
      </c>
      <c r="E394">
        <v>111.60786437988281</v>
      </c>
      <c r="F394">
        <v>431.18896484375</v>
      </c>
      <c r="G394">
        <v>2534939.25</v>
      </c>
      <c r="H394">
        <v>5878.95166015625</v>
      </c>
      <c r="I394">
        <v>1</v>
      </c>
      <c r="J394">
        <v>5.3812367841601372E-3</v>
      </c>
      <c r="K394">
        <v>0.31637731194496155</v>
      </c>
      <c r="L394">
        <v>51081.6953125</v>
      </c>
    </row>
    <row r="395" spans="1:12" x14ac:dyDescent="0.25">
      <c r="A395">
        <v>1677</v>
      </c>
      <c r="B395" s="1">
        <f>DATE(2023,4,6) + TIME(0,0,0)</f>
        <v>45022</v>
      </c>
      <c r="C395">
        <v>1169213440</v>
      </c>
      <c r="D395">
        <v>2713096.25</v>
      </c>
      <c r="E395">
        <v>111.61104583740234</v>
      </c>
      <c r="F395">
        <v>431.188720703125</v>
      </c>
      <c r="G395">
        <v>2546538</v>
      </c>
      <c r="H395">
        <v>5905.85498046875</v>
      </c>
      <c r="I395">
        <v>1</v>
      </c>
      <c r="J395">
        <v>5.3878300823271275E-3</v>
      </c>
      <c r="K395">
        <v>0.31821456551551819</v>
      </c>
      <c r="L395">
        <v>51065.2890625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1179374464</v>
      </c>
      <c r="D396">
        <v>2736660.5</v>
      </c>
      <c r="E396">
        <v>112.91583251953125</v>
      </c>
      <c r="F396">
        <v>431.21237182617188</v>
      </c>
      <c r="G396">
        <v>2546670.5</v>
      </c>
      <c r="H396">
        <v>5905.837890625</v>
      </c>
      <c r="I396">
        <v>1</v>
      </c>
      <c r="J396">
        <v>5.5870157666504383E-3</v>
      </c>
      <c r="K396">
        <v>0.32997852563858032</v>
      </c>
      <c r="L396">
        <v>50862.01953125</v>
      </c>
    </row>
    <row r="397" spans="1:12" x14ac:dyDescent="0.25">
      <c r="A397">
        <v>1681</v>
      </c>
      <c r="B397" s="1">
        <f>DATE(2023,4,10) + TIME(0,0,0)</f>
        <v>45026</v>
      </c>
      <c r="C397">
        <v>1179394304</v>
      </c>
      <c r="D397">
        <v>2736706.5</v>
      </c>
      <c r="E397">
        <v>112.91825103759766</v>
      </c>
      <c r="F397">
        <v>431.23626708984375</v>
      </c>
      <c r="G397">
        <v>1981416.25</v>
      </c>
      <c r="H397">
        <v>4594.73486328125</v>
      </c>
      <c r="I397">
        <v>1</v>
      </c>
      <c r="J397">
        <v>5.2588223479688168E-3</v>
      </c>
      <c r="K397">
        <v>0.24164164066314697</v>
      </c>
      <c r="L397">
        <v>51560.23828125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1181355904</v>
      </c>
      <c r="D398">
        <v>2741255.25</v>
      </c>
      <c r="E398">
        <v>113.14979553222656</v>
      </c>
      <c r="F398">
        <v>431.22659301757813</v>
      </c>
      <c r="G398">
        <v>1981376.375</v>
      </c>
      <c r="H398">
        <v>4594.74560546875</v>
      </c>
      <c r="I398">
        <v>1</v>
      </c>
      <c r="J398">
        <v>5.0245672464370728E-3</v>
      </c>
      <c r="K398">
        <v>0.23087766766548157</v>
      </c>
      <c r="L398">
        <v>51896.328125</v>
      </c>
    </row>
    <row r="399" spans="1:12" x14ac:dyDescent="0.25">
      <c r="A399">
        <v>1682</v>
      </c>
      <c r="B399" s="1">
        <f>DATE(2023,4,11) + TIME(0,0,0)</f>
        <v>45027</v>
      </c>
      <c r="C399">
        <v>1181380608</v>
      </c>
      <c r="D399">
        <v>2741312.5</v>
      </c>
      <c r="E399">
        <v>113.15279388427734</v>
      </c>
      <c r="F399">
        <v>431.20816040039063</v>
      </c>
      <c r="G399">
        <v>2466584.25</v>
      </c>
      <c r="H399">
        <v>5720.17041015625</v>
      </c>
      <c r="I399">
        <v>1</v>
      </c>
      <c r="J399">
        <v>5.2400552667677402E-3</v>
      </c>
      <c r="K399">
        <v>0.29975581169128418</v>
      </c>
      <c r="L399">
        <v>51298.25390625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1182589184</v>
      </c>
      <c r="D400">
        <v>2744115.5</v>
      </c>
      <c r="E400">
        <v>113.30268859863281</v>
      </c>
      <c r="F400">
        <v>431.21591186523438</v>
      </c>
      <c r="G400">
        <v>2466628.25</v>
      </c>
      <c r="H400">
        <v>5720.16943359375</v>
      </c>
      <c r="I400">
        <v>1</v>
      </c>
      <c r="J400">
        <v>5.3851851262152195E-3</v>
      </c>
      <c r="K400">
        <v>0.30805829167366028</v>
      </c>
      <c r="L400">
        <v>51135.6328125</v>
      </c>
    </row>
    <row r="401" spans="1:12" x14ac:dyDescent="0.25">
      <c r="A401">
        <v>1682.5</v>
      </c>
      <c r="B401" s="1">
        <f>DATE(2023,4,11) + TIME(12,0,0)</f>
        <v>45027.5</v>
      </c>
      <c r="C401">
        <v>1182609792</v>
      </c>
      <c r="D401">
        <v>2744163.25</v>
      </c>
      <c r="E401">
        <v>113.30516815185547</v>
      </c>
      <c r="F401">
        <v>431.23220825195313</v>
      </c>
      <c r="G401">
        <v>2060172.75</v>
      </c>
      <c r="H401">
        <v>4777.4091796875</v>
      </c>
      <c r="I401">
        <v>1</v>
      </c>
      <c r="J401">
        <v>5.1817181520164013E-3</v>
      </c>
      <c r="K401">
        <v>0.24756471812725067</v>
      </c>
      <c r="L401">
        <v>51635.87109375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1224827264</v>
      </c>
      <c r="D402">
        <v>2842052.5</v>
      </c>
      <c r="E402">
        <v>118.17278289794922</v>
      </c>
      <c r="F402">
        <v>431.31997680664063</v>
      </c>
      <c r="G402">
        <v>2060596.5</v>
      </c>
      <c r="H402">
        <v>4777.41943359375</v>
      </c>
      <c r="I402">
        <v>1</v>
      </c>
      <c r="J402">
        <v>4.965340718626976E-3</v>
      </c>
      <c r="K402">
        <v>0.2372269332408905</v>
      </c>
      <c r="L402">
        <v>51899.73828125</v>
      </c>
    </row>
    <row r="403" spans="1:12" x14ac:dyDescent="0.25">
      <c r="A403">
        <v>1703</v>
      </c>
      <c r="B403" s="1">
        <f>DATE(2023,5,2) + TIME(0,0,0)</f>
        <v>45048</v>
      </c>
      <c r="C403">
        <v>1224852480</v>
      </c>
      <c r="D403">
        <v>2842111</v>
      </c>
      <c r="E403">
        <v>118.17579650878906</v>
      </c>
      <c r="F403">
        <v>431.2984619140625</v>
      </c>
      <c r="G403">
        <v>2527596.5</v>
      </c>
      <c r="H403">
        <v>5860.4345703125</v>
      </c>
      <c r="I403">
        <v>1</v>
      </c>
      <c r="J403">
        <v>5.1444787532091141E-3</v>
      </c>
      <c r="K403">
        <v>0.30150431394577026</v>
      </c>
      <c r="L403">
        <v>51322.71875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1234938368</v>
      </c>
      <c r="D404">
        <v>2865494.25</v>
      </c>
      <c r="E404">
        <v>119.46317291259766</v>
      </c>
      <c r="F404">
        <v>431.34341430664063</v>
      </c>
      <c r="G404">
        <v>2527850.5</v>
      </c>
      <c r="H404">
        <v>5860.41259765625</v>
      </c>
      <c r="I404">
        <v>1</v>
      </c>
      <c r="J404">
        <v>5.6032412685453892E-3</v>
      </c>
      <c r="K404">
        <v>0.32839146256446838</v>
      </c>
      <c r="L404">
        <v>50853.76171875</v>
      </c>
    </row>
    <row r="405" spans="1:12" x14ac:dyDescent="0.25">
      <c r="A405">
        <v>1707</v>
      </c>
      <c r="B405" s="1">
        <f>DATE(2023,5,6) + TIME(0,0,0)</f>
        <v>45052</v>
      </c>
      <c r="C405">
        <v>1234958976</v>
      </c>
      <c r="D405">
        <v>2865542</v>
      </c>
      <c r="E405">
        <v>119.46572875976563</v>
      </c>
      <c r="F405">
        <v>431.37106323242188</v>
      </c>
      <c r="G405">
        <v>2060480.625</v>
      </c>
      <c r="H405">
        <v>4776.58544921875</v>
      </c>
      <c r="I405">
        <v>1</v>
      </c>
      <c r="J405">
        <v>5.3463061340153217E-3</v>
      </c>
      <c r="K405">
        <v>0.25538453459739685</v>
      </c>
      <c r="L405">
        <v>51430.9921875</v>
      </c>
    </row>
    <row r="406" spans="1:12" x14ac:dyDescent="0.25">
      <c r="A406">
        <v>1709</v>
      </c>
      <c r="B406" s="1">
        <f>DATE(2023,5,8) + TIME(0,0,0)</f>
        <v>45054</v>
      </c>
      <c r="C406">
        <v>1239079808</v>
      </c>
      <c r="D406">
        <v>2875095.25</v>
      </c>
      <c r="E406">
        <v>119.95845031738281</v>
      </c>
      <c r="F406">
        <v>431.3638916015625</v>
      </c>
      <c r="G406">
        <v>2060451.25</v>
      </c>
      <c r="H406">
        <v>4776.5966796875</v>
      </c>
      <c r="I406">
        <v>1</v>
      </c>
      <c r="J406">
        <v>5.1063713617622852E-3</v>
      </c>
      <c r="K406">
        <v>0.24392321705818176</v>
      </c>
      <c r="L406">
        <v>51754.265625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1241119744</v>
      </c>
      <c r="D407">
        <v>2879824</v>
      </c>
      <c r="E407">
        <v>120.19907379150391</v>
      </c>
      <c r="F407">
        <v>431.36831665039063</v>
      </c>
      <c r="G407">
        <v>2060473</v>
      </c>
      <c r="H407">
        <v>4776.59765625</v>
      </c>
      <c r="I407">
        <v>1</v>
      </c>
      <c r="J407">
        <v>5.0850259140133858E-3</v>
      </c>
      <c r="K407">
        <v>0.24290359020233154</v>
      </c>
      <c r="L407">
        <v>51781.3125</v>
      </c>
    </row>
    <row r="408" spans="1:12" x14ac:dyDescent="0.25">
      <c r="A408">
        <v>1710</v>
      </c>
      <c r="B408" s="1">
        <f>DATE(2023,5,9) + TIME(0,0,0)</f>
        <v>45055</v>
      </c>
      <c r="C408">
        <v>1241140352</v>
      </c>
      <c r="D408">
        <v>2879871.75</v>
      </c>
      <c r="E408">
        <v>120.20150756835938</v>
      </c>
      <c r="F408">
        <v>431.368408203125</v>
      </c>
      <c r="G408">
        <v>2059806.25</v>
      </c>
      <c r="H408">
        <v>4775.05126953125</v>
      </c>
      <c r="I408">
        <v>1</v>
      </c>
      <c r="J408">
        <v>5.0845206715166569E-3</v>
      </c>
      <c r="K408">
        <v>0.24280081689357758</v>
      </c>
      <c r="L408">
        <v>51782.3671875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1247299200</v>
      </c>
      <c r="D409">
        <v>2894149.25</v>
      </c>
      <c r="E409">
        <v>120.92549133300781</v>
      </c>
      <c r="F409">
        <v>431.38565063476563</v>
      </c>
      <c r="G409">
        <v>2059889</v>
      </c>
      <c r="H409">
        <v>4775.05224609375</v>
      </c>
      <c r="I409">
        <v>1</v>
      </c>
      <c r="J409">
        <v>5.0658378750085831E-3</v>
      </c>
      <c r="K409">
        <v>0.24190866947174072</v>
      </c>
      <c r="L409">
        <v>51807.703125</v>
      </c>
    </row>
    <row r="410" spans="1:12" x14ac:dyDescent="0.25">
      <c r="A410">
        <v>1713</v>
      </c>
      <c r="B410" s="1">
        <f>DATE(2023,5,12) + TIME(0,0,0)</f>
        <v>45058</v>
      </c>
      <c r="C410">
        <v>1247324160</v>
      </c>
      <c r="D410">
        <v>2894207</v>
      </c>
      <c r="E410">
        <v>120.92852020263672</v>
      </c>
      <c r="F410">
        <v>431.36203002929688</v>
      </c>
      <c r="G410">
        <v>2493582.75</v>
      </c>
      <c r="H410">
        <v>5780.71923828125</v>
      </c>
      <c r="I410">
        <v>1</v>
      </c>
      <c r="J410">
        <v>5.2369390614330769E-3</v>
      </c>
      <c r="K410">
        <v>0.30274859070777893</v>
      </c>
      <c r="L410">
        <v>51271.95703125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1247648384</v>
      </c>
      <c r="D411">
        <v>2894958.5</v>
      </c>
      <c r="E411">
        <v>120.96829223632813</v>
      </c>
      <c r="F411">
        <v>431.36691284179688</v>
      </c>
      <c r="G411">
        <v>2493611.25</v>
      </c>
      <c r="H411">
        <v>5780.7197265625</v>
      </c>
      <c r="I411">
        <v>1</v>
      </c>
      <c r="J411">
        <v>5.3114299662411213E-3</v>
      </c>
      <c r="K411">
        <v>0.30705520510673523</v>
      </c>
      <c r="L411">
        <v>51190.6015625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1249792896</v>
      </c>
      <c r="D412">
        <v>2899929.75</v>
      </c>
      <c r="E412">
        <v>121.23908996582031</v>
      </c>
      <c r="F412">
        <v>431.38296508789063</v>
      </c>
      <c r="G412">
        <v>2493702.75</v>
      </c>
      <c r="H412">
        <v>5780.716796875</v>
      </c>
      <c r="I412">
        <v>1</v>
      </c>
      <c r="J412">
        <v>5.4984837770462036E-3</v>
      </c>
      <c r="K412">
        <v>0.31786924600601196</v>
      </c>
      <c r="L412">
        <v>50998.546875</v>
      </c>
    </row>
    <row r="413" spans="1:12" x14ac:dyDescent="0.25">
      <c r="A413">
        <v>1714</v>
      </c>
      <c r="B413" s="1">
        <f>DATE(2023,5,13) + TIME(0,0,0)</f>
        <v>45059</v>
      </c>
      <c r="C413">
        <v>1249816576</v>
      </c>
      <c r="D413">
        <v>2899984.75</v>
      </c>
      <c r="E413">
        <v>121.24208068847656</v>
      </c>
      <c r="F413">
        <v>431.38992309570313</v>
      </c>
      <c r="G413">
        <v>2369453.75</v>
      </c>
      <c r="H413">
        <v>5492.603515625</v>
      </c>
      <c r="I413">
        <v>1</v>
      </c>
      <c r="J413">
        <v>5.4446980357170105E-3</v>
      </c>
      <c r="K413">
        <v>0.29907196760177612</v>
      </c>
      <c r="L413">
        <v>51151.23828125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1261640832</v>
      </c>
      <c r="D414">
        <v>2927392.75</v>
      </c>
      <c r="E414">
        <v>122.74774932861328</v>
      </c>
      <c r="F414">
        <v>431.4273681640625</v>
      </c>
      <c r="G414">
        <v>2369656</v>
      </c>
      <c r="H414">
        <v>5492.595703125</v>
      </c>
      <c r="I414">
        <v>1</v>
      </c>
      <c r="J414">
        <v>5.5268909782171249E-3</v>
      </c>
      <c r="K414">
        <v>0.30358657240867615</v>
      </c>
      <c r="L414">
        <v>51082.27734375</v>
      </c>
    </row>
    <row r="415" spans="1:12" x14ac:dyDescent="0.25">
      <c r="A415">
        <v>1719</v>
      </c>
      <c r="B415" s="1">
        <f>DATE(2023,5,18) + TIME(0,0,0)</f>
        <v>45064</v>
      </c>
      <c r="C415">
        <v>1261661312</v>
      </c>
      <c r="D415">
        <v>2927440.25</v>
      </c>
      <c r="E415">
        <v>122.75029754638672</v>
      </c>
      <c r="F415">
        <v>431.45034790039063</v>
      </c>
      <c r="G415">
        <v>2049529.125</v>
      </c>
      <c r="H415">
        <v>4750.32470703125</v>
      </c>
      <c r="I415">
        <v>1</v>
      </c>
      <c r="J415">
        <v>5.3576384671032429E-3</v>
      </c>
      <c r="K415">
        <v>0.25451883673667908</v>
      </c>
      <c r="L415">
        <v>51476.37109375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1278037632</v>
      </c>
      <c r="D416">
        <v>2965395.5</v>
      </c>
      <c r="E416">
        <v>124.71060943603516</v>
      </c>
      <c r="F416">
        <v>431.48800659179688</v>
      </c>
      <c r="G416">
        <v>2049712.625</v>
      </c>
      <c r="H416">
        <v>4750.3349609375</v>
      </c>
      <c r="I416">
        <v>1</v>
      </c>
      <c r="J416">
        <v>5.1397350616753101E-3</v>
      </c>
      <c r="K416">
        <v>0.24416717886924744</v>
      </c>
      <c r="L416">
        <v>51756.68359375</v>
      </c>
    </row>
    <row r="417" spans="1:12" x14ac:dyDescent="0.25">
      <c r="A417">
        <v>1727</v>
      </c>
      <c r="B417" s="1">
        <f>DATE(2023,5,26) + TIME(0,0,0)</f>
        <v>45072</v>
      </c>
      <c r="C417">
        <v>1278062080</v>
      </c>
      <c r="D417">
        <v>2965452</v>
      </c>
      <c r="E417">
        <v>124.71360015869141</v>
      </c>
      <c r="F417">
        <v>431.46176147460938</v>
      </c>
      <c r="G417">
        <v>2436326</v>
      </c>
      <c r="H417">
        <v>5646.6787109375</v>
      </c>
      <c r="I417">
        <v>1</v>
      </c>
      <c r="J417">
        <v>5.2913692779839039E-3</v>
      </c>
      <c r="K417">
        <v>0.29880243539810181</v>
      </c>
      <c r="L417">
        <v>51280.296875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1279255808</v>
      </c>
      <c r="D418">
        <v>2968218.75</v>
      </c>
      <c r="E418">
        <v>124.86314392089844</v>
      </c>
      <c r="F418">
        <v>431.47705078125</v>
      </c>
      <c r="G418">
        <v>2436413.5</v>
      </c>
      <c r="H418">
        <v>5646.68115234375</v>
      </c>
      <c r="I418">
        <v>1</v>
      </c>
      <c r="J418">
        <v>5.456539336591959E-3</v>
      </c>
      <c r="K418">
        <v>0.3081301748752594</v>
      </c>
      <c r="L418">
        <v>51104.265625</v>
      </c>
    </row>
    <row r="419" spans="1:12" x14ac:dyDescent="0.25">
      <c r="A419">
        <v>1727.5</v>
      </c>
      <c r="B419" s="1">
        <f>DATE(2023,5,26) + TIME(12,0,0)</f>
        <v>45072.5</v>
      </c>
      <c r="C419">
        <v>1279276416</v>
      </c>
      <c r="D419">
        <v>2968266.5</v>
      </c>
      <c r="E419">
        <v>124.86565399169922</v>
      </c>
      <c r="F419">
        <v>431.50570678710938</v>
      </c>
      <c r="G419">
        <v>2054887.375</v>
      </c>
      <c r="H419">
        <v>4762.1328125</v>
      </c>
      <c r="I419">
        <v>1</v>
      </c>
      <c r="J419">
        <v>5.2820555865764618E-3</v>
      </c>
      <c r="K419">
        <v>0.25155177712440491</v>
      </c>
      <c r="L419">
        <v>51571.57421875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1304944768</v>
      </c>
      <c r="D420">
        <v>3027745.5</v>
      </c>
      <c r="E420">
        <v>127.93979644775391</v>
      </c>
      <c r="F420">
        <v>431.59048461914063</v>
      </c>
      <c r="G420">
        <v>2055293.375</v>
      </c>
      <c r="H420">
        <v>4762.13818359375</v>
      </c>
      <c r="I420">
        <v>1</v>
      </c>
      <c r="J420">
        <v>5.1700924523174763E-3</v>
      </c>
      <c r="K420">
        <v>0.24621967971324921</v>
      </c>
      <c r="L420">
        <v>51726.83203125</v>
      </c>
    </row>
    <row r="421" spans="1:12" x14ac:dyDescent="0.25">
      <c r="A421">
        <v>1740</v>
      </c>
      <c r="B421" s="1">
        <f>DATE(2023,6,8) + TIME(0,0,0)</f>
        <v>45085</v>
      </c>
      <c r="C421">
        <v>1304968448</v>
      </c>
      <c r="D421">
        <v>3027800.5</v>
      </c>
      <c r="E421">
        <v>127.94269561767578</v>
      </c>
      <c r="F421">
        <v>431.56463623046875</v>
      </c>
      <c r="G421">
        <v>2368191</v>
      </c>
      <c r="H421">
        <v>5487.45361328125</v>
      </c>
      <c r="I421">
        <v>1</v>
      </c>
      <c r="J421">
        <v>5.2914698608219624E-3</v>
      </c>
      <c r="K421">
        <v>0.29038232564926147</v>
      </c>
      <c r="L421">
        <v>51342.32421875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1306839424</v>
      </c>
      <c r="D422">
        <v>3032135.5</v>
      </c>
      <c r="E422">
        <v>128.17741394042969</v>
      </c>
      <c r="F422">
        <v>431.58602905273438</v>
      </c>
      <c r="G422">
        <v>2368308.75</v>
      </c>
      <c r="H422">
        <v>5487.45458984375</v>
      </c>
      <c r="I422">
        <v>1</v>
      </c>
      <c r="J422">
        <v>5.4623587056994438E-3</v>
      </c>
      <c r="K422">
        <v>0.2997608482837677</v>
      </c>
      <c r="L422">
        <v>51161.38671875</v>
      </c>
    </row>
    <row r="423" spans="1:12" x14ac:dyDescent="0.25">
      <c r="A423">
        <v>1740.8</v>
      </c>
      <c r="B423" s="1">
        <f>DATE(2023,6,8) + TIME(19,12,0)</f>
        <v>45085.8</v>
      </c>
      <c r="C423">
        <v>1306859008</v>
      </c>
      <c r="D423">
        <v>3032181</v>
      </c>
      <c r="E423">
        <v>128.17982482910156</v>
      </c>
      <c r="F423">
        <v>431.62448120117188</v>
      </c>
      <c r="G423">
        <v>1965112.375</v>
      </c>
      <c r="H423">
        <v>4552.8291015625</v>
      </c>
      <c r="I423">
        <v>1</v>
      </c>
      <c r="J423">
        <v>5.2713602781295776E-3</v>
      </c>
      <c r="K423">
        <v>0.24000866711139679</v>
      </c>
      <c r="L423">
        <v>51654.703125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1307232384</v>
      </c>
      <c r="D424">
        <v>3033046</v>
      </c>
      <c r="E424">
        <v>128.22509765625</v>
      </c>
      <c r="F424">
        <v>431.61865234375</v>
      </c>
      <c r="G424">
        <v>1965086.875</v>
      </c>
      <c r="H424">
        <v>4552.83154296875</v>
      </c>
      <c r="I424">
        <v>1</v>
      </c>
      <c r="J424">
        <v>5.2177878096699715E-3</v>
      </c>
      <c r="K424">
        <v>0.23756948113441467</v>
      </c>
      <c r="L424">
        <v>51735.6328125</v>
      </c>
    </row>
    <row r="425" spans="1:12" x14ac:dyDescent="0.25">
      <c r="A425">
        <v>1741</v>
      </c>
      <c r="B425" s="1">
        <f>DATE(2023,6,9) + TIME(0,0,0)</f>
        <v>45086</v>
      </c>
      <c r="C425">
        <v>1307261312</v>
      </c>
      <c r="D425">
        <v>3033113</v>
      </c>
      <c r="E425">
        <v>128.22880554199219</v>
      </c>
      <c r="F425">
        <v>431.54876708984375</v>
      </c>
      <c r="G425">
        <v>2885681.75</v>
      </c>
      <c r="H425">
        <v>6686.80322265625</v>
      </c>
      <c r="I425">
        <v>1</v>
      </c>
      <c r="J425">
        <v>5.556582473218441E-3</v>
      </c>
      <c r="K425">
        <v>0.3715783953666687</v>
      </c>
      <c r="L425">
        <v>50596.43359375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1313004288</v>
      </c>
      <c r="D426">
        <v>3046419.75</v>
      </c>
      <c r="E426">
        <v>129.03230285644531</v>
      </c>
      <c r="F426">
        <v>431.60870361328125</v>
      </c>
      <c r="G426">
        <v>2886074.75</v>
      </c>
      <c r="H426">
        <v>6686.78515625</v>
      </c>
      <c r="I426">
        <v>1</v>
      </c>
      <c r="J426">
        <v>6.2094205059111118E-3</v>
      </c>
      <c r="K426">
        <v>0.41523638367652893</v>
      </c>
      <c r="L426">
        <v>49983.671875</v>
      </c>
    </row>
    <row r="427" spans="1:12" x14ac:dyDescent="0.25">
      <c r="A427">
        <v>1743</v>
      </c>
      <c r="B427" s="1">
        <f>DATE(2023,6,11) + TIME(0,0,0)</f>
        <v>45088</v>
      </c>
      <c r="C427">
        <v>1313028352</v>
      </c>
      <c r="D427">
        <v>3046475.25</v>
      </c>
      <c r="E427">
        <v>129.03562927246094</v>
      </c>
      <c r="F427">
        <v>431.64828491210938</v>
      </c>
      <c r="G427">
        <v>2400832.75</v>
      </c>
      <c r="H427">
        <v>5562.01123046875</v>
      </c>
      <c r="I427">
        <v>1</v>
      </c>
      <c r="J427">
        <v>5.9631448239088058E-3</v>
      </c>
      <c r="K427">
        <v>0.33169057965278625</v>
      </c>
      <c r="L427">
        <v>50590.41015625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1322607744</v>
      </c>
      <c r="D428">
        <v>3068667.75</v>
      </c>
      <c r="E428">
        <v>130.31643676757813</v>
      </c>
      <c r="F428">
        <v>431.66403198242188</v>
      </c>
      <c r="G428">
        <v>2400920</v>
      </c>
      <c r="H428">
        <v>5562.0107421875</v>
      </c>
      <c r="I428">
        <v>1</v>
      </c>
      <c r="J428">
        <v>5.7573467493057251E-3</v>
      </c>
      <c r="K428">
        <v>0.32024270296096802</v>
      </c>
      <c r="L428">
        <v>50850.8515625</v>
      </c>
    </row>
    <row r="429" spans="1:12" x14ac:dyDescent="0.25">
      <c r="A429">
        <v>1747</v>
      </c>
      <c r="B429" s="1">
        <f>DATE(2023,6,15) + TIME(0,0,0)</f>
        <v>45092</v>
      </c>
      <c r="C429">
        <v>1322627712</v>
      </c>
      <c r="D429">
        <v>3068714.25</v>
      </c>
      <c r="E429">
        <v>130.31901550292969</v>
      </c>
      <c r="F429">
        <v>431.70657348632813</v>
      </c>
      <c r="G429">
        <v>2008068.625</v>
      </c>
      <c r="H429">
        <v>4651.46630859375</v>
      </c>
      <c r="I429">
        <v>1</v>
      </c>
      <c r="J429">
        <v>5.5456440895795822E-3</v>
      </c>
      <c r="K429">
        <v>0.25796806812286377</v>
      </c>
      <c r="L429">
        <v>51334.1796875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1324615680</v>
      </c>
      <c r="D430">
        <v>3073319.25</v>
      </c>
      <c r="E430">
        <v>130.568359375</v>
      </c>
      <c r="F430">
        <v>431.69027709960938</v>
      </c>
      <c r="G430">
        <v>2007996.5</v>
      </c>
      <c r="H430">
        <v>4651.47509765625</v>
      </c>
      <c r="I430">
        <v>1</v>
      </c>
      <c r="J430">
        <v>5.3577306680381298E-3</v>
      </c>
      <c r="K430">
        <v>0.24922685325145721</v>
      </c>
      <c r="L430">
        <v>51579.59375</v>
      </c>
    </row>
    <row r="431" spans="1:12" x14ac:dyDescent="0.25">
      <c r="A431">
        <v>1748</v>
      </c>
      <c r="B431" s="1">
        <f>DATE(2023,6,16) + TIME(0,0,0)</f>
        <v>45093</v>
      </c>
      <c r="C431">
        <v>1324641408</v>
      </c>
      <c r="D431">
        <v>3073378.75</v>
      </c>
      <c r="E431">
        <v>130.57168579101563</v>
      </c>
      <c r="F431">
        <v>431.638671875</v>
      </c>
      <c r="G431">
        <v>2570840</v>
      </c>
      <c r="H431">
        <v>5956.00048828125</v>
      </c>
      <c r="I431">
        <v>1</v>
      </c>
      <c r="J431">
        <v>5.5856700055301189E-3</v>
      </c>
      <c r="K431">
        <v>0.33270111680030823</v>
      </c>
      <c r="L431">
        <v>50885.390625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1329757824</v>
      </c>
      <c r="D432">
        <v>3085231.25</v>
      </c>
      <c r="E432">
        <v>131.26773071289063</v>
      </c>
      <c r="F432">
        <v>431.68930053710938</v>
      </c>
      <c r="G432">
        <v>2571145.5</v>
      </c>
      <c r="H432">
        <v>5956.00927734375</v>
      </c>
      <c r="I432">
        <v>1</v>
      </c>
      <c r="J432">
        <v>5.9552337042987347E-3</v>
      </c>
      <c r="K432">
        <v>0.35471540689468384</v>
      </c>
      <c r="L432">
        <v>50519.19921875</v>
      </c>
    </row>
    <row r="433" spans="1:12" x14ac:dyDescent="0.25">
      <c r="A433">
        <v>1750</v>
      </c>
      <c r="B433" s="1">
        <f>DATE(2023,6,18) + TIME(0,0,0)</f>
        <v>45095</v>
      </c>
      <c r="C433">
        <v>1329778176</v>
      </c>
      <c r="D433">
        <v>3085278.5</v>
      </c>
      <c r="E433">
        <v>131.27041625976563</v>
      </c>
      <c r="F433">
        <v>431.74685668945313</v>
      </c>
      <c r="G433">
        <v>2040260.75</v>
      </c>
      <c r="H433">
        <v>4725.59521484375</v>
      </c>
      <c r="I433">
        <v>1</v>
      </c>
      <c r="J433">
        <v>5.667851772159338E-3</v>
      </c>
      <c r="K433">
        <v>0.26785489916801453</v>
      </c>
      <c r="L433">
        <v>51173.8359375</v>
      </c>
    </row>
    <row r="434" spans="1:12" x14ac:dyDescent="0.25">
      <c r="A434">
        <v>1752</v>
      </c>
      <c r="B434" s="1">
        <f>DATE(2023,6,20) + TIME(0,0,0)</f>
        <v>45097</v>
      </c>
      <c r="C434">
        <v>1333858560</v>
      </c>
      <c r="D434">
        <v>3094729.75</v>
      </c>
      <c r="E434">
        <v>131.78495788574219</v>
      </c>
      <c r="F434">
        <v>431.72802734375</v>
      </c>
      <c r="G434">
        <v>2040177.5</v>
      </c>
      <c r="H434">
        <v>4725.6083984375</v>
      </c>
      <c r="I434">
        <v>1</v>
      </c>
      <c r="J434">
        <v>5.3852689452469349E-3</v>
      </c>
      <c r="K434">
        <v>0.25450041890144348</v>
      </c>
      <c r="L434">
        <v>51533.98046875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1335878400</v>
      </c>
      <c r="D435">
        <v>3099408</v>
      </c>
      <c r="E435">
        <v>132.03544616699219</v>
      </c>
      <c r="F435">
        <v>431.73422241210938</v>
      </c>
      <c r="G435">
        <v>2040207.5</v>
      </c>
      <c r="H435">
        <v>4725.60986328125</v>
      </c>
      <c r="I435">
        <v>1</v>
      </c>
      <c r="J435">
        <v>5.3538102656602859E-3</v>
      </c>
      <c r="K435">
        <v>0.2530137300491333</v>
      </c>
      <c r="L435">
        <v>51569.2265625</v>
      </c>
    </row>
    <row r="436" spans="1:12" x14ac:dyDescent="0.25">
      <c r="A436">
        <v>1753</v>
      </c>
      <c r="B436" s="1">
        <f>DATE(2023,6,21) + TIME(0,0,0)</f>
        <v>45098</v>
      </c>
      <c r="C436">
        <v>1335878400</v>
      </c>
      <c r="D436">
        <v>3099408</v>
      </c>
      <c r="E436">
        <v>132.03544616699219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52621.09375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1335878400</v>
      </c>
      <c r="D437">
        <v>3099408</v>
      </c>
      <c r="E437">
        <v>132.03544616699219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52726.59765625</v>
      </c>
    </row>
    <row r="438" spans="1:12" x14ac:dyDescent="0.25">
      <c r="A438">
        <v>1753.6</v>
      </c>
      <c r="B438" s="1">
        <f>DATE(2023,6,21) + TIME(14,24,0)</f>
        <v>45098.6</v>
      </c>
      <c r="C438">
        <v>1335898752</v>
      </c>
      <c r="D438">
        <v>3099455.25</v>
      </c>
      <c r="E438">
        <v>132.03732299804688</v>
      </c>
      <c r="F438">
        <v>431.66879272460938</v>
      </c>
      <c r="G438">
        <v>2040919.75</v>
      </c>
      <c r="H438">
        <v>4727.97607421875</v>
      </c>
      <c r="I438">
        <v>1</v>
      </c>
      <c r="J438">
        <v>3.9988178759813309E-3</v>
      </c>
      <c r="K438">
        <v>0.18907071650028229</v>
      </c>
      <c r="L438">
        <v>52573.1171875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1350984192</v>
      </c>
      <c r="D439">
        <v>3134394.75</v>
      </c>
      <c r="E439">
        <v>133.84547424316406</v>
      </c>
      <c r="F439">
        <v>431.79415893554688</v>
      </c>
      <c r="G439">
        <v>2041486.625</v>
      </c>
      <c r="H439">
        <v>4727.91650390625</v>
      </c>
      <c r="I439">
        <v>1</v>
      </c>
      <c r="J439">
        <v>5.2627203986048698E-3</v>
      </c>
      <c r="K439">
        <v>0.24883012473583221</v>
      </c>
      <c r="L439">
        <v>51661.62890625</v>
      </c>
    </row>
    <row r="440" spans="1:12" x14ac:dyDescent="0.25">
      <c r="A440">
        <v>1761</v>
      </c>
      <c r="B440" s="1">
        <f>DATE(2023,6,29) + TIME(0,0,0)</f>
        <v>45106</v>
      </c>
      <c r="C440">
        <v>1351005184</v>
      </c>
      <c r="D440">
        <v>3134443.5</v>
      </c>
      <c r="E440">
        <v>133.84805297851563</v>
      </c>
      <c r="F440">
        <v>431.78665161132813</v>
      </c>
      <c r="G440">
        <v>2105398</v>
      </c>
      <c r="H440">
        <v>4876.0146484375</v>
      </c>
      <c r="I440">
        <v>1</v>
      </c>
      <c r="J440">
        <v>5.2891401574015617E-3</v>
      </c>
      <c r="K440">
        <v>0.25791290402412415</v>
      </c>
      <c r="L440">
        <v>51583.28125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1355195136</v>
      </c>
      <c r="D441">
        <v>3144146.75</v>
      </c>
      <c r="E441">
        <v>134.36538696289063</v>
      </c>
      <c r="F441">
        <v>431.8115234375</v>
      </c>
      <c r="G441">
        <v>2105518</v>
      </c>
      <c r="H441">
        <v>4876.01220703125</v>
      </c>
      <c r="I441">
        <v>1</v>
      </c>
      <c r="J441">
        <v>5.3446898236870766E-3</v>
      </c>
      <c r="K441">
        <v>0.26062163710594177</v>
      </c>
      <c r="L441">
        <v>51524.44140625</v>
      </c>
    </row>
    <row r="442" spans="1:12" x14ac:dyDescent="0.25">
      <c r="A442">
        <v>1763</v>
      </c>
      <c r="B442" s="1">
        <f>DATE(2023,7,1) + TIME(0,0,0)</f>
        <v>45108</v>
      </c>
      <c r="C442">
        <v>1355215360</v>
      </c>
      <c r="D442">
        <v>3144193.5</v>
      </c>
      <c r="E442">
        <v>134.36787414550781</v>
      </c>
      <c r="F442">
        <v>431.82257080078125</v>
      </c>
      <c r="G442">
        <v>2018440.625</v>
      </c>
      <c r="H442">
        <v>4674.23583984375</v>
      </c>
      <c r="I442">
        <v>1</v>
      </c>
      <c r="J442">
        <v>5.3068595007061958E-3</v>
      </c>
      <c r="K442">
        <v>0.24806830286979675</v>
      </c>
      <c r="L442">
        <v>51630.921875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1359232128</v>
      </c>
      <c r="D443">
        <v>3153495.25</v>
      </c>
      <c r="E443">
        <v>134.85820007324219</v>
      </c>
      <c r="F443">
        <v>431.83489990234375</v>
      </c>
      <c r="G443">
        <v>2018499.125</v>
      </c>
      <c r="H443">
        <v>4674.23828125</v>
      </c>
      <c r="I443">
        <v>1</v>
      </c>
      <c r="J443">
        <v>5.2601220086216927E-3</v>
      </c>
      <c r="K443">
        <v>0.24588356912136078</v>
      </c>
      <c r="L443">
        <v>51686.7421875</v>
      </c>
    </row>
    <row r="444" spans="1:12" x14ac:dyDescent="0.25">
      <c r="A444">
        <v>1765</v>
      </c>
      <c r="B444" s="1">
        <f>DATE(2023,7,3) + TIME(0,0,0)</f>
        <v>45110</v>
      </c>
      <c r="C444">
        <v>1359253376</v>
      </c>
      <c r="D444">
        <v>3153544.75</v>
      </c>
      <c r="E444">
        <v>134.86083984375</v>
      </c>
      <c r="F444">
        <v>431.82040405273438</v>
      </c>
      <c r="G444">
        <v>2136642.75</v>
      </c>
      <c r="H444">
        <v>4947.98876953125</v>
      </c>
      <c r="I444">
        <v>1</v>
      </c>
      <c r="J444">
        <v>5.3078485652804375E-3</v>
      </c>
      <c r="K444">
        <v>0.26264572143554688</v>
      </c>
      <c r="L444">
        <v>51542.05078125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1361368832</v>
      </c>
      <c r="D445">
        <v>3158443.25</v>
      </c>
      <c r="E445">
        <v>135.12321472167969</v>
      </c>
      <c r="F445">
        <v>431.83859252929688</v>
      </c>
      <c r="G445">
        <v>2136731</v>
      </c>
      <c r="H445">
        <v>4947.98583984375</v>
      </c>
      <c r="I445">
        <v>1</v>
      </c>
      <c r="J445">
        <v>5.3756032139062881E-3</v>
      </c>
      <c r="K445">
        <v>0.26599836349487305</v>
      </c>
      <c r="L445">
        <v>51468.3515625</v>
      </c>
    </row>
    <row r="446" spans="1:12" x14ac:dyDescent="0.25">
      <c r="A446">
        <v>1766</v>
      </c>
      <c r="B446" s="1">
        <f>DATE(2023,7,4) + TIME(0,0,0)</f>
        <v>45111</v>
      </c>
      <c r="C446">
        <v>1361393536</v>
      </c>
      <c r="D446">
        <v>3158500.5</v>
      </c>
      <c r="E446">
        <v>135.12637329101563</v>
      </c>
      <c r="F446">
        <v>431.8023681640625</v>
      </c>
      <c r="G446">
        <v>2476112.25</v>
      </c>
      <c r="H446">
        <v>5734.36474609375</v>
      </c>
      <c r="I446">
        <v>1</v>
      </c>
      <c r="J446">
        <v>5.4996442049741745E-3</v>
      </c>
      <c r="K446">
        <v>0.31538701057434082</v>
      </c>
      <c r="L446">
        <v>51050.015625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1363844992</v>
      </c>
      <c r="D447">
        <v>3164177.5</v>
      </c>
      <c r="E447">
        <v>135.44793701171875</v>
      </c>
      <c r="F447">
        <v>431.83740234375</v>
      </c>
      <c r="G447">
        <v>2476314.5</v>
      </c>
      <c r="H447">
        <v>5734.36767578125</v>
      </c>
      <c r="I447">
        <v>1</v>
      </c>
      <c r="J447">
        <v>5.741550587117672E-3</v>
      </c>
      <c r="K447">
        <v>0.32926052808761597</v>
      </c>
      <c r="L447">
        <v>50808.33984375</v>
      </c>
    </row>
    <row r="448" spans="1:12" x14ac:dyDescent="0.25">
      <c r="A448">
        <v>1767</v>
      </c>
      <c r="B448" s="1">
        <f>DATE(2023,7,5) + TIME(0,0,0)</f>
        <v>45112</v>
      </c>
      <c r="C448">
        <v>1363874816</v>
      </c>
      <c r="D448">
        <v>3164246.5</v>
      </c>
      <c r="E448">
        <v>135.45201110839844</v>
      </c>
      <c r="F448">
        <v>431.79428100585938</v>
      </c>
      <c r="G448">
        <v>2974651.25</v>
      </c>
      <c r="H448">
        <v>6889.04736328125</v>
      </c>
      <c r="I448">
        <v>1</v>
      </c>
      <c r="J448">
        <v>5.9155644848942757E-3</v>
      </c>
      <c r="K448">
        <v>0.4075501561164856</v>
      </c>
      <c r="L448">
        <v>50181.36328125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1369794944</v>
      </c>
      <c r="D449">
        <v>3177955.5</v>
      </c>
      <c r="E449">
        <v>136.32112121582031</v>
      </c>
      <c r="F449">
        <v>431.86166381835938</v>
      </c>
      <c r="G449">
        <v>2975103.75</v>
      </c>
      <c r="H449">
        <v>6889.02001953125</v>
      </c>
      <c r="I449">
        <v>1</v>
      </c>
      <c r="J449">
        <v>6.4877034164965153E-3</v>
      </c>
      <c r="K449">
        <v>0.44696816802024841</v>
      </c>
      <c r="L449">
        <v>49663.765625</v>
      </c>
    </row>
    <row r="450" spans="1:12" x14ac:dyDescent="0.25">
      <c r="A450">
        <v>1769</v>
      </c>
      <c r="B450" s="1">
        <f>DATE(2023,7,7) + TIME(0,0,0)</f>
        <v>45114</v>
      </c>
      <c r="C450">
        <v>1369818752</v>
      </c>
      <c r="D450">
        <v>3178010.75</v>
      </c>
      <c r="E450">
        <v>136.32453918457031</v>
      </c>
      <c r="F450">
        <v>431.92727661132813</v>
      </c>
      <c r="G450">
        <v>2385994.75</v>
      </c>
      <c r="H450">
        <v>5524.06640625</v>
      </c>
      <c r="I450">
        <v>1</v>
      </c>
      <c r="J450">
        <v>6.1836824752390385E-3</v>
      </c>
      <c r="K450">
        <v>0.3416118323802948</v>
      </c>
      <c r="L450">
        <v>50400.6484375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1372180864</v>
      </c>
      <c r="D451">
        <v>3183479.75</v>
      </c>
      <c r="E451">
        <v>136.65303039550781</v>
      </c>
      <c r="F451">
        <v>431.90478515625</v>
      </c>
      <c r="G451">
        <v>2385864.5</v>
      </c>
      <c r="H451">
        <v>5524.05224609375</v>
      </c>
      <c r="I451">
        <v>1</v>
      </c>
      <c r="J451">
        <v>5.9455237351357937E-3</v>
      </c>
      <c r="K451">
        <v>0.32845336198806763</v>
      </c>
      <c r="L451">
        <v>50687.67578125</v>
      </c>
    </row>
    <row r="452" spans="1:12" x14ac:dyDescent="0.25">
      <c r="A452">
        <v>1770</v>
      </c>
      <c r="B452" s="1">
        <f>DATE(2023,7,8) + TIME(0,0,0)</f>
        <v>45115</v>
      </c>
      <c r="C452">
        <v>1372205696</v>
      </c>
      <c r="D452">
        <v>3183537</v>
      </c>
      <c r="E452">
        <v>136.65646362304688</v>
      </c>
      <c r="F452">
        <v>431.89337158203125</v>
      </c>
      <c r="G452">
        <v>2480572.25</v>
      </c>
      <c r="H452">
        <v>5743.4833984375</v>
      </c>
      <c r="I452">
        <v>1</v>
      </c>
      <c r="J452">
        <v>5.9889680705964565E-3</v>
      </c>
      <c r="K452">
        <v>0.34399598836898804</v>
      </c>
      <c r="L452">
        <v>50571.59375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1374661504</v>
      </c>
      <c r="D453">
        <v>3189223.25</v>
      </c>
      <c r="E453">
        <v>136.99736022949219</v>
      </c>
      <c r="F453">
        <v>431.90438842773438</v>
      </c>
      <c r="G453">
        <v>2480638.5</v>
      </c>
      <c r="H453">
        <v>5743.48974609375</v>
      </c>
      <c r="I453">
        <v>1</v>
      </c>
      <c r="J453">
        <v>5.9972614981234074E-3</v>
      </c>
      <c r="K453">
        <v>0.34447276592254639</v>
      </c>
      <c r="L453">
        <v>50564.5546875</v>
      </c>
    </row>
    <row r="454" spans="1:12" x14ac:dyDescent="0.25">
      <c r="A454">
        <v>1771</v>
      </c>
      <c r="B454" s="1">
        <f>DATE(2023,7,9) + TIME(0,0,0)</f>
        <v>45116</v>
      </c>
      <c r="C454">
        <v>1374681728</v>
      </c>
      <c r="D454">
        <v>3189270</v>
      </c>
      <c r="E454">
        <v>137.00006103515625</v>
      </c>
      <c r="F454">
        <v>431.9683837890625</v>
      </c>
      <c r="G454">
        <v>2026653.125</v>
      </c>
      <c r="H454">
        <v>4691.669921875</v>
      </c>
      <c r="I454">
        <v>1</v>
      </c>
      <c r="J454">
        <v>5.751446820795536E-3</v>
      </c>
      <c r="K454">
        <v>0.26985442638397217</v>
      </c>
      <c r="L454">
        <v>51123.8046875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1378714496</v>
      </c>
      <c r="D455">
        <v>3198606.5</v>
      </c>
      <c r="E455">
        <v>137.51716613769531</v>
      </c>
      <c r="F455">
        <v>431.94009399414063</v>
      </c>
      <c r="G455">
        <v>2026526.125</v>
      </c>
      <c r="H455">
        <v>4691.68359375</v>
      </c>
      <c r="I455">
        <v>1</v>
      </c>
      <c r="J455">
        <v>5.4670330137014389E-3</v>
      </c>
      <c r="K455">
        <v>0.25650990009307861</v>
      </c>
      <c r="L455">
        <v>51480.95703125</v>
      </c>
    </row>
    <row r="456" spans="1:12" x14ac:dyDescent="0.25">
      <c r="A456">
        <v>1773</v>
      </c>
      <c r="B456" s="1">
        <f>DATE(2023,7,11) + TIME(0,0,0)</f>
        <v>45118</v>
      </c>
      <c r="C456">
        <v>1378734464</v>
      </c>
      <c r="D456">
        <v>3198652.75</v>
      </c>
      <c r="E456">
        <v>137.51968383789063</v>
      </c>
      <c r="F456">
        <v>431.945068359375</v>
      </c>
      <c r="G456">
        <v>1993866.125</v>
      </c>
      <c r="H456">
        <v>4616.017578125</v>
      </c>
      <c r="I456">
        <v>1</v>
      </c>
      <c r="J456">
        <v>5.4511949419975281E-3</v>
      </c>
      <c r="K456">
        <v>0.25164186954498291</v>
      </c>
      <c r="L456">
        <v>51521.48046875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1380708352</v>
      </c>
      <c r="D457">
        <v>3203222.5</v>
      </c>
      <c r="E457">
        <v>137.767333984375</v>
      </c>
      <c r="F457">
        <v>431.94778442382813</v>
      </c>
      <c r="G457">
        <v>1993879.5</v>
      </c>
      <c r="H457">
        <v>4616.02001953125</v>
      </c>
      <c r="I457">
        <v>1</v>
      </c>
      <c r="J457">
        <v>5.4037775844335556E-3</v>
      </c>
      <c r="K457">
        <v>0.24945293366909027</v>
      </c>
      <c r="L457">
        <v>51577.43359375</v>
      </c>
    </row>
    <row r="458" spans="1:12" x14ac:dyDescent="0.25">
      <c r="A458">
        <v>1774</v>
      </c>
      <c r="B458" s="1">
        <f>DATE(2023,7,12) + TIME(0,0,0)</f>
        <v>45119</v>
      </c>
      <c r="C458">
        <v>1380728576</v>
      </c>
      <c r="D458">
        <v>3203269.25</v>
      </c>
      <c r="E458">
        <v>137.76986694335938</v>
      </c>
      <c r="F458">
        <v>431.94418334960938</v>
      </c>
      <c r="G458">
        <v>2018414.75</v>
      </c>
      <c r="H458">
        <v>4672.8603515625</v>
      </c>
      <c r="I458">
        <v>1</v>
      </c>
      <c r="J458">
        <v>5.4142731241881847E-3</v>
      </c>
      <c r="K458">
        <v>0.25301513075828552</v>
      </c>
      <c r="L458">
        <v>51547.9296875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1381919488</v>
      </c>
      <c r="D459">
        <v>3206026.25</v>
      </c>
      <c r="E459">
        <v>137.91908264160156</v>
      </c>
      <c r="F459">
        <v>431.94992065429688</v>
      </c>
      <c r="G459">
        <v>2018441.625</v>
      </c>
      <c r="H459">
        <v>4672.8603515625</v>
      </c>
      <c r="I459">
        <v>1</v>
      </c>
      <c r="J459">
        <v>5.410089623183012E-3</v>
      </c>
      <c r="K459">
        <v>0.25281959772109985</v>
      </c>
      <c r="L459">
        <v>51552.546875</v>
      </c>
    </row>
    <row r="460" spans="1:12" x14ac:dyDescent="0.25">
      <c r="A460">
        <v>1774.6</v>
      </c>
      <c r="B460" s="1">
        <f>DATE(2023,7,12) + TIME(14,24,0)</f>
        <v>45119.6</v>
      </c>
      <c r="C460">
        <v>1381940096</v>
      </c>
      <c r="D460">
        <v>3206074</v>
      </c>
      <c r="E460">
        <v>137.92167663574219</v>
      </c>
      <c r="F460">
        <v>431.943603515625</v>
      </c>
      <c r="G460">
        <v>2062752.5</v>
      </c>
      <c r="H460">
        <v>4775.51318359375</v>
      </c>
      <c r="I460">
        <v>1</v>
      </c>
      <c r="J460">
        <v>5.4289493709802628E-3</v>
      </c>
      <c r="K460">
        <v>0.25927430391311646</v>
      </c>
      <c r="L460">
        <v>51498.53125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1393059200</v>
      </c>
      <c r="D461">
        <v>3231814</v>
      </c>
      <c r="E461">
        <v>139.32313537597656</v>
      </c>
      <c r="F461">
        <v>432.00363159179688</v>
      </c>
      <c r="G461">
        <v>2063038.875</v>
      </c>
      <c r="H461">
        <v>4775.5126953125</v>
      </c>
      <c r="I461">
        <v>1</v>
      </c>
      <c r="J461">
        <v>5.4452982731163502E-3</v>
      </c>
      <c r="K461">
        <v>0.2600550651550293</v>
      </c>
      <c r="L461">
        <v>51484.13671875</v>
      </c>
    </row>
    <row r="462" spans="1:12" x14ac:dyDescent="0.25">
      <c r="A462">
        <v>1780</v>
      </c>
      <c r="B462" s="1">
        <f>DATE(2023,7,18) + TIME(0,0,0)</f>
        <v>45125</v>
      </c>
      <c r="C462">
        <v>1393059200</v>
      </c>
      <c r="D462">
        <v>3231814</v>
      </c>
      <c r="E462">
        <v>139.32313537597656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52658.15234375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1393059200</v>
      </c>
      <c r="D463">
        <v>3231814</v>
      </c>
      <c r="E463">
        <v>139.32313537597656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52946.4140625</v>
      </c>
    </row>
    <row r="464" spans="1:12" x14ac:dyDescent="0.25">
      <c r="A464">
        <v>1782</v>
      </c>
      <c r="B464" s="1">
        <f>DATE(2023,7,20) + TIME(0,0,0)</f>
        <v>45127</v>
      </c>
      <c r="C464">
        <v>1393080704</v>
      </c>
      <c r="D464">
        <v>3231863.5</v>
      </c>
      <c r="E464">
        <v>139.32472229003906</v>
      </c>
      <c r="F464">
        <v>431.80160522460938</v>
      </c>
      <c r="G464">
        <v>2137704</v>
      </c>
      <c r="H464">
        <v>4950.66259765625</v>
      </c>
      <c r="I464">
        <v>1</v>
      </c>
      <c r="J464">
        <v>3.2281107269227505E-3</v>
      </c>
      <c r="K464">
        <v>0.15981802344322205</v>
      </c>
      <c r="L464">
        <v>53075.25390625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1393315840</v>
      </c>
      <c r="D465">
        <v>3232408</v>
      </c>
      <c r="E465">
        <v>139.34417724609375</v>
      </c>
      <c r="F465">
        <v>431.84222412109375</v>
      </c>
      <c r="G465">
        <v>2137893.75</v>
      </c>
      <c r="H465">
        <v>4950.63623046875</v>
      </c>
      <c r="I465">
        <v>1</v>
      </c>
      <c r="J465">
        <v>3.7636293563991785E-3</v>
      </c>
      <c r="K465">
        <v>0.18633060157299042</v>
      </c>
      <c r="L465">
        <v>52720.484375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1395197440</v>
      </c>
      <c r="D466">
        <v>3236764.5</v>
      </c>
      <c r="E466">
        <v>139.54493713378906</v>
      </c>
      <c r="F466">
        <v>431.9583740234375</v>
      </c>
      <c r="G466">
        <v>2138444.75</v>
      </c>
      <c r="H466">
        <v>4950.58056640625</v>
      </c>
      <c r="I466">
        <v>1</v>
      </c>
      <c r="J466">
        <v>4.8877564258873463E-3</v>
      </c>
      <c r="K466">
        <v>0.24198412895202637</v>
      </c>
      <c r="L466">
        <v>51899.5234375</v>
      </c>
    </row>
    <row r="467" spans="1:12" x14ac:dyDescent="0.25">
      <c r="A467">
        <v>1783</v>
      </c>
      <c r="B467" s="1">
        <f>DATE(2023,7,21) + TIME(0,0,0)</f>
        <v>45128</v>
      </c>
      <c r="C467">
        <v>1395218432</v>
      </c>
      <c r="D467">
        <v>3236813</v>
      </c>
      <c r="E467">
        <v>139.54730224609375</v>
      </c>
      <c r="F467">
        <v>431.96438598632813</v>
      </c>
      <c r="G467">
        <v>2094246.25</v>
      </c>
      <c r="H467">
        <v>4848.19189453125</v>
      </c>
      <c r="I467">
        <v>1</v>
      </c>
      <c r="J467">
        <v>4.8806215636432171E-3</v>
      </c>
      <c r="K467">
        <v>0.23663344979286194</v>
      </c>
      <c r="L467">
        <v>51949.03515625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1403575680</v>
      </c>
      <c r="D468">
        <v>3256157.25</v>
      </c>
      <c r="E468">
        <v>140.55351257324219</v>
      </c>
      <c r="F468">
        <v>432.05429077148438</v>
      </c>
      <c r="G468">
        <v>2094673.625</v>
      </c>
      <c r="H468">
        <v>4848.17236328125</v>
      </c>
      <c r="I468">
        <v>1</v>
      </c>
      <c r="J468">
        <v>5.2908500656485558E-3</v>
      </c>
      <c r="K468">
        <v>0.25652310252189636</v>
      </c>
      <c r="L468">
        <v>51581.7109375</v>
      </c>
    </row>
    <row r="469" spans="1:12" x14ac:dyDescent="0.25">
      <c r="A469">
        <v>1787</v>
      </c>
      <c r="B469" s="1">
        <f>DATE(2023,7,25) + TIME(0,0,0)</f>
        <v>45132</v>
      </c>
      <c r="C469">
        <v>1403575680</v>
      </c>
      <c r="D469">
        <v>3256157.25</v>
      </c>
      <c r="E469">
        <v>140.55351257324219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52848.81640625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1403575680</v>
      </c>
      <c r="D470">
        <v>3256157.25</v>
      </c>
      <c r="E470">
        <v>140.55351257324219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53097.1953125</v>
      </c>
    </row>
    <row r="471" spans="1:12" x14ac:dyDescent="0.25">
      <c r="A471">
        <v>1789</v>
      </c>
      <c r="B471" s="1">
        <f>DATE(2023,7,27) + TIME(0,0,0)</f>
        <v>45134</v>
      </c>
      <c r="C471">
        <v>1403596288</v>
      </c>
      <c r="D471">
        <v>3256205</v>
      </c>
      <c r="E471">
        <v>140.55497741699219</v>
      </c>
      <c r="F471">
        <v>431.84426879882813</v>
      </c>
      <c r="G471">
        <v>2055854.625</v>
      </c>
      <c r="H471">
        <v>4760.638671875</v>
      </c>
      <c r="I471">
        <v>1</v>
      </c>
      <c r="J471">
        <v>3.0894624069333076E-3</v>
      </c>
      <c r="K471">
        <v>0.14708270132541656</v>
      </c>
      <c r="L471">
        <v>53294.11328125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1415917184</v>
      </c>
      <c r="D472">
        <v>3284720.5</v>
      </c>
      <c r="E472">
        <v>141.97085571289063</v>
      </c>
      <c r="F472">
        <v>432.12893676757813</v>
      </c>
      <c r="G472">
        <v>2057166.75</v>
      </c>
      <c r="H472">
        <v>4760.5390625</v>
      </c>
      <c r="I472">
        <v>1</v>
      </c>
      <c r="J472">
        <v>5.1823328249156475E-3</v>
      </c>
      <c r="K472">
        <v>0.24671977758407593</v>
      </c>
      <c r="L472">
        <v>51715.1953125</v>
      </c>
    </row>
    <row r="473" spans="1:12" x14ac:dyDescent="0.25">
      <c r="A473">
        <v>1795</v>
      </c>
      <c r="B473" s="1">
        <f>DATE(2023,8,2) + TIME(0,0,0)</f>
        <v>45140</v>
      </c>
      <c r="C473">
        <v>1415938432</v>
      </c>
      <c r="D473">
        <v>3284769.75</v>
      </c>
      <c r="E473">
        <v>141.97340393066406</v>
      </c>
      <c r="F473">
        <v>432.11923217773438</v>
      </c>
      <c r="G473">
        <v>2120082</v>
      </c>
      <c r="H473">
        <v>4906.2431640625</v>
      </c>
      <c r="I473">
        <v>1</v>
      </c>
      <c r="J473">
        <v>5.2049309015274048E-3</v>
      </c>
      <c r="K473">
        <v>0.25537985563278198</v>
      </c>
      <c r="L473">
        <v>51637.58203125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1426519040</v>
      </c>
      <c r="D474">
        <v>3309251.75</v>
      </c>
      <c r="E474">
        <v>143.27775573730469</v>
      </c>
      <c r="F474">
        <v>432.20318603515625</v>
      </c>
      <c r="G474">
        <v>2120490.5</v>
      </c>
      <c r="H474">
        <v>4906.2353515625</v>
      </c>
      <c r="I474">
        <v>1</v>
      </c>
      <c r="J474">
        <v>5.3635207004845142E-3</v>
      </c>
      <c r="K474">
        <v>0.2631610631942749</v>
      </c>
      <c r="L474">
        <v>51487.5546875</v>
      </c>
    </row>
    <row r="475" spans="1:12" x14ac:dyDescent="0.25">
      <c r="A475">
        <v>1800</v>
      </c>
      <c r="B475" s="1">
        <f>DATE(2023,8,7) + TIME(0,0,0)</f>
        <v>45145</v>
      </c>
      <c r="C475">
        <v>1426539008</v>
      </c>
      <c r="D475">
        <v>3309298</v>
      </c>
      <c r="E475">
        <v>143.28021240234375</v>
      </c>
      <c r="F475">
        <v>432.2247314453125</v>
      </c>
      <c r="G475">
        <v>2000000.625</v>
      </c>
      <c r="H475">
        <v>4627.22412109375</v>
      </c>
      <c r="I475">
        <v>1</v>
      </c>
      <c r="J475">
        <v>5.3159855306148529E-3</v>
      </c>
      <c r="K475">
        <v>0.24599562585353851</v>
      </c>
      <c r="L475">
        <v>51634.6171875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1427519104</v>
      </c>
      <c r="D476">
        <v>3311565.5</v>
      </c>
      <c r="E476">
        <v>143.40011596679688</v>
      </c>
      <c r="F476">
        <v>432.22247314453125</v>
      </c>
      <c r="G476">
        <v>1999991</v>
      </c>
      <c r="H476">
        <v>4627.2255859375</v>
      </c>
      <c r="I476">
        <v>1</v>
      </c>
      <c r="J476">
        <v>5.2766939625144005E-3</v>
      </c>
      <c r="K476">
        <v>0.24417741596698761</v>
      </c>
      <c r="L476">
        <v>51681.99609375</v>
      </c>
    </row>
    <row r="477" spans="1:12" x14ac:dyDescent="0.25">
      <c r="A477">
        <v>1800.5</v>
      </c>
      <c r="B477" s="1">
        <f>DATE(2023,8,7) + TIME(12,0,0)</f>
        <v>45145.5</v>
      </c>
      <c r="C477">
        <v>1427539712</v>
      </c>
      <c r="D477">
        <v>3311613.25</v>
      </c>
      <c r="E477">
        <v>143.40264892578125</v>
      </c>
      <c r="F477">
        <v>432.21084594726563</v>
      </c>
      <c r="G477">
        <v>2065305.625</v>
      </c>
      <c r="H477">
        <v>4778.4677734375</v>
      </c>
      <c r="I477">
        <v>1</v>
      </c>
      <c r="J477">
        <v>5.3011463023722172E-3</v>
      </c>
      <c r="K477">
        <v>0.25332701206207275</v>
      </c>
      <c r="L477">
        <v>51602.87109375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1445077248</v>
      </c>
      <c r="D478">
        <v>3352182.5</v>
      </c>
      <c r="E478">
        <v>145.57235717773438</v>
      </c>
      <c r="F478">
        <v>432.3468017578125</v>
      </c>
      <c r="G478">
        <v>2065953.875</v>
      </c>
      <c r="H478">
        <v>4778.46435546875</v>
      </c>
      <c r="I478">
        <v>1</v>
      </c>
      <c r="J478">
        <v>5.3700646385550499E-3</v>
      </c>
      <c r="K478">
        <v>0.25662040710449219</v>
      </c>
      <c r="L478">
        <v>51537.80859375</v>
      </c>
    </row>
    <row r="479" spans="1:12" x14ac:dyDescent="0.25">
      <c r="A479">
        <v>1809</v>
      </c>
      <c r="B479" s="1">
        <f>DATE(2023,8,16) + TIME(0,0,0)</f>
        <v>45154</v>
      </c>
      <c r="C479">
        <v>1445097600</v>
      </c>
      <c r="D479">
        <v>3352229.25</v>
      </c>
      <c r="E479">
        <v>145.57485961914063</v>
      </c>
      <c r="F479">
        <v>432.3541259765625</v>
      </c>
      <c r="G479">
        <v>2029231.75</v>
      </c>
      <c r="H479">
        <v>4693.4482421875</v>
      </c>
      <c r="I479">
        <v>1</v>
      </c>
      <c r="J479">
        <v>5.3559145890176296E-3</v>
      </c>
      <c r="K479">
        <v>0.25139054656028748</v>
      </c>
      <c r="L479">
        <v>51582.6015625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1457254144</v>
      </c>
      <c r="D480">
        <v>3380343</v>
      </c>
      <c r="E480">
        <v>147.07667541503906</v>
      </c>
      <c r="F480">
        <v>432.45135498046875</v>
      </c>
      <c r="G480">
        <v>2029688.125</v>
      </c>
      <c r="H480">
        <v>4693.44873046875</v>
      </c>
      <c r="I480">
        <v>1</v>
      </c>
      <c r="J480">
        <v>5.3459922783076763E-3</v>
      </c>
      <c r="K480">
        <v>0.25092479586601257</v>
      </c>
      <c r="L480">
        <v>51595.96484375</v>
      </c>
    </row>
    <row r="481" spans="1:12" x14ac:dyDescent="0.25">
      <c r="A481">
        <v>1815</v>
      </c>
      <c r="B481" s="1">
        <f>DATE(2023,8,22) + TIME(0,0,0)</f>
        <v>45160</v>
      </c>
      <c r="C481">
        <v>1457274752</v>
      </c>
      <c r="D481">
        <v>3380390.75</v>
      </c>
      <c r="E481">
        <v>147.07923889160156</v>
      </c>
      <c r="F481">
        <v>432.44393920898438</v>
      </c>
      <c r="G481">
        <v>2066578.5</v>
      </c>
      <c r="H481">
        <v>4778.83544921875</v>
      </c>
      <c r="I481">
        <v>1</v>
      </c>
      <c r="J481">
        <v>5.3597521036863327E-3</v>
      </c>
      <c r="K481">
        <v>0.25614747405052185</v>
      </c>
      <c r="L481">
        <v>51550.9296875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1471722752</v>
      </c>
      <c r="D482">
        <v>3413795</v>
      </c>
      <c r="E482">
        <v>148.88426208496094</v>
      </c>
      <c r="F482">
        <v>432.58648681640625</v>
      </c>
      <c r="G482">
        <v>2067258.5</v>
      </c>
      <c r="H482">
        <v>4778.83251953125</v>
      </c>
      <c r="I482">
        <v>1</v>
      </c>
      <c r="J482">
        <v>5.4208310320973396E-3</v>
      </c>
      <c r="K482">
        <v>0.25906649231910706</v>
      </c>
      <c r="L482">
        <v>51488.5703125</v>
      </c>
    </row>
    <row r="483" spans="1:12" x14ac:dyDescent="0.25">
      <c r="A483">
        <v>1822</v>
      </c>
      <c r="B483" s="1">
        <f>DATE(2023,8,29) + TIME(0,0,0)</f>
        <v>45167</v>
      </c>
      <c r="C483">
        <v>1471748224</v>
      </c>
      <c r="D483">
        <v>3413853.75</v>
      </c>
      <c r="E483">
        <v>148.88752746582031</v>
      </c>
      <c r="F483">
        <v>432.49935913085938</v>
      </c>
      <c r="G483">
        <v>2539759.75</v>
      </c>
      <c r="H483">
        <v>5872.28515625</v>
      </c>
      <c r="I483">
        <v>1</v>
      </c>
      <c r="J483">
        <v>5.5731954053044319E-3</v>
      </c>
      <c r="K483">
        <v>0.32729217410087585</v>
      </c>
      <c r="L483">
        <v>50907.875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1484425600</v>
      </c>
      <c r="D484">
        <v>3443156.25</v>
      </c>
      <c r="E484">
        <v>150.64248657226563</v>
      </c>
      <c r="F484">
        <v>432.70382690429688</v>
      </c>
      <c r="G484">
        <v>2540952.25</v>
      </c>
      <c r="H484">
        <v>5872.26708984375</v>
      </c>
      <c r="I484">
        <v>1</v>
      </c>
      <c r="J484">
        <v>6.0856188647449017E-3</v>
      </c>
      <c r="K484">
        <v>0.3573855459690094</v>
      </c>
      <c r="L484">
        <v>50418.40234375</v>
      </c>
    </row>
    <row r="485" spans="1:12" x14ac:dyDescent="0.25">
      <c r="A485">
        <v>1827</v>
      </c>
      <c r="B485" s="1">
        <f>DATE(2023,9,3) + TIME(0,0,0)</f>
        <v>45172</v>
      </c>
      <c r="C485">
        <v>1484446336</v>
      </c>
      <c r="D485">
        <v>3443204.25</v>
      </c>
      <c r="E485">
        <v>150.64529418945313</v>
      </c>
      <c r="F485">
        <v>432.81756591796875</v>
      </c>
      <c r="G485">
        <v>2069806.75</v>
      </c>
      <c r="H485">
        <v>4782.1689453125</v>
      </c>
      <c r="I485">
        <v>1</v>
      </c>
      <c r="J485">
        <v>5.8558597229421139E-3</v>
      </c>
      <c r="K485">
        <v>0.2800535261631012</v>
      </c>
      <c r="L485">
        <v>50997.359375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1513409792</v>
      </c>
      <c r="D486">
        <v>3510107</v>
      </c>
      <c r="E486">
        <v>154.31767272949219</v>
      </c>
      <c r="F486">
        <v>433.042236328125</v>
      </c>
      <c r="G486">
        <v>2070889.625</v>
      </c>
      <c r="H486">
        <v>4782.1884765625</v>
      </c>
      <c r="I486">
        <v>1</v>
      </c>
      <c r="J486">
        <v>5.4475283250212669E-3</v>
      </c>
      <c r="K486">
        <v>0.26052528619766235</v>
      </c>
      <c r="L486">
        <v>51438.0234375</v>
      </c>
    </row>
    <row r="487" spans="1:12" x14ac:dyDescent="0.25">
      <c r="A487">
        <v>1841</v>
      </c>
      <c r="B487" s="1">
        <f>DATE(2023,9,17) + TIME(0,0,0)</f>
        <v>45186</v>
      </c>
      <c r="C487">
        <v>1513430400</v>
      </c>
      <c r="D487">
        <v>3510154.75</v>
      </c>
      <c r="E487">
        <v>154.32028198242188</v>
      </c>
      <c r="F487">
        <v>433.04415893554688</v>
      </c>
      <c r="G487">
        <v>2065176</v>
      </c>
      <c r="H487">
        <v>4768.97314453125</v>
      </c>
      <c r="I487">
        <v>1</v>
      </c>
      <c r="J487">
        <v>5.4452251642942429E-3</v>
      </c>
      <c r="K487">
        <v>0.25969547033309937</v>
      </c>
      <c r="L487">
        <v>51445.0625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1519605888</v>
      </c>
      <c r="D488">
        <v>3524414</v>
      </c>
      <c r="E488">
        <v>155.09565734863281</v>
      </c>
      <c r="F488">
        <v>433.12075805664063</v>
      </c>
      <c r="G488">
        <v>2065541.5</v>
      </c>
      <c r="H488">
        <v>4768.9736328125</v>
      </c>
      <c r="I488">
        <v>1</v>
      </c>
      <c r="J488">
        <v>5.4327677935361862E-3</v>
      </c>
      <c r="K488">
        <v>0.25910136103630066</v>
      </c>
      <c r="L488">
        <v>51453.89453125</v>
      </c>
    </row>
    <row r="489" spans="1:12" x14ac:dyDescent="0.25">
      <c r="A489">
        <v>1844</v>
      </c>
      <c r="B489" s="1">
        <f>DATE(2023,9,20) + TIME(0,0,0)</f>
        <v>45189</v>
      </c>
      <c r="C489">
        <v>1519626496</v>
      </c>
      <c r="D489">
        <v>3524461.75</v>
      </c>
      <c r="E489">
        <v>155.09825134277344</v>
      </c>
      <c r="F489">
        <v>433.1202392578125</v>
      </c>
      <c r="G489">
        <v>2068226</v>
      </c>
      <c r="H489">
        <v>4775.17724609375</v>
      </c>
      <c r="I489">
        <v>1</v>
      </c>
      <c r="J489">
        <v>5.4337815381586552E-3</v>
      </c>
      <c r="K489">
        <v>0.25948679447174072</v>
      </c>
      <c r="L489">
        <v>51450.63671875</v>
      </c>
    </row>
    <row r="490" spans="1:12" x14ac:dyDescent="0.25">
      <c r="A490">
        <v>1859</v>
      </c>
      <c r="B490" s="1">
        <f>DATE(2023,10,5) + TIME(0,0,0)</f>
        <v>45204</v>
      </c>
      <c r="C490">
        <v>1550669056</v>
      </c>
      <c r="D490">
        <v>3596089.25</v>
      </c>
      <c r="E490">
        <v>158.97346496582031</v>
      </c>
      <c r="F490">
        <v>433.54150390625</v>
      </c>
      <c r="G490">
        <v>2070238.375</v>
      </c>
      <c r="H490">
        <v>4775.17919921875</v>
      </c>
      <c r="I490">
        <v>1</v>
      </c>
      <c r="J490">
        <v>5.3949924185872078E-3</v>
      </c>
      <c r="K490">
        <v>0.25763446092605591</v>
      </c>
      <c r="L490">
        <v>51463.1328125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1552718720</v>
      </c>
      <c r="D491">
        <v>3600816.75</v>
      </c>
      <c r="E491">
        <v>159.2283935546875</v>
      </c>
      <c r="F491">
        <v>433.57186889648438</v>
      </c>
      <c r="G491">
        <v>2070383.5</v>
      </c>
      <c r="H491">
        <v>4775.17919921875</v>
      </c>
      <c r="I491">
        <v>1</v>
      </c>
      <c r="J491">
        <v>5.392131395637989E-3</v>
      </c>
      <c r="K491">
        <v>0.25749784708023071</v>
      </c>
      <c r="L491">
        <v>51464.15234375</v>
      </c>
    </row>
    <row r="492" spans="1:12" x14ac:dyDescent="0.25">
      <c r="A492">
        <v>1860</v>
      </c>
      <c r="B492" s="1">
        <f>DATE(2023,10,6) + TIME(0,0,0)</f>
        <v>45205</v>
      </c>
      <c r="C492">
        <v>1552739328</v>
      </c>
      <c r="D492">
        <v>3600864.5</v>
      </c>
      <c r="E492">
        <v>159.23097229003906</v>
      </c>
      <c r="F492">
        <v>433.57266235351563</v>
      </c>
      <c r="G492">
        <v>2069088.25</v>
      </c>
      <c r="H492">
        <v>4772.18359375</v>
      </c>
      <c r="I492">
        <v>1</v>
      </c>
      <c r="J492">
        <v>5.3916126489639282E-3</v>
      </c>
      <c r="K492">
        <v>0.25731152296066284</v>
      </c>
      <c r="L492">
        <v>51465.7265625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1575488512</v>
      </c>
      <c r="D493">
        <v>3653310.75</v>
      </c>
      <c r="E493">
        <v>162.04811096191406</v>
      </c>
      <c r="F493">
        <v>433.9244384765625</v>
      </c>
      <c r="G493">
        <v>2070767.875</v>
      </c>
      <c r="H493">
        <v>4772.18505859375</v>
      </c>
      <c r="I493">
        <v>1</v>
      </c>
      <c r="J493">
        <v>5.3542954847216606E-3</v>
      </c>
      <c r="K493">
        <v>0.25553056597709656</v>
      </c>
      <c r="L493">
        <v>51481.67578125</v>
      </c>
    </row>
    <row r="494" spans="1:12" x14ac:dyDescent="0.25">
      <c r="A494">
        <v>1871</v>
      </c>
      <c r="B494" s="1">
        <f>DATE(2023,10,17) + TIME(0,0,0)</f>
        <v>45216</v>
      </c>
      <c r="C494">
        <v>1575512192</v>
      </c>
      <c r="D494">
        <v>3653365.5</v>
      </c>
      <c r="E494">
        <v>162.05108642578125</v>
      </c>
      <c r="F494">
        <v>433.8204345703125</v>
      </c>
      <c r="G494">
        <v>2369477.5</v>
      </c>
      <c r="H494">
        <v>5461.8857421875</v>
      </c>
      <c r="I494">
        <v>1</v>
      </c>
      <c r="J494">
        <v>5.4596960544586182E-3</v>
      </c>
      <c r="K494">
        <v>0.29821863770484924</v>
      </c>
      <c r="L494">
        <v>51116.49609375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1582599168</v>
      </c>
      <c r="D495">
        <v>3669696.5</v>
      </c>
      <c r="E495">
        <v>162.97650146484375</v>
      </c>
      <c r="F495">
        <v>434.02249145507813</v>
      </c>
      <c r="G495">
        <v>2370593.5</v>
      </c>
      <c r="H495">
        <v>5461.9140625</v>
      </c>
      <c r="I495">
        <v>1</v>
      </c>
      <c r="J495">
        <v>5.7236547581851482E-3</v>
      </c>
      <c r="K495">
        <v>0.31263899803161621</v>
      </c>
      <c r="L495">
        <v>50849.16796875</v>
      </c>
    </row>
    <row r="496" spans="1:12" x14ac:dyDescent="0.25">
      <c r="A496">
        <v>1874</v>
      </c>
      <c r="B496" s="1">
        <f>DATE(2023,10,20) + TIME(0,0,0)</f>
        <v>45219</v>
      </c>
      <c r="C496">
        <v>1582626560</v>
      </c>
      <c r="D496">
        <v>3669759.5</v>
      </c>
      <c r="E496">
        <v>162.98019409179688</v>
      </c>
      <c r="F496">
        <v>433.90890502929688</v>
      </c>
      <c r="G496">
        <v>2733212.5</v>
      </c>
      <c r="H496">
        <v>6299.046875</v>
      </c>
      <c r="I496">
        <v>1</v>
      </c>
      <c r="J496">
        <v>5.8539928868412971E-3</v>
      </c>
      <c r="K496">
        <v>0.36876735091209412</v>
      </c>
      <c r="L496">
        <v>50399.9453125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1585332864</v>
      </c>
      <c r="D497">
        <v>3675995.5</v>
      </c>
      <c r="E497">
        <v>163.35667419433594</v>
      </c>
      <c r="F497">
        <v>434.02847290039063</v>
      </c>
      <c r="G497">
        <v>2733983</v>
      </c>
      <c r="H497">
        <v>6299.0869140625</v>
      </c>
      <c r="I497">
        <v>1</v>
      </c>
      <c r="J497">
        <v>6.1209299601614475E-3</v>
      </c>
      <c r="K497">
        <v>0.38558629155158997</v>
      </c>
      <c r="L497">
        <v>50146.90234375</v>
      </c>
    </row>
    <row r="498" spans="1:12" x14ac:dyDescent="0.25">
      <c r="A498">
        <v>1875</v>
      </c>
      <c r="B498" s="1">
        <f>DATE(2023,10,21) + TIME(0,0,0)</f>
        <v>45220</v>
      </c>
      <c r="C498">
        <v>1585358208</v>
      </c>
      <c r="D498">
        <v>3676054</v>
      </c>
      <c r="E498">
        <v>163.36019897460938</v>
      </c>
      <c r="F498">
        <v>434.09548950195313</v>
      </c>
      <c r="G498">
        <v>2533734.75</v>
      </c>
      <c r="H498">
        <v>5836.81396484375</v>
      </c>
      <c r="I498">
        <v>1</v>
      </c>
      <c r="J498">
        <v>6.0384231619536877E-3</v>
      </c>
      <c r="K498">
        <v>0.35247281193733215</v>
      </c>
      <c r="L498">
        <v>50394.37109375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1592934912</v>
      </c>
      <c r="D499">
        <v>3693506</v>
      </c>
      <c r="E499">
        <v>164.409423828125</v>
      </c>
      <c r="F499">
        <v>434.19680786132813</v>
      </c>
      <c r="G499">
        <v>2534296.25</v>
      </c>
      <c r="H499">
        <v>5836.74560546875</v>
      </c>
      <c r="I499">
        <v>1</v>
      </c>
      <c r="J499">
        <v>6.0280612669885159E-3</v>
      </c>
      <c r="K499">
        <v>0.35186383128166199</v>
      </c>
      <c r="L499">
        <v>50414.48046875</v>
      </c>
    </row>
    <row r="500" spans="1:12" x14ac:dyDescent="0.25">
      <c r="A500">
        <v>1878</v>
      </c>
      <c r="B500" s="1">
        <f>DATE(2023,10,24) + TIME(0,0,0)</f>
        <v>45223</v>
      </c>
      <c r="C500">
        <v>1592960256</v>
      </c>
      <c r="D500">
        <v>3693564.25</v>
      </c>
      <c r="E500">
        <v>164.41293334960938</v>
      </c>
      <c r="F500">
        <v>434.1990966796875</v>
      </c>
      <c r="G500">
        <v>2529133</v>
      </c>
      <c r="H500">
        <v>5824.8232421875</v>
      </c>
      <c r="I500">
        <v>1</v>
      </c>
      <c r="J500">
        <v>6.0260351747274399E-3</v>
      </c>
      <c r="K500">
        <v>0.35102704167366028</v>
      </c>
      <c r="L500">
        <v>50420.67578125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1595464192</v>
      </c>
      <c r="D501">
        <v>3699330.75</v>
      </c>
      <c r="E501">
        <v>164.76091003417969</v>
      </c>
      <c r="F501">
        <v>434.2403564453125</v>
      </c>
      <c r="G501">
        <v>2529372.25</v>
      </c>
      <c r="H501">
        <v>5824.8203125</v>
      </c>
      <c r="I501">
        <v>1</v>
      </c>
      <c r="J501">
        <v>6.0397107154130936E-3</v>
      </c>
      <c r="K501">
        <v>0.35182356834411621</v>
      </c>
      <c r="L501">
        <v>50408.9296875</v>
      </c>
    </row>
    <row r="502" spans="1:12" x14ac:dyDescent="0.25">
      <c r="A502">
        <v>1879</v>
      </c>
      <c r="B502" s="1">
        <f>DATE(2023,10,25) + TIME(0,0,0)</f>
        <v>45224</v>
      </c>
      <c r="C502">
        <v>1595485184</v>
      </c>
      <c r="D502">
        <v>3699379</v>
      </c>
      <c r="E502">
        <v>164.76373291015625</v>
      </c>
      <c r="F502">
        <v>434.4276123046875</v>
      </c>
      <c r="G502">
        <v>2102476.25</v>
      </c>
      <c r="H502">
        <v>4839.64697265625</v>
      </c>
      <c r="I502">
        <v>1</v>
      </c>
      <c r="J502">
        <v>5.825946107506752E-3</v>
      </c>
      <c r="K502">
        <v>0.28197166323661804</v>
      </c>
      <c r="L502">
        <v>50932.3046875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1599353088</v>
      </c>
      <c r="D503">
        <v>3708284</v>
      </c>
      <c r="E503">
        <v>165.26448059082031</v>
      </c>
      <c r="F503">
        <v>434.35125732421875</v>
      </c>
      <c r="G503">
        <v>2102112.25</v>
      </c>
      <c r="H503">
        <v>4839.66015625</v>
      </c>
      <c r="I503">
        <v>1</v>
      </c>
      <c r="J503">
        <v>5.560263991355896E-3</v>
      </c>
      <c r="K503">
        <v>0.26911285519599915</v>
      </c>
      <c r="L503">
        <v>51243.58203125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1599668480</v>
      </c>
      <c r="D504">
        <v>3709010</v>
      </c>
      <c r="E504">
        <v>165.30479431152344</v>
      </c>
      <c r="F504">
        <v>434.35330200195313</v>
      </c>
      <c r="G504">
        <v>2102122.5</v>
      </c>
      <c r="H504">
        <v>4839.66015625</v>
      </c>
      <c r="I504">
        <v>1</v>
      </c>
      <c r="J504">
        <v>5.5529661476612091E-3</v>
      </c>
      <c r="K504">
        <v>0.26875963807106018</v>
      </c>
      <c r="L504">
        <v>51251.4765625</v>
      </c>
    </row>
    <row r="505" spans="1:12" x14ac:dyDescent="0.25">
      <c r="A505">
        <v>1881</v>
      </c>
      <c r="B505" s="1">
        <f>DATE(2023,10,27) + TIME(0,0,0)</f>
        <v>45226</v>
      </c>
      <c r="C505">
        <v>1599688192</v>
      </c>
      <c r="D505">
        <v>3709055.5</v>
      </c>
      <c r="E505">
        <v>165.30729675292969</v>
      </c>
      <c r="F505">
        <v>434.41500854492188</v>
      </c>
      <c r="G505">
        <v>1975608.125</v>
      </c>
      <c r="H505">
        <v>4547.74365234375</v>
      </c>
      <c r="I505">
        <v>1</v>
      </c>
      <c r="J505">
        <v>5.4938318207859993E-3</v>
      </c>
      <c r="K505">
        <v>0.24985912442207336</v>
      </c>
      <c r="L505">
        <v>51405.64453125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1601644032</v>
      </c>
      <c r="D506">
        <v>3713557.75</v>
      </c>
      <c r="E506">
        <v>165.55145263671875</v>
      </c>
      <c r="F506">
        <v>434.39691162109375</v>
      </c>
      <c r="G506">
        <v>1975527.75</v>
      </c>
      <c r="H506">
        <v>4547.748046875</v>
      </c>
      <c r="I506">
        <v>1</v>
      </c>
      <c r="J506">
        <v>5.396752618253231E-3</v>
      </c>
      <c r="K506">
        <v>0.24544396996498108</v>
      </c>
      <c r="L506">
        <v>51516.71484375</v>
      </c>
    </row>
    <row r="507" spans="1:12" x14ac:dyDescent="0.25">
      <c r="A507">
        <v>1882</v>
      </c>
      <c r="B507" s="1">
        <f>DATE(2023,10,28) + TIME(0,0,0)</f>
        <v>45227</v>
      </c>
      <c r="C507">
        <v>1601664640</v>
      </c>
      <c r="D507">
        <v>3713605.25</v>
      </c>
      <c r="E507">
        <v>165.55403137207031</v>
      </c>
      <c r="F507">
        <v>434.35675048828125</v>
      </c>
      <c r="G507">
        <v>2060379.375</v>
      </c>
      <c r="H507">
        <v>4743.51904296875</v>
      </c>
      <c r="I507">
        <v>1</v>
      </c>
      <c r="J507">
        <v>5.4319933988153934E-3</v>
      </c>
      <c r="K507">
        <v>0.25768163800239563</v>
      </c>
      <c r="L507">
        <v>51414.58203125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1663542656</v>
      </c>
      <c r="D508">
        <v>3855863.5</v>
      </c>
      <c r="E508">
        <v>173.17877197265625</v>
      </c>
      <c r="F508">
        <v>435.44351196289063</v>
      </c>
      <c r="G508">
        <v>2065536.375</v>
      </c>
      <c r="H508">
        <v>4743.5234375</v>
      </c>
      <c r="I508">
        <v>1</v>
      </c>
      <c r="J508">
        <v>5.3416895680129528E-3</v>
      </c>
      <c r="K508">
        <v>0.25339782238006592</v>
      </c>
      <c r="L508">
        <v>51497.734375</v>
      </c>
    </row>
    <row r="509" spans="1:12" x14ac:dyDescent="0.25">
      <c r="A509">
        <v>1912</v>
      </c>
      <c r="B509" s="1">
        <f>DATE(2023,11,27) + TIME(0,0,0)</f>
        <v>45257</v>
      </c>
      <c r="C509">
        <v>1663563392</v>
      </c>
      <c r="D509">
        <v>3855911.25</v>
      </c>
      <c r="E509">
        <v>173.18133544921875</v>
      </c>
      <c r="F509">
        <v>435.43685913085938</v>
      </c>
      <c r="G509">
        <v>2078242.375</v>
      </c>
      <c r="H509">
        <v>4772.775390625</v>
      </c>
      <c r="I509">
        <v>1</v>
      </c>
      <c r="J509">
        <v>5.345507524907589E-3</v>
      </c>
      <c r="K509">
        <v>0.2551426887512207</v>
      </c>
      <c r="L509">
        <v>51483.99609375</v>
      </c>
    </row>
    <row r="510" spans="1:12" x14ac:dyDescent="0.25">
      <c r="A510">
        <v>1919</v>
      </c>
      <c r="B510" s="1">
        <f>DATE(2023,12,4) + TIME(0,0,0)</f>
        <v>45264</v>
      </c>
      <c r="C510">
        <v>1678111872</v>
      </c>
      <c r="D510">
        <v>3889320.5</v>
      </c>
      <c r="E510">
        <v>174.979248046875</v>
      </c>
      <c r="F510">
        <v>435.39614868164063</v>
      </c>
      <c r="G510">
        <v>2078046.875</v>
      </c>
      <c r="H510">
        <v>4772.7724609375</v>
      </c>
      <c r="I510">
        <v>1</v>
      </c>
      <c r="J510">
        <v>5.4074311628937721E-3</v>
      </c>
      <c r="K510">
        <v>0.25809833407402039</v>
      </c>
      <c r="L510">
        <v>51460.046875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1680169344</v>
      </c>
      <c r="D511">
        <v>3894045.75</v>
      </c>
      <c r="E511">
        <v>175.23506164550781</v>
      </c>
      <c r="F511">
        <v>435.43954467773438</v>
      </c>
      <c r="G511">
        <v>2078253.75</v>
      </c>
      <c r="H511">
        <v>4772.7724609375</v>
      </c>
      <c r="I511">
        <v>1</v>
      </c>
      <c r="J511">
        <v>5.4137301631271839E-3</v>
      </c>
      <c r="K511">
        <v>0.25839900970458984</v>
      </c>
      <c r="L511">
        <v>51458.984375</v>
      </c>
    </row>
    <row r="512" spans="1:12" x14ac:dyDescent="0.25">
      <c r="A512">
        <v>1920</v>
      </c>
      <c r="B512" s="1">
        <f>DATE(2023,12,5) + TIME(0,0,0)</f>
        <v>45265</v>
      </c>
      <c r="C512">
        <v>1680189696</v>
      </c>
      <c r="D512">
        <v>3894092.5</v>
      </c>
      <c r="E512">
        <v>175.23757934570313</v>
      </c>
      <c r="F512">
        <v>435.46466064453125</v>
      </c>
      <c r="G512">
        <v>2037041.25</v>
      </c>
      <c r="H512">
        <v>4677.85693359375</v>
      </c>
      <c r="I512">
        <v>1</v>
      </c>
      <c r="J512">
        <v>5.3982753306627274E-3</v>
      </c>
      <c r="K512">
        <v>0.25253722071647644</v>
      </c>
      <c r="L512">
        <v>51509.04296875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1702588160</v>
      </c>
      <c r="D513">
        <v>3945502</v>
      </c>
      <c r="E513">
        <v>178.01824951171875</v>
      </c>
      <c r="F513">
        <v>435.89532470703125</v>
      </c>
      <c r="G513">
        <v>2039054.875</v>
      </c>
      <c r="H513">
        <v>4677.8544921875</v>
      </c>
      <c r="I513">
        <v>1</v>
      </c>
      <c r="J513">
        <v>5.4513639770448208E-3</v>
      </c>
      <c r="K513">
        <v>0.25502076745033264</v>
      </c>
      <c r="L513">
        <v>51553.01953125</v>
      </c>
    </row>
    <row r="514" spans="1:12" x14ac:dyDescent="0.25">
      <c r="A514">
        <v>1931</v>
      </c>
      <c r="B514" s="1">
        <f>DATE(2023,12,16) + TIME(0,0,0)</f>
        <v>45276</v>
      </c>
      <c r="C514">
        <v>1702588160</v>
      </c>
      <c r="D514">
        <v>3945502</v>
      </c>
      <c r="E514">
        <v>178.01824951171875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52579.5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1702588160</v>
      </c>
      <c r="D515">
        <v>3945502</v>
      </c>
      <c r="E515">
        <v>178.01824951171875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52708.0703125</v>
      </c>
    </row>
    <row r="516" spans="1:12" x14ac:dyDescent="0.25">
      <c r="A516">
        <v>1932</v>
      </c>
      <c r="B516" s="1">
        <f>DATE(2023,12,17) + TIME(0,0,0)</f>
        <v>45277</v>
      </c>
      <c r="C516">
        <v>1702588160</v>
      </c>
      <c r="D516">
        <v>3945502</v>
      </c>
      <c r="E516">
        <v>178.01824951171875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52709.29296875</v>
      </c>
    </row>
    <row r="517" spans="1:12" x14ac:dyDescent="0.25">
      <c r="A517">
        <v>1934</v>
      </c>
      <c r="B517" s="1">
        <f>DATE(2023,12,19) + TIME(0,0,0)</f>
        <v>45279</v>
      </c>
      <c r="C517">
        <v>1702588160</v>
      </c>
      <c r="D517">
        <v>3945502</v>
      </c>
      <c r="E517">
        <v>178.01824951171875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52920.42578125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1702588160</v>
      </c>
      <c r="D518">
        <v>3945502</v>
      </c>
      <c r="E518">
        <v>178.01824951171875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53006.5546875</v>
      </c>
    </row>
    <row r="519" spans="1:12" x14ac:dyDescent="0.25">
      <c r="A519">
        <v>1935</v>
      </c>
      <c r="B519" s="1">
        <f>DATE(2023,12,20) + TIME(0,0,0)</f>
        <v>45280</v>
      </c>
      <c r="C519">
        <v>1702588160</v>
      </c>
      <c r="D519">
        <v>3945502</v>
      </c>
      <c r="E519">
        <v>178.01824951171875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53007.38671875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1702588160</v>
      </c>
      <c r="D520">
        <v>3945502</v>
      </c>
      <c r="E520">
        <v>178.01824951171875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53083.68359375</v>
      </c>
    </row>
    <row r="521" spans="1:12" x14ac:dyDescent="0.25">
      <c r="A521">
        <v>1936</v>
      </c>
      <c r="B521" s="1">
        <f>DATE(2023,12,21) + TIME(0,0,0)</f>
        <v>45281</v>
      </c>
      <c r="C521">
        <v>1702608512</v>
      </c>
      <c r="D521">
        <v>3945548.75</v>
      </c>
      <c r="E521">
        <v>178.01943969726563</v>
      </c>
      <c r="F521">
        <v>434.48312377929688</v>
      </c>
      <c r="G521">
        <v>2034462.5</v>
      </c>
      <c r="H521">
        <v>4682.48876953125</v>
      </c>
      <c r="I521">
        <v>1</v>
      </c>
      <c r="J521">
        <v>2.5341450236737728E-3</v>
      </c>
      <c r="K521">
        <v>0.11866406351327896</v>
      </c>
      <c r="L521">
        <v>53723.76171875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1720961152</v>
      </c>
      <c r="D522">
        <v>3987643.5</v>
      </c>
      <c r="E522">
        <v>180.13328552246094</v>
      </c>
      <c r="F522">
        <v>436.26083374023438</v>
      </c>
      <c r="G522">
        <v>2042729.25</v>
      </c>
      <c r="H522">
        <v>4682.35791015625</v>
      </c>
      <c r="I522">
        <v>1</v>
      </c>
      <c r="J522">
        <v>5.3365165367722511E-3</v>
      </c>
      <c r="K522">
        <v>0.24988813698291779</v>
      </c>
      <c r="L522">
        <v>51762.546875</v>
      </c>
    </row>
    <row r="523" spans="1:12" x14ac:dyDescent="0.25">
      <c r="A523">
        <v>1945</v>
      </c>
      <c r="B523" s="1">
        <f>DATE(2023,12,30) + TIME(0,0,0)</f>
        <v>45290</v>
      </c>
      <c r="C523">
        <v>1720982016</v>
      </c>
      <c r="D523">
        <v>3987691.25</v>
      </c>
      <c r="E523">
        <v>180.13584899902344</v>
      </c>
      <c r="F523">
        <v>436.24118041992188</v>
      </c>
      <c r="G523">
        <v>2085923.25</v>
      </c>
      <c r="H523">
        <v>4781.58251953125</v>
      </c>
      <c r="I523">
        <v>1</v>
      </c>
      <c r="J523">
        <v>5.3491741418838501E-3</v>
      </c>
      <c r="K523">
        <v>0.25578886270523071</v>
      </c>
      <c r="L523">
        <v>51710.296875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1730877056</v>
      </c>
      <c r="D524">
        <v>4010356</v>
      </c>
      <c r="E524">
        <v>181.38069152832031</v>
      </c>
      <c r="F524">
        <v>436.836181640625</v>
      </c>
      <c r="G524">
        <v>2088763.125</v>
      </c>
      <c r="H524">
        <v>4781.57080078125</v>
      </c>
      <c r="I524">
        <v>1</v>
      </c>
      <c r="J524">
        <v>5.5950982496142387E-3</v>
      </c>
      <c r="K524">
        <v>0.26754856109619141</v>
      </c>
      <c r="L524">
        <v>51604.4921875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1731399296</v>
      </c>
      <c r="D525">
        <v>4011551.25</v>
      </c>
      <c r="E525">
        <v>181.44770812988281</v>
      </c>
      <c r="F525">
        <v>436.86465454101563</v>
      </c>
      <c r="G525">
        <v>2088899.125</v>
      </c>
      <c r="H525">
        <v>4781.5703125</v>
      </c>
      <c r="I525">
        <v>1</v>
      </c>
      <c r="J525">
        <v>5.6063234806060791E-3</v>
      </c>
      <c r="K525">
        <v>0.26808533072471619</v>
      </c>
      <c r="L525">
        <v>51601.8984375</v>
      </c>
    </row>
    <row r="526" spans="1:12" x14ac:dyDescent="0.25">
      <c r="A526">
        <v>1950</v>
      </c>
      <c r="B526" s="1">
        <f>DATE(2024,1,4) + TIME(0,0,0)</f>
        <v>45295</v>
      </c>
      <c r="C526">
        <v>1731419648</v>
      </c>
      <c r="D526">
        <v>4011597.75</v>
      </c>
      <c r="E526">
        <v>181.4503173828125</v>
      </c>
      <c r="F526">
        <v>436.90994262695313</v>
      </c>
      <c r="G526">
        <v>2034536.875</v>
      </c>
      <c r="H526">
        <v>4656.650390625</v>
      </c>
      <c r="I526">
        <v>1</v>
      </c>
      <c r="J526">
        <v>5.5892490781843662E-3</v>
      </c>
      <c r="K526">
        <v>0.2602863609790802</v>
      </c>
      <c r="L526">
        <v>51667.578125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1733434112</v>
      </c>
      <c r="D527">
        <v>4016208</v>
      </c>
      <c r="E527">
        <v>181.70802307128906</v>
      </c>
      <c r="F527">
        <v>436.992431640625</v>
      </c>
      <c r="G527">
        <v>2034920.875</v>
      </c>
      <c r="H527">
        <v>4656.650390625</v>
      </c>
      <c r="I527">
        <v>1</v>
      </c>
      <c r="J527">
        <v>5.5975429713726044E-3</v>
      </c>
      <c r="K527">
        <v>0.26067256927490234</v>
      </c>
      <c r="L527">
        <v>51692.73828125</v>
      </c>
    </row>
    <row r="528" spans="1:12" x14ac:dyDescent="0.25">
      <c r="A528">
        <v>1951</v>
      </c>
      <c r="B528" s="1">
        <f>DATE(2024,1,5) + TIME(0,0,0)</f>
        <v>45296</v>
      </c>
      <c r="C528">
        <v>1733434112</v>
      </c>
      <c r="D528">
        <v>4016208</v>
      </c>
      <c r="E528">
        <v>181.70802307128906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52700.14453125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1733434112</v>
      </c>
      <c r="D529">
        <v>4016208</v>
      </c>
      <c r="E529">
        <v>181.70802307128906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53021.23828125</v>
      </c>
    </row>
    <row r="530" spans="1:12" x14ac:dyDescent="0.25">
      <c r="A530">
        <v>1954</v>
      </c>
      <c r="B530" s="1">
        <f>DATE(2024,1,8) + TIME(0,0,0)</f>
        <v>45299</v>
      </c>
      <c r="C530">
        <v>1733454464</v>
      </c>
      <c r="D530">
        <v>4016254.75</v>
      </c>
      <c r="E530">
        <v>181.70938110351563</v>
      </c>
      <c r="F530">
        <v>435.575927734375</v>
      </c>
      <c r="G530">
        <v>2034873.375</v>
      </c>
      <c r="H530">
        <v>4671.6845703125</v>
      </c>
      <c r="I530">
        <v>1</v>
      </c>
      <c r="J530">
        <v>2.899806946516037E-3</v>
      </c>
      <c r="K530">
        <v>0.13547375798225403</v>
      </c>
      <c r="L530">
        <v>53564.14453125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1761180544</v>
      </c>
      <c r="D531">
        <v>4079601</v>
      </c>
      <c r="E531">
        <v>185.2867431640625</v>
      </c>
      <c r="F531">
        <v>438.43539428710938</v>
      </c>
      <c r="G531">
        <v>2048164.25</v>
      </c>
      <c r="H531">
        <v>4671.5302734375</v>
      </c>
      <c r="I531">
        <v>1</v>
      </c>
      <c r="J531">
        <v>6.1973747797310352E-3</v>
      </c>
      <c r="K531">
        <v>0.28953021764755249</v>
      </c>
      <c r="L531">
        <v>51750.36328125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1762061312</v>
      </c>
      <c r="D532">
        <v>4081609.75</v>
      </c>
      <c r="E532">
        <v>185.41197204589844</v>
      </c>
      <c r="F532">
        <v>438.48101806640625</v>
      </c>
      <c r="G532">
        <v>2048376.75</v>
      </c>
      <c r="H532">
        <v>4671.52880859375</v>
      </c>
      <c r="I532">
        <v>1</v>
      </c>
      <c r="J532">
        <v>6.2330784276127815E-3</v>
      </c>
      <c r="K532">
        <v>0.29119819402694702</v>
      </c>
      <c r="L532">
        <v>51747.859375</v>
      </c>
    </row>
    <row r="533" spans="1:12" x14ac:dyDescent="0.25">
      <c r="A533">
        <v>1968</v>
      </c>
      <c r="B533" s="1">
        <f>DATE(2024,1,22) + TIME(0,0,0)</f>
        <v>45313</v>
      </c>
      <c r="C533">
        <v>1762082304</v>
      </c>
      <c r="D533">
        <v>4081657.5</v>
      </c>
      <c r="E533">
        <v>185.41496276855469</v>
      </c>
      <c r="F533">
        <v>438.428466796875</v>
      </c>
      <c r="G533">
        <v>2099339</v>
      </c>
      <c r="H533">
        <v>4788.3271484375</v>
      </c>
      <c r="I533">
        <v>1</v>
      </c>
      <c r="J533">
        <v>6.2488280236721039E-3</v>
      </c>
      <c r="K533">
        <v>0.29923304915428162</v>
      </c>
      <c r="L533">
        <v>51686.2890625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1766261504</v>
      </c>
      <c r="D534">
        <v>4091186.25</v>
      </c>
      <c r="E534">
        <v>186.02394104003906</v>
      </c>
      <c r="F534">
        <v>438.68099975585938</v>
      </c>
      <c r="G534">
        <v>2100543.25</v>
      </c>
      <c r="H534">
        <v>4788.31640625</v>
      </c>
      <c r="I534">
        <v>1</v>
      </c>
      <c r="J534">
        <v>6.4781908877193928E-3</v>
      </c>
      <c r="K534">
        <v>0.31021636724472046</v>
      </c>
      <c r="L534">
        <v>51635.546875</v>
      </c>
    </row>
    <row r="535" spans="1:12" x14ac:dyDescent="0.25">
      <c r="A535">
        <v>1970</v>
      </c>
      <c r="B535" s="1">
        <f>DATE(2024,1,24) + TIME(0,0,0)</f>
        <v>45315</v>
      </c>
      <c r="C535">
        <v>1766281600</v>
      </c>
      <c r="D535">
        <v>4091232.25</v>
      </c>
      <c r="E535">
        <v>186.02691650390625</v>
      </c>
      <c r="F535">
        <v>438.77871704101563</v>
      </c>
      <c r="G535">
        <v>2014971.75</v>
      </c>
      <c r="H535">
        <v>4592.2275390625</v>
      </c>
      <c r="I535">
        <v>1</v>
      </c>
      <c r="J535">
        <v>6.4532016403973103E-3</v>
      </c>
      <c r="K535">
        <v>0.29636484384536743</v>
      </c>
      <c r="L535">
        <v>51738.59375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1767268992</v>
      </c>
      <c r="D536">
        <v>4093482.5</v>
      </c>
      <c r="E536">
        <v>186.17208862304688</v>
      </c>
      <c r="F536">
        <v>438.79229736328125</v>
      </c>
      <c r="G536">
        <v>2015034.125</v>
      </c>
      <c r="H536">
        <v>4592.2275390625</v>
      </c>
      <c r="I536">
        <v>1</v>
      </c>
      <c r="J536">
        <v>6.4557762816548347E-3</v>
      </c>
      <c r="K536">
        <v>0.29648309946060181</v>
      </c>
      <c r="L536">
        <v>51771.8671875</v>
      </c>
    </row>
    <row r="537" spans="1:12" x14ac:dyDescent="0.25">
      <c r="A537">
        <v>1970.5</v>
      </c>
      <c r="B537" s="1">
        <f>DATE(2024,1,24) + TIME(12,0,0)</f>
        <v>45315.5</v>
      </c>
      <c r="C537">
        <v>1767289728</v>
      </c>
      <c r="D537">
        <v>4093530</v>
      </c>
      <c r="E537">
        <v>186.1751708984375</v>
      </c>
      <c r="F537">
        <v>438.7183837890625</v>
      </c>
      <c r="G537">
        <v>2080934.875</v>
      </c>
      <c r="H537">
        <v>4743.21337890625</v>
      </c>
      <c r="I537">
        <v>1</v>
      </c>
      <c r="J537">
        <v>6.4757992513477802E-3</v>
      </c>
      <c r="K537">
        <v>0.30718085169792175</v>
      </c>
      <c r="L537">
        <v>51692.8828125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1784979840</v>
      </c>
      <c r="D538">
        <v>4133799.5</v>
      </c>
      <c r="E538">
        <v>189.04547119140625</v>
      </c>
      <c r="F538">
        <v>439.58279418945313</v>
      </c>
      <c r="G538">
        <v>2085013.375</v>
      </c>
      <c r="H538">
        <v>4743.1640625</v>
      </c>
      <c r="I538">
        <v>1</v>
      </c>
      <c r="J538">
        <v>7.5107305310666561E-3</v>
      </c>
      <c r="K538">
        <v>0.35627302527427673</v>
      </c>
      <c r="L538">
        <v>51646.8125</v>
      </c>
    </row>
    <row r="539" spans="1:12" x14ac:dyDescent="0.25">
      <c r="A539">
        <v>1979</v>
      </c>
      <c r="B539" s="1">
        <f>DATE(2024,2,2) + TIME(0,0,0)</f>
        <v>45324</v>
      </c>
      <c r="C539">
        <v>1785000192</v>
      </c>
      <c r="D539">
        <v>4133846</v>
      </c>
      <c r="E539">
        <v>189.0489501953125</v>
      </c>
      <c r="F539">
        <v>439.64251708984375</v>
      </c>
      <c r="G539">
        <v>2039142.125</v>
      </c>
      <c r="H539">
        <v>4638.18212890625</v>
      </c>
      <c r="I539">
        <v>1</v>
      </c>
      <c r="J539">
        <v>7.4991965666413307E-3</v>
      </c>
      <c r="K539">
        <v>0.34785246849060059</v>
      </c>
      <c r="L539">
        <v>51702.015625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1815616128</v>
      </c>
      <c r="D540">
        <v>4203371</v>
      </c>
      <c r="E540">
        <v>195.36978149414063</v>
      </c>
      <c r="F540">
        <v>440.86666870117188</v>
      </c>
      <c r="G540">
        <v>2044758.25</v>
      </c>
      <c r="H540">
        <v>4638.0419921875</v>
      </c>
      <c r="I540">
        <v>1</v>
      </c>
      <c r="J540">
        <v>1.0518917813897133E-2</v>
      </c>
      <c r="K540">
        <v>0.48792314529418945</v>
      </c>
      <c r="L540">
        <v>51758.76953125</v>
      </c>
    </row>
    <row r="541" spans="1:12" x14ac:dyDescent="0.25">
      <c r="A541">
        <v>1994</v>
      </c>
      <c r="B541" s="1">
        <f>DATE(2024,2,17) + TIME(0,0,0)</f>
        <v>45339</v>
      </c>
      <c r="C541">
        <v>1815640960</v>
      </c>
      <c r="D541">
        <v>4203427.5</v>
      </c>
      <c r="E541">
        <v>195.37576293945313</v>
      </c>
      <c r="F541">
        <v>440.32275390625</v>
      </c>
      <c r="G541">
        <v>2486662.75</v>
      </c>
      <c r="H541">
        <v>5647.36376953125</v>
      </c>
      <c r="I541">
        <v>1</v>
      </c>
      <c r="J541">
        <v>1.0596250183880329E-2</v>
      </c>
      <c r="K541">
        <v>0.59847217798233032</v>
      </c>
      <c r="L541">
        <v>51222.48828125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1828067200</v>
      </c>
      <c r="D542">
        <v>4231609</v>
      </c>
      <c r="E542">
        <v>198.88368225097656</v>
      </c>
      <c r="F542">
        <v>441.19125366210938</v>
      </c>
      <c r="G542">
        <v>2491659</v>
      </c>
      <c r="H542">
        <v>5647.57080078125</v>
      </c>
      <c r="I542">
        <v>1</v>
      </c>
      <c r="J542">
        <v>1.358998566865921E-2</v>
      </c>
      <c r="K542">
        <v>0.7676084041595459</v>
      </c>
      <c r="L542">
        <v>50777.71875</v>
      </c>
    </row>
    <row r="543" spans="1:12" x14ac:dyDescent="0.25">
      <c r="A543">
        <v>1999</v>
      </c>
      <c r="B543" s="1">
        <f>DATE(2024,2,22) + TIME(0,0,0)</f>
        <v>45344</v>
      </c>
      <c r="C543">
        <v>1828087296</v>
      </c>
      <c r="D543">
        <v>4231654.5</v>
      </c>
      <c r="E543">
        <v>198.88986206054688</v>
      </c>
      <c r="F543">
        <v>441.94308471679688</v>
      </c>
      <c r="G543">
        <v>2010050</v>
      </c>
      <c r="H543">
        <v>4548.21044921875</v>
      </c>
      <c r="I543">
        <v>1</v>
      </c>
      <c r="J543">
        <v>1.3592162169516087E-2</v>
      </c>
      <c r="K543">
        <v>0.61828416585922241</v>
      </c>
      <c r="L543">
        <v>51360.15234375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1836102144</v>
      </c>
      <c r="D544">
        <v>4249802</v>
      </c>
      <c r="E544">
        <v>201.39407348632813</v>
      </c>
      <c r="F544">
        <v>441.67758178710938</v>
      </c>
      <c r="G544">
        <v>2008827.75</v>
      </c>
      <c r="H544">
        <v>4548.1767578125</v>
      </c>
      <c r="I544">
        <v>1</v>
      </c>
      <c r="J544">
        <v>1.4332415536046028E-2</v>
      </c>
      <c r="K544">
        <v>0.65195697546005249</v>
      </c>
      <c r="L544">
        <v>51765.47265625</v>
      </c>
    </row>
    <row r="545" spans="1:12" x14ac:dyDescent="0.25">
      <c r="A545">
        <v>2003</v>
      </c>
      <c r="B545" s="1">
        <f>DATE(2024,2,26) + TIME(0,0,0)</f>
        <v>45348</v>
      </c>
      <c r="C545">
        <v>1836122368</v>
      </c>
      <c r="D545">
        <v>4249848</v>
      </c>
      <c r="E545">
        <v>201.400634765625</v>
      </c>
      <c r="F545">
        <v>441.65814208984375</v>
      </c>
      <c r="G545">
        <v>2020801.25</v>
      </c>
      <c r="H545">
        <v>4575.4873046875</v>
      </c>
      <c r="I545">
        <v>1</v>
      </c>
      <c r="J545">
        <v>1.4336997643113136E-2</v>
      </c>
      <c r="K545">
        <v>0.65608155727386475</v>
      </c>
      <c r="L545">
        <v>51751.421875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1844188160</v>
      </c>
      <c r="D546">
        <v>4268103.5</v>
      </c>
      <c r="E546">
        <v>204.26034545898438</v>
      </c>
      <c r="F546">
        <v>441.91629028320313</v>
      </c>
      <c r="G546">
        <v>2021936.25</v>
      </c>
      <c r="H546">
        <v>4575.38330078125</v>
      </c>
      <c r="I546">
        <v>1</v>
      </c>
      <c r="J546">
        <v>1.6613828018307686E-2</v>
      </c>
      <c r="K546">
        <v>0.7602725625038147</v>
      </c>
      <c r="L546">
        <v>51784.9375</v>
      </c>
    </row>
    <row r="547" spans="1:12" x14ac:dyDescent="0.25">
      <c r="A547">
        <v>2007</v>
      </c>
      <c r="B547" s="1">
        <f>DATE(2024,3,1) + TIME(0,0,0)</f>
        <v>45352</v>
      </c>
      <c r="C547">
        <v>1844208640</v>
      </c>
      <c r="D547">
        <v>4268150</v>
      </c>
      <c r="E547">
        <v>204.26803588867188</v>
      </c>
      <c r="F547">
        <v>441.8773193359375</v>
      </c>
      <c r="G547">
        <v>2045527.875</v>
      </c>
      <c r="H547">
        <v>4629.17626953125</v>
      </c>
      <c r="I547">
        <v>1</v>
      </c>
      <c r="J547">
        <v>1.6620131209492683E-2</v>
      </c>
      <c r="K547">
        <v>0.76950305700302124</v>
      </c>
      <c r="L547">
        <v>51756.71484375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1850326784</v>
      </c>
      <c r="D548">
        <v>4281991</v>
      </c>
      <c r="E548">
        <v>206.7813720703125</v>
      </c>
      <c r="F548">
        <v>442.1007080078125</v>
      </c>
      <c r="G548">
        <v>2046515.25</v>
      </c>
      <c r="H548">
        <v>4629.0703125</v>
      </c>
      <c r="I548">
        <v>1</v>
      </c>
      <c r="J548">
        <v>1.8907954916357994E-2</v>
      </c>
      <c r="K548">
        <v>0.87542808055877686</v>
      </c>
      <c r="L548">
        <v>51753.84765625</v>
      </c>
    </row>
    <row r="549" spans="1:12" x14ac:dyDescent="0.25">
      <c r="A549">
        <v>2010</v>
      </c>
      <c r="B549" s="1">
        <f>DATE(2024,3,4) + TIME(0,0,0)</f>
        <v>45355</v>
      </c>
      <c r="C549">
        <v>1850346624</v>
      </c>
      <c r="D549">
        <v>4282036</v>
      </c>
      <c r="E549">
        <v>206.78984069824219</v>
      </c>
      <c r="F549">
        <v>442.22421264648438</v>
      </c>
      <c r="G549">
        <v>1977124.75</v>
      </c>
      <c r="H549">
        <v>4470.865234375</v>
      </c>
      <c r="I549">
        <v>1</v>
      </c>
      <c r="J549">
        <v>1.8923141062259674E-2</v>
      </c>
      <c r="K549">
        <v>0.84618818759918213</v>
      </c>
      <c r="L549">
        <v>51836.9609375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1854281216</v>
      </c>
      <c r="D550">
        <v>4290932.5</v>
      </c>
      <c r="E550">
        <v>208.53945922851563</v>
      </c>
      <c r="F550">
        <v>442.27200317382813</v>
      </c>
      <c r="G550">
        <v>1977313.125</v>
      </c>
      <c r="H550">
        <v>4470.80810546875</v>
      </c>
      <c r="I550">
        <v>1</v>
      </c>
      <c r="J550">
        <v>2.0197520032525063E-2</v>
      </c>
      <c r="K550">
        <v>0.90317481756210327</v>
      </c>
      <c r="L550">
        <v>51899.5703125</v>
      </c>
    </row>
    <row r="551" spans="1:12" x14ac:dyDescent="0.25">
      <c r="A551">
        <v>2012</v>
      </c>
      <c r="B551" s="1">
        <f>DATE(2024,3,6) + TIME(0,0,0)</f>
        <v>45357</v>
      </c>
      <c r="C551">
        <v>1854301952</v>
      </c>
      <c r="D551">
        <v>4290979.5</v>
      </c>
      <c r="E551">
        <v>208.54891967773438</v>
      </c>
      <c r="F551">
        <v>442.10934448242188</v>
      </c>
      <c r="G551">
        <v>2071672.125</v>
      </c>
      <c r="H551">
        <v>4685.8818359375</v>
      </c>
      <c r="I551">
        <v>1</v>
      </c>
      <c r="J551">
        <v>2.0193951204419136E-2</v>
      </c>
      <c r="K551">
        <v>0.94645583629608154</v>
      </c>
      <c r="L551">
        <v>51786.69921875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1860498944</v>
      </c>
      <c r="D552">
        <v>4304990</v>
      </c>
      <c r="E552">
        <v>211.63217163085938</v>
      </c>
      <c r="F552">
        <v>442.39724731445313</v>
      </c>
      <c r="G552">
        <v>2072966.25</v>
      </c>
      <c r="H552">
        <v>4685.7578125</v>
      </c>
      <c r="I552">
        <v>1</v>
      </c>
      <c r="J552">
        <v>2.2847706452012062E-2</v>
      </c>
      <c r="K552">
        <v>1.0708328485488892</v>
      </c>
      <c r="L552">
        <v>51729.28125</v>
      </c>
    </row>
    <row r="553" spans="1:12" x14ac:dyDescent="0.25">
      <c r="A553">
        <v>2015</v>
      </c>
      <c r="B553" s="1">
        <f>DATE(2024,3,9) + TIME(0,0,0)</f>
        <v>45360</v>
      </c>
      <c r="C553">
        <v>1860518272</v>
      </c>
      <c r="D553">
        <v>4305033.5</v>
      </c>
      <c r="E553">
        <v>211.64216613769531</v>
      </c>
      <c r="F553">
        <v>442.66183471679688</v>
      </c>
      <c r="G553">
        <v>1930994.625</v>
      </c>
      <c r="H553">
        <v>4362.234375</v>
      </c>
      <c r="I553">
        <v>1</v>
      </c>
      <c r="J553">
        <v>2.2898683324456215E-2</v>
      </c>
      <c r="K553">
        <v>0.99912303686141968</v>
      </c>
      <c r="L553">
        <v>51899.0859375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1862429696</v>
      </c>
      <c r="D554">
        <v>4309352.5</v>
      </c>
      <c r="E554">
        <v>212.6375732421875</v>
      </c>
      <c r="F554">
        <v>442.5919189453125</v>
      </c>
      <c r="G554">
        <v>1930683.125</v>
      </c>
      <c r="H554">
        <v>4362.2197265625</v>
      </c>
      <c r="I554">
        <v>1</v>
      </c>
      <c r="J554">
        <v>2.3235805332660675E-2</v>
      </c>
      <c r="K554">
        <v>1.0138324499130249</v>
      </c>
      <c r="L554">
        <v>51987.125</v>
      </c>
    </row>
    <row r="555" spans="1:12" x14ac:dyDescent="0.25">
      <c r="A555">
        <v>2016</v>
      </c>
      <c r="B555" s="1">
        <f>DATE(2024,3,10) + TIME(0,0,0)</f>
        <v>45361</v>
      </c>
      <c r="C555">
        <v>1862453376</v>
      </c>
      <c r="D555">
        <v>4309406</v>
      </c>
      <c r="E555">
        <v>212.64997863769531</v>
      </c>
      <c r="F555">
        <v>441.90322875976563</v>
      </c>
      <c r="G555">
        <v>2365952.25</v>
      </c>
      <c r="H555">
        <v>5354.00537109375</v>
      </c>
      <c r="I555">
        <v>1</v>
      </c>
      <c r="J555">
        <v>2.3163817822933197E-2</v>
      </c>
      <c r="K555">
        <v>1.2404794692993164</v>
      </c>
      <c r="L555">
        <v>51463.27734375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1867165568</v>
      </c>
      <c r="D556">
        <v>4320060</v>
      </c>
      <c r="E556">
        <v>215.351318359375</v>
      </c>
      <c r="F556">
        <v>442.4293212890625</v>
      </c>
      <c r="G556">
        <v>2368698.25</v>
      </c>
      <c r="H556">
        <v>5353.84521484375</v>
      </c>
      <c r="I556">
        <v>1</v>
      </c>
      <c r="J556">
        <v>2.6410466060042381E-2</v>
      </c>
      <c r="K556">
        <v>1.4143489599227905</v>
      </c>
      <c r="L556">
        <v>51153.921875</v>
      </c>
    </row>
    <row r="557" spans="1:12" x14ac:dyDescent="0.25">
      <c r="A557">
        <v>2018</v>
      </c>
      <c r="B557" s="1">
        <f>DATE(2024,3,12) + TIME(0,0,0)</f>
        <v>45363</v>
      </c>
      <c r="C557">
        <v>1867165568</v>
      </c>
      <c r="D557">
        <v>4320060</v>
      </c>
      <c r="E557">
        <v>215.351318359375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52596.62109375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1867165568</v>
      </c>
      <c r="D558">
        <v>4320060</v>
      </c>
      <c r="E558">
        <v>215.351318359375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52663.05078125</v>
      </c>
    </row>
    <row r="559" spans="1:12" x14ac:dyDescent="0.25">
      <c r="A559">
        <v>2018.5</v>
      </c>
      <c r="B559" s="1">
        <f>DATE(2024,3,12) + TIME(12,0,0)</f>
        <v>45363.5</v>
      </c>
      <c r="C559">
        <v>1867186944</v>
      </c>
      <c r="D559">
        <v>4320108.5</v>
      </c>
      <c r="E559">
        <v>215.36114501953125</v>
      </c>
      <c r="F559">
        <v>442.13726806640625</v>
      </c>
      <c r="G559">
        <v>2131965.25</v>
      </c>
      <c r="H559">
        <v>4821.953125</v>
      </c>
      <c r="I559">
        <v>1</v>
      </c>
      <c r="J559">
        <v>2.0382562652230263E-2</v>
      </c>
      <c r="K559">
        <v>0.98303800821304321</v>
      </c>
      <c r="L559">
        <v>52442.85546875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1869063808</v>
      </c>
      <c r="D560">
        <v>4324351.5</v>
      </c>
      <c r="E560">
        <v>216.40162658691406</v>
      </c>
      <c r="F560">
        <v>442.43832397460938</v>
      </c>
      <c r="G560">
        <v>2133304.75</v>
      </c>
      <c r="H560">
        <v>4821.69921875</v>
      </c>
      <c r="I560">
        <v>1</v>
      </c>
      <c r="J560">
        <v>2.5645432993769646E-2</v>
      </c>
      <c r="K560">
        <v>1.2368628978729248</v>
      </c>
      <c r="L560">
        <v>51815.76171875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1870365440</v>
      </c>
      <c r="D561">
        <v>4327292.5</v>
      </c>
      <c r="E561">
        <v>217.18190002441406</v>
      </c>
      <c r="F561">
        <v>442.56057739257813</v>
      </c>
      <c r="G561">
        <v>2133873.75</v>
      </c>
      <c r="H561">
        <v>4821.65380859375</v>
      </c>
      <c r="I561">
        <v>1</v>
      </c>
      <c r="J561">
        <v>2.6592535898089409E-2</v>
      </c>
      <c r="K561">
        <v>1.282541036605835</v>
      </c>
      <c r="L561">
        <v>51731.77734375</v>
      </c>
    </row>
    <row r="562" spans="1:12" x14ac:dyDescent="0.25">
      <c r="A562">
        <v>2020</v>
      </c>
      <c r="B562" s="1">
        <f>DATE(2024,3,14) + TIME(0,0,0)</f>
        <v>45365</v>
      </c>
      <c r="C562">
        <v>1870385536</v>
      </c>
      <c r="D562">
        <v>4327338.5</v>
      </c>
      <c r="E562">
        <v>217.19404602050781</v>
      </c>
      <c r="F562">
        <v>442.76455688476563</v>
      </c>
      <c r="G562">
        <v>2019493.375</v>
      </c>
      <c r="H562">
        <v>4561.10009765625</v>
      </c>
      <c r="I562">
        <v>1</v>
      </c>
      <c r="J562">
        <v>2.6650838553905487E-2</v>
      </c>
      <c r="K562">
        <v>1.215895414352417</v>
      </c>
      <c r="L562">
        <v>51867.85546875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1882486272</v>
      </c>
      <c r="D563">
        <v>4354658.5</v>
      </c>
      <c r="E563">
        <v>225.25056457519531</v>
      </c>
      <c r="F563">
        <v>443.05575561523438</v>
      </c>
      <c r="G563">
        <v>2020720.75</v>
      </c>
      <c r="H563">
        <v>4560.87255859375</v>
      </c>
      <c r="I563">
        <v>1</v>
      </c>
      <c r="J563">
        <v>3.1638689339160919E-2</v>
      </c>
      <c r="K563">
        <v>1.4434570074081421</v>
      </c>
      <c r="L563">
        <v>51883.6953125</v>
      </c>
    </row>
    <row r="564" spans="1:12" x14ac:dyDescent="0.25">
      <c r="A564">
        <v>2026</v>
      </c>
      <c r="B564" s="1">
        <f>DATE(2024,3,20) + TIME(0,0,0)</f>
        <v>45371</v>
      </c>
      <c r="C564">
        <v>1882510464</v>
      </c>
      <c r="D564">
        <v>4354713</v>
      </c>
      <c r="E564">
        <v>225.26776123046875</v>
      </c>
      <c r="F564">
        <v>442.42098999023438</v>
      </c>
      <c r="G564">
        <v>2420078.5</v>
      </c>
      <c r="H564">
        <v>5470.08056640625</v>
      </c>
      <c r="I564">
        <v>1</v>
      </c>
      <c r="J564">
        <v>3.1427055597305298E-2</v>
      </c>
      <c r="K564">
        <v>1.71962571144104</v>
      </c>
      <c r="L564">
        <v>51401.0859375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1884907776</v>
      </c>
      <c r="D565">
        <v>4360128.5</v>
      </c>
      <c r="E565">
        <v>227.0645751953125</v>
      </c>
      <c r="F565">
        <v>442.80233764648438</v>
      </c>
      <c r="G565">
        <v>2422110.75</v>
      </c>
      <c r="H565">
        <v>5469.958984375</v>
      </c>
      <c r="I565">
        <v>1</v>
      </c>
      <c r="J565">
        <v>3.3912934362888336E-2</v>
      </c>
      <c r="K565">
        <v>1.8556530475616455</v>
      </c>
      <c r="L565">
        <v>51151.99609375</v>
      </c>
    </row>
    <row r="566" spans="1:12" x14ac:dyDescent="0.25">
      <c r="A566">
        <v>2027</v>
      </c>
      <c r="B566" s="1">
        <f>DATE(2024,3,21) + TIME(0,0,0)</f>
        <v>45372</v>
      </c>
      <c r="C566">
        <v>1884928128</v>
      </c>
      <c r="D566">
        <v>4360174.5</v>
      </c>
      <c r="E566">
        <v>227.08039855957031</v>
      </c>
      <c r="F566">
        <v>443.4683837890625</v>
      </c>
      <c r="G566">
        <v>2042508</v>
      </c>
      <c r="H566">
        <v>4605.7578125</v>
      </c>
      <c r="I566">
        <v>1</v>
      </c>
      <c r="J566">
        <v>3.4359794110059738E-2</v>
      </c>
      <c r="K566">
        <v>1.5830727815628052</v>
      </c>
      <c r="L566">
        <v>51609.71484375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1897158912</v>
      </c>
      <c r="D567">
        <v>4387762.5</v>
      </c>
      <c r="E567">
        <v>236.97837829589844</v>
      </c>
      <c r="F567">
        <v>443.43991088867188</v>
      </c>
      <c r="G567">
        <v>2042297.25</v>
      </c>
      <c r="H567">
        <v>4605.57861328125</v>
      </c>
      <c r="I567">
        <v>1</v>
      </c>
      <c r="J567">
        <v>3.8248822093009949E-2</v>
      </c>
      <c r="K567">
        <v>1.7622536420822144</v>
      </c>
      <c r="L567">
        <v>51848.27734375</v>
      </c>
    </row>
    <row r="568" spans="1:12" x14ac:dyDescent="0.25">
      <c r="A568">
        <v>2033</v>
      </c>
      <c r="B568" s="1">
        <f>DATE(2024,3,27) + TIME(0,0,0)</f>
        <v>45378</v>
      </c>
      <c r="C568">
        <v>1897158912</v>
      </c>
      <c r="D568">
        <v>4387762.5</v>
      </c>
      <c r="E568">
        <v>236.97837829589844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52716.1796875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1897158912</v>
      </c>
      <c r="D569">
        <v>4387762.5</v>
      </c>
      <c r="E569">
        <v>236.97837829589844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52830.25</v>
      </c>
    </row>
    <row r="570" spans="1:12" x14ac:dyDescent="0.25">
      <c r="A570">
        <v>2034</v>
      </c>
      <c r="B570" s="1">
        <f>DATE(2024,3,28) + TIME(0,0,0)</f>
        <v>45379</v>
      </c>
      <c r="C570">
        <v>1897158912</v>
      </c>
      <c r="D570">
        <v>4387762.5</v>
      </c>
      <c r="E570">
        <v>236.97837829589844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52831.34375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1897158912</v>
      </c>
      <c r="D571">
        <v>4387762.5</v>
      </c>
      <c r="E571">
        <v>236.97837829589844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53091.53515625</v>
      </c>
    </row>
    <row r="572" spans="1:12" x14ac:dyDescent="0.25">
      <c r="A572">
        <v>2037</v>
      </c>
      <c r="B572" s="1">
        <f>DATE(2024,3,31) + TIME(0,0,0)</f>
        <v>45382</v>
      </c>
      <c r="C572">
        <v>1897183616</v>
      </c>
      <c r="D572">
        <v>4387818.5</v>
      </c>
      <c r="E572">
        <v>236.99139404296875</v>
      </c>
      <c r="F572">
        <v>440.842529296875</v>
      </c>
      <c r="G572">
        <v>2465676.5</v>
      </c>
      <c r="H572">
        <v>5593.1005859375</v>
      </c>
      <c r="I572">
        <v>1</v>
      </c>
      <c r="J572">
        <v>2.326684258878231E-2</v>
      </c>
      <c r="K572">
        <v>1.3016407489776611</v>
      </c>
      <c r="L572">
        <v>53296.92578125</v>
      </c>
    </row>
    <row r="573" spans="1:12" x14ac:dyDescent="0.25">
      <c r="A573">
        <v>2037.39</v>
      </c>
      <c r="B573" s="1">
        <f>DATE(2024,3,31) + TIME(9,21,36)</f>
        <v>45382.39</v>
      </c>
      <c r="C573">
        <v>1898146688</v>
      </c>
      <c r="D573">
        <v>4389999.5</v>
      </c>
      <c r="E573">
        <v>237.64891052246094</v>
      </c>
      <c r="F573">
        <v>441.8875732421875</v>
      </c>
      <c r="G573">
        <v>2471282.5</v>
      </c>
      <c r="H573">
        <v>5592.5595703125</v>
      </c>
      <c r="I573">
        <v>1</v>
      </c>
      <c r="J573">
        <v>3.2935637980699539E-2</v>
      </c>
      <c r="K573">
        <v>1.8425520658493042</v>
      </c>
      <c r="L573">
        <v>52324.47265625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1898167424</v>
      </c>
      <c r="D574">
        <v>4390046.5</v>
      </c>
      <c r="E574">
        <v>237.66419982910156</v>
      </c>
      <c r="F574">
        <v>442.35015869140625</v>
      </c>
      <c r="G574">
        <v>2075738.25</v>
      </c>
      <c r="H574">
        <v>4692.52294921875</v>
      </c>
      <c r="I574">
        <v>1</v>
      </c>
      <c r="J574">
        <v>3.2572265714406967E-2</v>
      </c>
      <c r="K574">
        <v>1.5289590358734131</v>
      </c>
      <c r="L574">
        <v>52790.0625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1901472128</v>
      </c>
      <c r="D575">
        <v>4397507.5</v>
      </c>
      <c r="E575">
        <v>240.37702941894531</v>
      </c>
      <c r="F575">
        <v>443.16201782226563</v>
      </c>
      <c r="G575">
        <v>2079436.75</v>
      </c>
      <c r="H575">
        <v>4692.2724609375</v>
      </c>
      <c r="I575">
        <v>1</v>
      </c>
      <c r="J575">
        <v>3.7910401821136475E-2</v>
      </c>
      <c r="K575">
        <v>1.7795339822769165</v>
      </c>
      <c r="L575">
        <v>52258.03125</v>
      </c>
    </row>
    <row r="576" spans="1:12" x14ac:dyDescent="0.25">
      <c r="A576">
        <v>2039</v>
      </c>
      <c r="B576" s="1">
        <f>DATE(2024,4,2) + TIME(0,0,0)</f>
        <v>45384</v>
      </c>
      <c r="C576">
        <v>1901496320</v>
      </c>
      <c r="D576">
        <v>4397562</v>
      </c>
      <c r="E576">
        <v>240.39775085449219</v>
      </c>
      <c r="F576">
        <v>442.651123046875</v>
      </c>
      <c r="G576">
        <v>2422478.75</v>
      </c>
      <c r="H576">
        <v>5472.6591796875</v>
      </c>
      <c r="I576">
        <v>1</v>
      </c>
      <c r="J576">
        <v>3.7849798798561096E-2</v>
      </c>
      <c r="K576">
        <v>2.0721747875213623</v>
      </c>
      <c r="L576">
        <v>51840.63671875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1902683904</v>
      </c>
      <c r="D577">
        <v>4400244</v>
      </c>
      <c r="E577">
        <v>241.4537353515625</v>
      </c>
      <c r="F577">
        <v>442.95059204101563</v>
      </c>
      <c r="G577">
        <v>2424064.25</v>
      </c>
      <c r="H577">
        <v>5472.5390625</v>
      </c>
      <c r="I577">
        <v>1</v>
      </c>
      <c r="J577">
        <v>4.0041606873273849E-2</v>
      </c>
      <c r="K577">
        <v>2.1921701431274414</v>
      </c>
      <c r="L577">
        <v>51614.06640625</v>
      </c>
    </row>
    <row r="578" spans="1:12" x14ac:dyDescent="0.25">
      <c r="A578">
        <v>2039.5</v>
      </c>
      <c r="B578" s="1">
        <f>DATE(2024,4,2) + TIME(12,0,0)</f>
        <v>45384.5</v>
      </c>
      <c r="C578">
        <v>1902704512</v>
      </c>
      <c r="D578">
        <v>4400290</v>
      </c>
      <c r="E578">
        <v>241.47248840332031</v>
      </c>
      <c r="F578">
        <v>443.56484985351563</v>
      </c>
      <c r="G578">
        <v>2055971.125</v>
      </c>
      <c r="H578">
        <v>4635.1083984375</v>
      </c>
      <c r="I578">
        <v>1</v>
      </c>
      <c r="J578">
        <v>4.0420521050691605E-2</v>
      </c>
      <c r="K578">
        <v>1.8742926120758057</v>
      </c>
      <c r="L578">
        <v>52055.8125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1903711744</v>
      </c>
      <c r="D579">
        <v>4402561.5</v>
      </c>
      <c r="E579">
        <v>242.3828125</v>
      </c>
      <c r="F579">
        <v>443.48626708984375</v>
      </c>
      <c r="G579">
        <v>2055613.875</v>
      </c>
      <c r="H579">
        <v>4635.12451171875</v>
      </c>
      <c r="I579">
        <v>1</v>
      </c>
      <c r="J579">
        <v>4.0079683065414429E-2</v>
      </c>
      <c r="K579">
        <v>1.8584879636764526</v>
      </c>
      <c r="L579">
        <v>52108.76953125</v>
      </c>
    </row>
    <row r="580" spans="1:12" x14ac:dyDescent="0.25">
      <c r="A580">
        <v>2040</v>
      </c>
      <c r="B580" s="1">
        <f>DATE(2024,4,3) + TIME(0,0,0)</f>
        <v>45385</v>
      </c>
      <c r="C580">
        <v>1903734656</v>
      </c>
      <c r="D580">
        <v>4402613</v>
      </c>
      <c r="E580">
        <v>242.40348815917969</v>
      </c>
      <c r="F580">
        <v>443.07669067382813</v>
      </c>
      <c r="G580">
        <v>2294777.75</v>
      </c>
      <c r="H580">
        <v>5179.18896484375</v>
      </c>
      <c r="I580">
        <v>1</v>
      </c>
      <c r="J580">
        <v>3.9916727691888809E-2</v>
      </c>
      <c r="K580">
        <v>2.0681881904602051</v>
      </c>
      <c r="L580">
        <v>51820.65625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1903780608</v>
      </c>
      <c r="D581">
        <v>4402716.5</v>
      </c>
      <c r="E581">
        <v>242.4449462890625</v>
      </c>
      <c r="F581">
        <v>443.08575439453125</v>
      </c>
      <c r="G581">
        <v>2294822.25</v>
      </c>
      <c r="H581">
        <v>5179.18310546875</v>
      </c>
      <c r="I581">
        <v>1</v>
      </c>
      <c r="J581">
        <v>4.0031630545854568E-2</v>
      </c>
      <c r="K581">
        <v>2.0741417407989502</v>
      </c>
      <c r="L581">
        <v>51812.15234375</v>
      </c>
    </row>
    <row r="582" spans="1:12" x14ac:dyDescent="0.25">
      <c r="A582">
        <v>2040.19</v>
      </c>
      <c r="B582" s="1">
        <f>DATE(2024,4,3) + TIME(4,33,36)</f>
        <v>45385.19</v>
      </c>
      <c r="C582">
        <v>1904170752</v>
      </c>
      <c r="D582">
        <v>4403597</v>
      </c>
      <c r="E582">
        <v>242.80158996582031</v>
      </c>
      <c r="F582">
        <v>443.15286254882813</v>
      </c>
      <c r="G582">
        <v>2295155.25</v>
      </c>
      <c r="H582">
        <v>5179.150390625</v>
      </c>
      <c r="I582">
        <v>1</v>
      </c>
      <c r="J582">
        <v>4.0662579238414764E-2</v>
      </c>
      <c r="K582">
        <v>2.10683274269104</v>
      </c>
      <c r="L582">
        <v>51761.33203125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1904191232</v>
      </c>
      <c r="D583">
        <v>4403643.5</v>
      </c>
      <c r="E583">
        <v>242.82052612304688</v>
      </c>
      <c r="F583">
        <v>443.58197021484375</v>
      </c>
      <c r="G583">
        <v>2051992.25</v>
      </c>
      <c r="H583">
        <v>4625.95947265625</v>
      </c>
      <c r="I583">
        <v>1</v>
      </c>
      <c r="J583">
        <v>4.0926132351160049E-2</v>
      </c>
      <c r="K583">
        <v>1.8940014839172363</v>
      </c>
      <c r="L583">
        <v>52051.87890625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1905812224</v>
      </c>
      <c r="D584">
        <v>4407298</v>
      </c>
      <c r="E584">
        <v>244.32215881347656</v>
      </c>
      <c r="F584">
        <v>443.539794921875</v>
      </c>
      <c r="G584">
        <v>2051790.25</v>
      </c>
      <c r="H584">
        <v>4625.94384765625</v>
      </c>
      <c r="I584">
        <v>1</v>
      </c>
      <c r="J584">
        <v>4.1263651102781296E-2</v>
      </c>
      <c r="K584">
        <v>1.9096213579177856</v>
      </c>
      <c r="L584">
        <v>52078.33984375</v>
      </c>
    </row>
    <row r="585" spans="1:12" x14ac:dyDescent="0.25">
      <c r="A585">
        <v>2041</v>
      </c>
      <c r="B585" s="1">
        <f>DATE(2024,4,4) + TIME(0,0,0)</f>
        <v>45386</v>
      </c>
      <c r="C585">
        <v>1905833088</v>
      </c>
      <c r="D585">
        <v>4407345</v>
      </c>
      <c r="E585">
        <v>244.34161376953125</v>
      </c>
      <c r="F585">
        <v>443.46572875976563</v>
      </c>
      <c r="G585">
        <v>2090988.25</v>
      </c>
      <c r="H585">
        <v>4715.10693359375</v>
      </c>
      <c r="I585">
        <v>1</v>
      </c>
      <c r="J585">
        <v>4.1236612945795059E-2</v>
      </c>
      <c r="K585">
        <v>1.9451524019241333</v>
      </c>
      <c r="L585">
        <v>52031.29296875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1907903360</v>
      </c>
      <c r="D586">
        <v>4412013</v>
      </c>
      <c r="E586">
        <v>246.31187438964844</v>
      </c>
      <c r="F586">
        <v>443.53091430664063</v>
      </c>
      <c r="G586">
        <v>2091268.375</v>
      </c>
      <c r="H586">
        <v>4715.04541015625</v>
      </c>
      <c r="I586">
        <v>1</v>
      </c>
      <c r="J586">
        <v>4.2539332062005997E-2</v>
      </c>
      <c r="K586">
        <v>2.0066022872924805</v>
      </c>
      <c r="L586">
        <v>51989.53515625</v>
      </c>
    </row>
    <row r="587" spans="1:12" x14ac:dyDescent="0.25">
      <c r="A587">
        <v>2042</v>
      </c>
      <c r="B587" s="1">
        <f>DATE(2024,4,5) + TIME(0,0,0)</f>
        <v>45387</v>
      </c>
      <c r="C587">
        <v>1907924096</v>
      </c>
      <c r="D587">
        <v>4412059.5</v>
      </c>
      <c r="E587">
        <v>246.33177185058594</v>
      </c>
      <c r="F587">
        <v>443.5660400390625</v>
      </c>
      <c r="G587">
        <v>2072954.25</v>
      </c>
      <c r="H587">
        <v>4673.3837890625</v>
      </c>
      <c r="I587">
        <v>1</v>
      </c>
      <c r="J587">
        <v>4.2570963501930237E-2</v>
      </c>
      <c r="K587">
        <v>1.9903517961502075</v>
      </c>
      <c r="L587">
        <v>52011.04296875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1920344064</v>
      </c>
      <c r="D588">
        <v>4440052</v>
      </c>
      <c r="E588">
        <v>259.32958984375</v>
      </c>
      <c r="F588">
        <v>443.78744506835938</v>
      </c>
      <c r="G588">
        <v>2073836.625</v>
      </c>
      <c r="H588">
        <v>4673.04052734375</v>
      </c>
      <c r="I588">
        <v>1</v>
      </c>
      <c r="J588">
        <v>4.9914319068193436E-2</v>
      </c>
      <c r="K588">
        <v>2.3336811065673828</v>
      </c>
      <c r="L588">
        <v>51928.1328125</v>
      </c>
    </row>
    <row r="589" spans="1:12" x14ac:dyDescent="0.25">
      <c r="A589">
        <v>2048</v>
      </c>
      <c r="B589" s="1">
        <f>DATE(2024,4,11) + TIME(0,0,0)</f>
        <v>45393</v>
      </c>
      <c r="C589">
        <v>1920368640</v>
      </c>
      <c r="D589">
        <v>4440107.5</v>
      </c>
      <c r="E589">
        <v>259.35687255859375</v>
      </c>
      <c r="F589">
        <v>443.169677734375</v>
      </c>
      <c r="G589">
        <v>2449330.5</v>
      </c>
      <c r="H589">
        <v>5526.84619140625</v>
      </c>
      <c r="I589">
        <v>1</v>
      </c>
      <c r="J589">
        <v>4.9311164766550064E-2</v>
      </c>
      <c r="K589">
        <v>2.7266967296600342</v>
      </c>
      <c r="L589">
        <v>51473.39453125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1922794752</v>
      </c>
      <c r="D590">
        <v>4445579</v>
      </c>
      <c r="E590">
        <v>262.21368408203125</v>
      </c>
      <c r="F590">
        <v>443.52667236328125</v>
      </c>
      <c r="G590">
        <v>2451201.75</v>
      </c>
      <c r="H590">
        <v>5526.6162109375</v>
      </c>
      <c r="I590">
        <v>1</v>
      </c>
      <c r="J590">
        <v>5.3464256227016449E-2</v>
      </c>
      <c r="K590">
        <v>2.9563450813293457</v>
      </c>
      <c r="L590">
        <v>51228.84765625</v>
      </c>
    </row>
    <row r="591" spans="1:12" x14ac:dyDescent="0.25">
      <c r="A591">
        <v>2049</v>
      </c>
      <c r="B591" s="1">
        <f>DATE(2024,4,12) + TIME(0,0,0)</f>
        <v>45394</v>
      </c>
      <c r="C591">
        <v>1922814976</v>
      </c>
      <c r="D591">
        <v>4445624.5</v>
      </c>
      <c r="E591">
        <v>262.23861694335938</v>
      </c>
      <c r="F591">
        <v>444.31637573242188</v>
      </c>
      <c r="G591">
        <v>2025918.5</v>
      </c>
      <c r="H591">
        <v>4559.63037109375</v>
      </c>
      <c r="I591">
        <v>1</v>
      </c>
      <c r="J591">
        <v>5.4669801145792007E-2</v>
      </c>
      <c r="K591">
        <v>2.4941043853759766</v>
      </c>
      <c r="L591">
        <v>51741.75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1930892800</v>
      </c>
      <c r="D592">
        <v>4463817</v>
      </c>
      <c r="E592">
        <v>272.49981689453125</v>
      </c>
      <c r="F592">
        <v>443.99786376953125</v>
      </c>
      <c r="G592">
        <v>2024382.375</v>
      </c>
      <c r="H592">
        <v>4559.44189453125</v>
      </c>
      <c r="I592">
        <v>1</v>
      </c>
      <c r="J592">
        <v>5.879974365234375E-2</v>
      </c>
      <c r="K592">
        <v>2.6825175285339355</v>
      </c>
      <c r="L592">
        <v>51980.734375</v>
      </c>
    </row>
    <row r="593" spans="1:12" x14ac:dyDescent="0.25">
      <c r="A593">
        <v>2053</v>
      </c>
      <c r="B593" s="1">
        <f>DATE(2024,4,16) + TIME(0,0,0)</f>
        <v>45398</v>
      </c>
      <c r="C593">
        <v>1930913664</v>
      </c>
      <c r="D593">
        <v>4463864</v>
      </c>
      <c r="E593">
        <v>272.52740478515625</v>
      </c>
      <c r="F593">
        <v>443.875244140625</v>
      </c>
      <c r="G593">
        <v>2086916.125</v>
      </c>
      <c r="H593">
        <v>4701.58251953125</v>
      </c>
      <c r="I593">
        <v>1</v>
      </c>
      <c r="J593">
        <v>5.8649253100156784E-2</v>
      </c>
      <c r="K593">
        <v>2.759061336517334</v>
      </c>
      <c r="L593">
        <v>51905.82421875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1935067392</v>
      </c>
      <c r="D594">
        <v>4473220</v>
      </c>
      <c r="E594">
        <v>278.28524780273438</v>
      </c>
      <c r="F594">
        <v>443.99990844726563</v>
      </c>
      <c r="G594">
        <v>2087416.625</v>
      </c>
      <c r="H594">
        <v>4701.3896484375</v>
      </c>
      <c r="I594">
        <v>1</v>
      </c>
      <c r="J594">
        <v>6.2749616801738739E-2</v>
      </c>
      <c r="K594">
        <v>2.9519562721252441</v>
      </c>
      <c r="L594">
        <v>51859.9609375</v>
      </c>
    </row>
    <row r="595" spans="1:12" x14ac:dyDescent="0.25">
      <c r="A595">
        <v>2055</v>
      </c>
      <c r="B595" s="1">
        <f>DATE(2024,4,18) + TIME(0,0,0)</f>
        <v>45400</v>
      </c>
      <c r="C595">
        <v>1935088256</v>
      </c>
      <c r="D595">
        <v>4473267</v>
      </c>
      <c r="E595">
        <v>278.31466674804688</v>
      </c>
      <c r="F595">
        <v>444.01446533203125</v>
      </c>
      <c r="G595">
        <v>2080169.25</v>
      </c>
      <c r="H595">
        <v>4684.9130859375</v>
      </c>
      <c r="I595">
        <v>1</v>
      </c>
      <c r="J595">
        <v>6.27894327044487E-2</v>
      </c>
      <c r="K595">
        <v>2.9434788227081299</v>
      </c>
      <c r="L595">
        <v>51868.4765625</v>
      </c>
    </row>
    <row r="596" spans="1:12" x14ac:dyDescent="0.25">
      <c r="A596">
        <v>2057.67</v>
      </c>
      <c r="B596" s="1">
        <f>DATE(2024,4,20) + TIME(16,4,48)</f>
        <v>45402.67</v>
      </c>
      <c r="C596">
        <v>1940642816</v>
      </c>
      <c r="D596">
        <v>4485775</v>
      </c>
      <c r="E596">
        <v>286.60781860351563</v>
      </c>
      <c r="F596">
        <v>444.09445190429688</v>
      </c>
      <c r="G596">
        <v>2080441.875</v>
      </c>
      <c r="H596">
        <v>4684.68359375</v>
      </c>
      <c r="I596">
        <v>1</v>
      </c>
      <c r="J596">
        <v>6.7691199481487274E-2</v>
      </c>
      <c r="K596">
        <v>3.1732664108276367</v>
      </c>
      <c r="L596">
        <v>51859.79296875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1941308544</v>
      </c>
      <c r="D597">
        <v>4487274</v>
      </c>
      <c r="E597">
        <v>287.63214111328125</v>
      </c>
      <c r="F597">
        <v>444.10467529296875</v>
      </c>
      <c r="G597">
        <v>2080477.5</v>
      </c>
      <c r="H597">
        <v>4684.65576171875</v>
      </c>
      <c r="I597">
        <v>1</v>
      </c>
      <c r="J597">
        <v>6.8281188607215881E-2</v>
      </c>
      <c r="K597">
        <v>3.2009241580963135</v>
      </c>
      <c r="L597">
        <v>51858.65234375</v>
      </c>
    </row>
    <row r="598" spans="1:12" x14ac:dyDescent="0.25">
      <c r="A598">
        <v>2058</v>
      </c>
      <c r="B598" s="1">
        <f>DATE(2024,4,21) + TIME(0,0,0)</f>
        <v>45403</v>
      </c>
      <c r="C598">
        <v>1941329024</v>
      </c>
      <c r="D598">
        <v>4487320.5</v>
      </c>
      <c r="E598">
        <v>287.66366577148438</v>
      </c>
      <c r="F598">
        <v>444.17391967773438</v>
      </c>
      <c r="G598">
        <v>2045920.125</v>
      </c>
      <c r="H598">
        <v>4606.1240234375</v>
      </c>
      <c r="I598">
        <v>1</v>
      </c>
      <c r="J598">
        <v>6.8428725004196167E-2</v>
      </c>
      <c r="K598">
        <v>3.1540701389312744</v>
      </c>
      <c r="L598">
        <v>51900.0546875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1955631232</v>
      </c>
      <c r="D599">
        <v>4519515</v>
      </c>
      <c r="E599">
        <v>312.06402587890625</v>
      </c>
      <c r="F599">
        <v>444.31643676757813</v>
      </c>
      <c r="G599">
        <v>2046320</v>
      </c>
      <c r="H599">
        <v>4605.546875</v>
      </c>
      <c r="I599">
        <v>1</v>
      </c>
      <c r="J599">
        <v>8.0953106284141541E-2</v>
      </c>
      <c r="K599">
        <v>3.731353759765625</v>
      </c>
      <c r="L599">
        <v>51920.1171875</v>
      </c>
    </row>
    <row r="600" spans="1:12" x14ac:dyDescent="0.25">
      <c r="A600">
        <v>2065</v>
      </c>
      <c r="B600" s="1">
        <f>DATE(2024,4,28) + TIME(0,0,0)</f>
        <v>45410</v>
      </c>
      <c r="C600">
        <v>1955651968</v>
      </c>
      <c r="D600">
        <v>4519561.5</v>
      </c>
      <c r="E600">
        <v>312.101806640625</v>
      </c>
      <c r="F600">
        <v>444.25704956054688</v>
      </c>
      <c r="G600">
        <v>2076559.5</v>
      </c>
      <c r="H600">
        <v>4674.2294921875</v>
      </c>
      <c r="I600">
        <v>1</v>
      </c>
      <c r="J600">
        <v>8.0814726650714874E-2</v>
      </c>
      <c r="K600">
        <v>3.7805211544036865</v>
      </c>
      <c r="L600">
        <v>51883.7734375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1959784832</v>
      </c>
      <c r="D601">
        <v>4528863</v>
      </c>
      <c r="E601">
        <v>319.88424682617188</v>
      </c>
      <c r="F601">
        <v>444.3568115234375</v>
      </c>
      <c r="G601">
        <v>2076940</v>
      </c>
      <c r="H601">
        <v>4674.03662109375</v>
      </c>
      <c r="I601">
        <v>1</v>
      </c>
      <c r="J601">
        <v>8.4946438670158386E-2</v>
      </c>
      <c r="K601">
        <v>3.9738030433654785</v>
      </c>
      <c r="L601">
        <v>51858.51953125</v>
      </c>
    </row>
    <row r="602" spans="1:12" x14ac:dyDescent="0.25">
      <c r="A602">
        <v>2067</v>
      </c>
      <c r="B602" s="1">
        <f>DATE(2024,4,30) + TIME(0,0,0)</f>
        <v>45412</v>
      </c>
      <c r="C602">
        <v>1959804928</v>
      </c>
      <c r="D602">
        <v>4528908</v>
      </c>
      <c r="E602">
        <v>319.92269897460938</v>
      </c>
      <c r="F602">
        <v>444.51345825195313</v>
      </c>
      <c r="G602">
        <v>2000700.5</v>
      </c>
      <c r="H602">
        <v>4500.87744140625</v>
      </c>
      <c r="I602">
        <v>1</v>
      </c>
      <c r="J602">
        <v>8.5401438176631927E-2</v>
      </c>
      <c r="K602">
        <v>3.8470993041992188</v>
      </c>
      <c r="L602">
        <v>51949.7890625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1963785856</v>
      </c>
      <c r="D603">
        <v>4537864.5</v>
      </c>
      <c r="E603">
        <v>327.71670532226563</v>
      </c>
      <c r="F603">
        <v>444.462158203125</v>
      </c>
      <c r="G603">
        <v>2000414.375</v>
      </c>
      <c r="H603">
        <v>4500.7529296875</v>
      </c>
      <c r="I603">
        <v>1</v>
      </c>
      <c r="J603">
        <v>8.8159240782260895E-2</v>
      </c>
      <c r="K603">
        <v>3.9713306427001953</v>
      </c>
      <c r="L603">
        <v>52003.29296875</v>
      </c>
    </row>
    <row r="604" spans="1:12" x14ac:dyDescent="0.25">
      <c r="A604">
        <v>2069</v>
      </c>
      <c r="B604" s="1">
        <f>DATE(2024,5,2) + TIME(0,0,0)</f>
        <v>45414</v>
      </c>
      <c r="C604">
        <v>1963806720</v>
      </c>
      <c r="D604">
        <v>4537911.5</v>
      </c>
      <c r="E604">
        <v>327.75799560546875</v>
      </c>
      <c r="F604">
        <v>444.281005859375</v>
      </c>
      <c r="G604">
        <v>2091719.875</v>
      </c>
      <c r="H604">
        <v>4708.10107421875</v>
      </c>
      <c r="I604">
        <v>1</v>
      </c>
      <c r="J604">
        <v>8.7655380368232727E-2</v>
      </c>
      <c r="K604">
        <v>4.1305246353149414</v>
      </c>
      <c r="L604">
        <v>51893.9921875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1967970176</v>
      </c>
      <c r="D605">
        <v>4547280.5</v>
      </c>
      <c r="E605">
        <v>336.29769897460938</v>
      </c>
      <c r="F605">
        <v>444.44107055664063</v>
      </c>
      <c r="G605">
        <v>2092370.625</v>
      </c>
      <c r="H605">
        <v>4707.86962890625</v>
      </c>
      <c r="I605">
        <v>1</v>
      </c>
      <c r="J605">
        <v>9.2571668326854706E-2</v>
      </c>
      <c r="K605">
        <v>4.3621916770935059</v>
      </c>
      <c r="L605">
        <v>51830.5859375</v>
      </c>
    </row>
    <row r="606" spans="1:12" x14ac:dyDescent="0.25">
      <c r="A606">
        <v>2071</v>
      </c>
      <c r="B606" s="1">
        <f>DATE(2024,5,4) + TIME(0,0,0)</f>
        <v>45416</v>
      </c>
      <c r="C606">
        <v>1967991168</v>
      </c>
      <c r="D606">
        <v>4547327.5</v>
      </c>
      <c r="E606">
        <v>336.34133911132813</v>
      </c>
      <c r="F606">
        <v>444.43899536132813</v>
      </c>
      <c r="G606">
        <v>2093667.5</v>
      </c>
      <c r="H606">
        <v>4710.8095703125</v>
      </c>
      <c r="I606">
        <v>1</v>
      </c>
      <c r="J606">
        <v>9.2581875622272491E-2</v>
      </c>
      <c r="K606">
        <v>4.3653974533081055</v>
      </c>
      <c r="L606">
        <v>51828.8359375</v>
      </c>
    </row>
    <row r="607" spans="1:12" x14ac:dyDescent="0.25">
      <c r="A607">
        <v>2071.12</v>
      </c>
      <c r="B607" s="1">
        <f>DATE(2024,5,4) + TIME(2,52,48)</f>
        <v>45416.12</v>
      </c>
      <c r="C607">
        <v>1968242432</v>
      </c>
      <c r="D607">
        <v>4547893</v>
      </c>
      <c r="E607">
        <v>336.86611938476563</v>
      </c>
      <c r="F607">
        <v>444.44512939453125</v>
      </c>
      <c r="G607">
        <v>2093691.25</v>
      </c>
      <c r="H607">
        <v>4710.7978515625</v>
      </c>
      <c r="I607">
        <v>1</v>
      </c>
      <c r="J607">
        <v>9.2830665409564972E-2</v>
      </c>
      <c r="K607">
        <v>4.3771281242370605</v>
      </c>
      <c r="L607">
        <v>51827.26953125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1970064000</v>
      </c>
      <c r="D608">
        <v>4551991</v>
      </c>
      <c r="E608">
        <v>340.72250366210938</v>
      </c>
      <c r="F608">
        <v>444.48052978515625</v>
      </c>
      <c r="G608">
        <v>2093821.125</v>
      </c>
      <c r="H608">
        <v>4710.71533203125</v>
      </c>
      <c r="I608">
        <v>1</v>
      </c>
      <c r="J608">
        <v>9.4587109982967377E-2</v>
      </c>
      <c r="K608">
        <v>4.4599475860595703</v>
      </c>
      <c r="L608">
        <v>51820.30078125</v>
      </c>
    </row>
    <row r="609" spans="1:12" x14ac:dyDescent="0.25">
      <c r="A609">
        <v>2072</v>
      </c>
      <c r="B609" s="1">
        <f>DATE(2024,5,5) + TIME(0,0,0)</f>
        <v>45417</v>
      </c>
      <c r="C609">
        <v>1970084480</v>
      </c>
      <c r="D609">
        <v>4552037.5</v>
      </c>
      <c r="E609">
        <v>340.76638793945313</v>
      </c>
      <c r="F609">
        <v>444.56072998046875</v>
      </c>
      <c r="G609">
        <v>2053830</v>
      </c>
      <c r="H609">
        <v>4619.90869140625</v>
      </c>
      <c r="I609">
        <v>1</v>
      </c>
      <c r="J609">
        <v>9.4877533614635468E-2</v>
      </c>
      <c r="K609">
        <v>4.387418270111084</v>
      </c>
      <c r="L609">
        <v>51868.2109375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1978279552</v>
      </c>
      <c r="D610">
        <v>4570470</v>
      </c>
      <c r="E610">
        <v>359.13662719726563</v>
      </c>
      <c r="F610">
        <v>444.62124633789063</v>
      </c>
      <c r="G610">
        <v>2053965.875</v>
      </c>
      <c r="H610">
        <v>4619.58544921875</v>
      </c>
      <c r="I610">
        <v>1</v>
      </c>
      <c r="J610">
        <v>0.10186794400215149</v>
      </c>
      <c r="K610">
        <v>4.7106757164001465</v>
      </c>
      <c r="L610">
        <v>51892.7265625</v>
      </c>
    </row>
    <row r="611" spans="1:12" x14ac:dyDescent="0.25">
      <c r="A611">
        <v>2076</v>
      </c>
      <c r="B611" s="1">
        <f>DATE(2024,5,9) + TIME(0,0,0)</f>
        <v>45421</v>
      </c>
      <c r="C611">
        <v>1978304128</v>
      </c>
      <c r="D611">
        <v>4570525.5</v>
      </c>
      <c r="E611">
        <v>359.19171142578125</v>
      </c>
      <c r="F611">
        <v>443.93655395507813</v>
      </c>
      <c r="G611">
        <v>2459991</v>
      </c>
      <c r="H611">
        <v>5541.31201171875</v>
      </c>
      <c r="I611">
        <v>1</v>
      </c>
      <c r="J611">
        <v>9.9281035363674164E-2</v>
      </c>
      <c r="K611">
        <v>5.5069394111633301</v>
      </c>
      <c r="L611">
        <v>51401.30859375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1985666560</v>
      </c>
      <c r="D612">
        <v>4587093</v>
      </c>
      <c r="E612">
        <v>377.08700561523438</v>
      </c>
      <c r="F612">
        <v>444.53741455078125</v>
      </c>
      <c r="G612">
        <v>2463110.25</v>
      </c>
      <c r="H612">
        <v>5540.83935546875</v>
      </c>
      <c r="I612">
        <v>1</v>
      </c>
      <c r="J612">
        <v>0.11163925379514694</v>
      </c>
      <c r="K612">
        <v>6.1926651000976563</v>
      </c>
      <c r="L612">
        <v>51033.65234375</v>
      </c>
    </row>
    <row r="613" spans="1:12" x14ac:dyDescent="0.25">
      <c r="A613">
        <v>2079</v>
      </c>
      <c r="B613" s="1">
        <f>DATE(2024,5,12) + TIME(0,0,0)</f>
        <v>45424</v>
      </c>
      <c r="C613">
        <v>1985692544</v>
      </c>
      <c r="D613">
        <v>4587151.5</v>
      </c>
      <c r="E613">
        <v>377.15176391601563</v>
      </c>
      <c r="F613">
        <v>444.32351684570313</v>
      </c>
      <c r="G613">
        <v>2600069.75</v>
      </c>
      <c r="H613">
        <v>5851.7490234375</v>
      </c>
      <c r="I613">
        <v>1</v>
      </c>
      <c r="J613">
        <v>0.11055534332990646</v>
      </c>
      <c r="K613">
        <v>6.4765815734863281</v>
      </c>
      <c r="L613">
        <v>50866.19140625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1987226880</v>
      </c>
      <c r="D614">
        <v>4590604</v>
      </c>
      <c r="E614">
        <v>381.04306030273438</v>
      </c>
      <c r="F614">
        <v>444.45327758789063</v>
      </c>
      <c r="G614">
        <v>2600792.25</v>
      </c>
      <c r="H614">
        <v>5851.666015625</v>
      </c>
      <c r="I614">
        <v>1</v>
      </c>
      <c r="J614">
        <v>0.11337001621723175</v>
      </c>
      <c r="K614">
        <v>6.641563892364502</v>
      </c>
      <c r="L614">
        <v>50782.16015625</v>
      </c>
    </row>
    <row r="615" spans="1:12" x14ac:dyDescent="0.25">
      <c r="A615">
        <v>2079.6</v>
      </c>
      <c r="B615" s="1">
        <f>DATE(2024,5,12) + TIME(14,24,0)</f>
        <v>45424.6</v>
      </c>
      <c r="C615">
        <v>1987251712</v>
      </c>
      <c r="D615">
        <v>4590659.5</v>
      </c>
      <c r="E615">
        <v>381.10696411132813</v>
      </c>
      <c r="F615">
        <v>444.65008544921875</v>
      </c>
      <c r="G615">
        <v>2478983.75</v>
      </c>
      <c r="H615">
        <v>5575.13427734375</v>
      </c>
      <c r="I615">
        <v>1</v>
      </c>
      <c r="J615">
        <v>0.11446976661682129</v>
      </c>
      <c r="K615">
        <v>6.3891568183898926</v>
      </c>
      <c r="L615">
        <v>50929.55859375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1993176576</v>
      </c>
      <c r="D616">
        <v>4603983.5</v>
      </c>
      <c r="E616">
        <v>396.75396728515625</v>
      </c>
      <c r="F616">
        <v>444.72152709960938</v>
      </c>
      <c r="G616">
        <v>2479204</v>
      </c>
      <c r="H616">
        <v>5574.7333984375</v>
      </c>
      <c r="I616">
        <v>1</v>
      </c>
      <c r="J616">
        <v>0.12032831460237503</v>
      </c>
      <c r="K616">
        <v>6.7160639762878418</v>
      </c>
      <c r="L616">
        <v>50931.56640625</v>
      </c>
    </row>
    <row r="617" spans="1:12" x14ac:dyDescent="0.25">
      <c r="A617">
        <v>2082</v>
      </c>
      <c r="B617" s="1">
        <f>DATE(2024,5,15) + TIME(0,0,0)</f>
        <v>45427</v>
      </c>
      <c r="C617">
        <v>1993200512</v>
      </c>
      <c r="D617">
        <v>4604037.5</v>
      </c>
      <c r="E617">
        <v>396.81930541992188</v>
      </c>
      <c r="F617">
        <v>444.86557006835938</v>
      </c>
      <c r="G617">
        <v>2396642.25</v>
      </c>
      <c r="H617">
        <v>5387.34033203125</v>
      </c>
      <c r="I617">
        <v>1</v>
      </c>
      <c r="J617">
        <v>0.12116772681474686</v>
      </c>
      <c r="K617">
        <v>6.5356369018554688</v>
      </c>
      <c r="L617">
        <v>51031.6328125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1994614400</v>
      </c>
      <c r="D618">
        <v>4607216</v>
      </c>
      <c r="E618">
        <v>400.68875122070313</v>
      </c>
      <c r="F618">
        <v>444.83102416992188</v>
      </c>
      <c r="G618">
        <v>2396429.5</v>
      </c>
      <c r="H618">
        <v>5387.2802734375</v>
      </c>
      <c r="I618">
        <v>1</v>
      </c>
      <c r="J618">
        <v>0.12205208837985992</v>
      </c>
      <c r="K618">
        <v>6.5833230018615723</v>
      </c>
      <c r="L618">
        <v>51065.58984375</v>
      </c>
    </row>
    <row r="619" spans="1:12" x14ac:dyDescent="0.25">
      <c r="A619">
        <v>2082.6</v>
      </c>
      <c r="B619" s="1">
        <f>DATE(2024,5,15) + TIME(14,24,0)</f>
        <v>45427.6</v>
      </c>
      <c r="C619">
        <v>1994634624</v>
      </c>
      <c r="D619">
        <v>4607261.5</v>
      </c>
      <c r="E619">
        <v>400.74609375</v>
      </c>
      <c r="F619">
        <v>445.61068725585938</v>
      </c>
      <c r="G619">
        <v>2019880</v>
      </c>
      <c r="H619">
        <v>4532.8359375</v>
      </c>
      <c r="I619">
        <v>1</v>
      </c>
      <c r="J619">
        <v>0.1263456791639328</v>
      </c>
      <c r="K619">
        <v>5.7342872619628906</v>
      </c>
      <c r="L619">
        <v>51520.56640625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2009545088</v>
      </c>
      <c r="D620">
        <v>4640758</v>
      </c>
      <c r="E620">
        <v>443.94747924804688</v>
      </c>
      <c r="F620">
        <v>445.13540649414063</v>
      </c>
      <c r="G620">
        <v>2017545</v>
      </c>
      <c r="H620">
        <v>4532.43017578125</v>
      </c>
      <c r="I620">
        <v>1</v>
      </c>
      <c r="J620">
        <v>0.13528302311897278</v>
      </c>
      <c r="K620">
        <v>6.1399145126342773</v>
      </c>
      <c r="L620">
        <v>51929.1328125</v>
      </c>
    </row>
    <row r="621" spans="1:12" x14ac:dyDescent="0.25">
      <c r="A621">
        <v>2090</v>
      </c>
      <c r="B621" s="1">
        <f>DATE(2024,5,23) + TIME(0,0,0)</f>
        <v>45435</v>
      </c>
      <c r="C621">
        <v>2009564928</v>
      </c>
      <c r="D621">
        <v>4640803</v>
      </c>
      <c r="E621">
        <v>444.00802612304688</v>
      </c>
      <c r="F621">
        <v>445.20867919921875</v>
      </c>
      <c r="G621">
        <v>1983632.25</v>
      </c>
      <c r="H621">
        <v>4455.51123046875</v>
      </c>
      <c r="I621">
        <v>1</v>
      </c>
      <c r="J621">
        <v>0.13568633794784546</v>
      </c>
      <c r="K621">
        <v>6.053734302520752</v>
      </c>
      <c r="L621">
        <v>51969.77734375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2011131904</v>
      </c>
      <c r="D622">
        <v>4644322.5</v>
      </c>
      <c r="E622">
        <v>448.816162109375</v>
      </c>
      <c r="F622">
        <v>445.19113159179688</v>
      </c>
      <c r="G622">
        <v>1983531.125</v>
      </c>
      <c r="H622">
        <v>4455.45947265625</v>
      </c>
      <c r="I622">
        <v>1</v>
      </c>
      <c r="J622">
        <v>0.13684751093387604</v>
      </c>
      <c r="K622">
        <v>6.1055412292480469</v>
      </c>
      <c r="L622">
        <v>51993.97265625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2011153280</v>
      </c>
      <c r="D623">
        <v>4644370.5</v>
      </c>
      <c r="E623">
        <v>448.881103515625</v>
      </c>
      <c r="F623">
        <v>444.88897705078125</v>
      </c>
      <c r="G623">
        <v>2133420.5</v>
      </c>
      <c r="H623">
        <v>4795.39990234375</v>
      </c>
      <c r="I623">
        <v>1</v>
      </c>
      <c r="J623">
        <v>0.13526640832424164</v>
      </c>
      <c r="K623">
        <v>6.4953508377075195</v>
      </c>
      <c r="L623">
        <v>51814.59375</v>
      </c>
    </row>
    <row r="624" spans="1:12" x14ac:dyDescent="0.25">
      <c r="A624">
        <v>2094</v>
      </c>
      <c r="B624" s="1">
        <f>DATE(2024,5,27) + TIME(0,0,0)</f>
        <v>45439</v>
      </c>
      <c r="C624">
        <v>2017983232</v>
      </c>
      <c r="D624">
        <v>4659714.5</v>
      </c>
      <c r="E624">
        <v>470.93905639648438</v>
      </c>
      <c r="F624">
        <v>445.17117309570313</v>
      </c>
      <c r="G624">
        <v>2134548.5</v>
      </c>
      <c r="H624">
        <v>4794.89404296875</v>
      </c>
      <c r="I624">
        <v>1</v>
      </c>
      <c r="J624">
        <v>0.145799919962883</v>
      </c>
      <c r="K624">
        <v>7.00115966796875</v>
      </c>
      <c r="L624">
        <v>51707.4375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2020096640</v>
      </c>
      <c r="D625">
        <v>4664461.5</v>
      </c>
      <c r="E625">
        <v>477.98812866210938</v>
      </c>
      <c r="F625">
        <v>445.211669921875</v>
      </c>
      <c r="G625">
        <v>2134689.75</v>
      </c>
      <c r="H625">
        <v>4794.77490234375</v>
      </c>
      <c r="I625">
        <v>1</v>
      </c>
      <c r="J625">
        <v>0.14828050136566162</v>
      </c>
      <c r="K625">
        <v>7.120274543762207</v>
      </c>
      <c r="L625">
        <v>51699.91796875</v>
      </c>
    </row>
    <row r="626" spans="1:12" x14ac:dyDescent="0.25">
      <c r="A626">
        <v>2095</v>
      </c>
      <c r="B626" s="1">
        <f>DATE(2024,5,28) + TIME(0,0,0)</f>
        <v>45440</v>
      </c>
      <c r="C626">
        <v>2020117248</v>
      </c>
      <c r="D626">
        <v>4664508</v>
      </c>
      <c r="E626">
        <v>478.05746459960938</v>
      </c>
      <c r="F626">
        <v>445.35147094726563</v>
      </c>
      <c r="G626">
        <v>2066466.75</v>
      </c>
      <c r="H626">
        <v>4640.08056640625</v>
      </c>
      <c r="I626">
        <v>1</v>
      </c>
      <c r="J626">
        <v>0.14917610585689545</v>
      </c>
      <c r="K626">
        <v>6.9322323799133301</v>
      </c>
      <c r="L626">
        <v>51781.73046875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2040761856</v>
      </c>
      <c r="D627">
        <v>4710857</v>
      </c>
      <c r="E627">
        <v>552.32098388671875</v>
      </c>
      <c r="F627">
        <v>445.53353881835938</v>
      </c>
      <c r="G627">
        <v>2066878.625</v>
      </c>
      <c r="H627">
        <v>4639.10888671875</v>
      </c>
      <c r="I627">
        <v>1</v>
      </c>
      <c r="J627">
        <v>0.17008581757545471</v>
      </c>
      <c r="K627">
        <v>7.9039096832275391</v>
      </c>
      <c r="L627">
        <v>51831.44140625</v>
      </c>
    </row>
    <row r="628" spans="1:12" x14ac:dyDescent="0.25">
      <c r="A628">
        <v>2105</v>
      </c>
      <c r="B628" s="1">
        <f>DATE(2024,6,7) + TIME(0,0,0)</f>
        <v>45450</v>
      </c>
      <c r="C628">
        <v>2040786944</v>
      </c>
      <c r="D628">
        <v>4710913.5</v>
      </c>
      <c r="E628">
        <v>552.41375732421875</v>
      </c>
      <c r="F628">
        <v>444.78543090820313</v>
      </c>
      <c r="G628">
        <v>2502736</v>
      </c>
      <c r="H628">
        <v>5626.8388671875</v>
      </c>
      <c r="I628">
        <v>1</v>
      </c>
      <c r="J628">
        <v>0.16461072862148285</v>
      </c>
      <c r="K628">
        <v>9.2776527404785156</v>
      </c>
      <c r="L628">
        <v>51303.68359375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2045771904</v>
      </c>
      <c r="D629">
        <v>4722110</v>
      </c>
      <c r="E629">
        <v>572.06036376953125</v>
      </c>
      <c r="F629">
        <v>445.38323974609375</v>
      </c>
      <c r="G629">
        <v>2505884.75</v>
      </c>
      <c r="H629">
        <v>5626.3564453125</v>
      </c>
      <c r="I629">
        <v>1</v>
      </c>
      <c r="J629">
        <v>0.17922806739807129</v>
      </c>
      <c r="K629">
        <v>10.102116584777832</v>
      </c>
      <c r="L629">
        <v>50948.234375</v>
      </c>
    </row>
    <row r="630" spans="1:12" x14ac:dyDescent="0.25">
      <c r="A630">
        <v>2107</v>
      </c>
      <c r="B630" s="1">
        <f>DATE(2024,6,9) + TIME(0,0,0)</f>
        <v>45452</v>
      </c>
      <c r="C630">
        <v>2045792640</v>
      </c>
      <c r="D630">
        <v>4722156.5</v>
      </c>
      <c r="E630">
        <v>572.1475830078125</v>
      </c>
      <c r="F630">
        <v>446.23504638671875</v>
      </c>
      <c r="G630">
        <v>2078089.125</v>
      </c>
      <c r="H630">
        <v>4656.9384765625</v>
      </c>
      <c r="I630">
        <v>1</v>
      </c>
      <c r="J630">
        <v>0.18685097992420197</v>
      </c>
      <c r="K630">
        <v>8.7178239822387695</v>
      </c>
      <c r="L630">
        <v>51464.8984375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2060304384</v>
      </c>
      <c r="D631">
        <v>4754709</v>
      </c>
      <c r="E631">
        <v>632.54010009765625</v>
      </c>
      <c r="F631">
        <v>445.81436157226563</v>
      </c>
      <c r="G631">
        <v>2076045.625</v>
      </c>
      <c r="H631">
        <v>4656.7490234375</v>
      </c>
      <c r="I631">
        <v>1</v>
      </c>
      <c r="J631">
        <v>0.19091351330280304</v>
      </c>
      <c r="K631">
        <v>8.9073677062988281</v>
      </c>
      <c r="L631">
        <v>51785.375</v>
      </c>
    </row>
    <row r="632" spans="1:12" x14ac:dyDescent="0.25">
      <c r="A632">
        <v>2114</v>
      </c>
      <c r="B632" s="1">
        <f>DATE(2024,6,16) + TIME(0,0,0)</f>
        <v>45459</v>
      </c>
      <c r="C632">
        <v>2060327680</v>
      </c>
      <c r="D632">
        <v>4754761.5</v>
      </c>
      <c r="E632">
        <v>632.63824462890625</v>
      </c>
      <c r="F632">
        <v>445.33547973632813</v>
      </c>
      <c r="G632">
        <v>2333355</v>
      </c>
      <c r="H632">
        <v>5239.54443359375</v>
      </c>
      <c r="I632">
        <v>1</v>
      </c>
      <c r="J632">
        <v>0.18689112365245819</v>
      </c>
      <c r="K632">
        <v>9.8105783462524414</v>
      </c>
      <c r="L632">
        <v>51475.10546875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2071980672</v>
      </c>
      <c r="D633">
        <v>4780903.5</v>
      </c>
      <c r="E633">
        <v>685.01983642578125</v>
      </c>
      <c r="F633">
        <v>445.89434814453125</v>
      </c>
      <c r="G633">
        <v>2335832</v>
      </c>
      <c r="H633">
        <v>5238.53271484375</v>
      </c>
      <c r="I633">
        <v>1</v>
      </c>
      <c r="J633">
        <v>0.2061665803194046</v>
      </c>
      <c r="K633">
        <v>10.822415351867676</v>
      </c>
      <c r="L633">
        <v>51205.6640625</v>
      </c>
    </row>
    <row r="634" spans="1:12" x14ac:dyDescent="0.25">
      <c r="A634">
        <v>2119</v>
      </c>
      <c r="B634" s="1">
        <f>DATE(2024,6,21) + TIME(0,0,0)</f>
        <v>45464</v>
      </c>
      <c r="C634">
        <v>2072001024</v>
      </c>
      <c r="D634">
        <v>4780949</v>
      </c>
      <c r="E634">
        <v>685.1168212890625</v>
      </c>
      <c r="F634">
        <v>446.53622436523438</v>
      </c>
      <c r="G634">
        <v>2032983.375</v>
      </c>
      <c r="H634">
        <v>4552.78466796875</v>
      </c>
      <c r="I634">
        <v>1</v>
      </c>
      <c r="J634">
        <v>0.21256417036056519</v>
      </c>
      <c r="K634">
        <v>9.6982040405273438</v>
      </c>
      <c r="L634">
        <v>51570.3203125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2086200192</v>
      </c>
      <c r="D635">
        <v>4812773.5</v>
      </c>
      <c r="E635">
        <v>752.53131103515625</v>
      </c>
      <c r="F635">
        <v>446.19085693359375</v>
      </c>
      <c r="G635">
        <v>2031323.125</v>
      </c>
      <c r="H635">
        <v>4552.587890625</v>
      </c>
      <c r="I635">
        <v>1</v>
      </c>
      <c r="J635">
        <v>0.21687711775302887</v>
      </c>
      <c r="K635">
        <v>9.8949813842773438</v>
      </c>
      <c r="L635">
        <v>51825.15234375</v>
      </c>
    </row>
    <row r="636" spans="1:12" x14ac:dyDescent="0.25">
      <c r="A636">
        <v>2126</v>
      </c>
      <c r="B636" s="1">
        <f>DATE(2024,6,28) + TIME(0,0,0)</f>
        <v>45471</v>
      </c>
      <c r="C636">
        <v>2086225408</v>
      </c>
      <c r="D636">
        <v>4812830</v>
      </c>
      <c r="E636">
        <v>752.6497802734375</v>
      </c>
      <c r="F636">
        <v>445.3321533203125</v>
      </c>
      <c r="G636">
        <v>2522090.5</v>
      </c>
      <c r="H636">
        <v>5663.3916015625</v>
      </c>
      <c r="I636">
        <v>1</v>
      </c>
      <c r="J636">
        <v>0.20872302353382111</v>
      </c>
      <c r="K636">
        <v>11.845526695251465</v>
      </c>
      <c r="L636">
        <v>51231.68359375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2093775744</v>
      </c>
      <c r="D637">
        <v>4829762</v>
      </c>
      <c r="E637">
        <v>790.84100341796875</v>
      </c>
      <c r="F637">
        <v>446.11563110351563</v>
      </c>
      <c r="G637">
        <v>2526186</v>
      </c>
      <c r="H637">
        <v>5662.6259765625</v>
      </c>
      <c r="I637">
        <v>1</v>
      </c>
      <c r="J637">
        <v>0.23131054639816284</v>
      </c>
      <c r="K637">
        <v>13.128619194030762</v>
      </c>
      <c r="L637">
        <v>50788.59765625</v>
      </c>
    </row>
    <row r="638" spans="1:12" x14ac:dyDescent="0.25">
      <c r="A638">
        <v>2129</v>
      </c>
      <c r="B638" s="1">
        <f>DATE(2024,7,1) + TIME(0,0,0)</f>
        <v>45474</v>
      </c>
      <c r="C638">
        <v>2093796864</v>
      </c>
      <c r="D638">
        <v>4829809.5</v>
      </c>
      <c r="E638">
        <v>790.95538330078125</v>
      </c>
      <c r="F638">
        <v>446.95526123046875</v>
      </c>
      <c r="G638">
        <v>2114823</v>
      </c>
      <c r="H638">
        <v>4731.62158203125</v>
      </c>
      <c r="I638">
        <v>1</v>
      </c>
      <c r="J638">
        <v>0.24117209017276764</v>
      </c>
      <c r="K638">
        <v>11.438937187194824</v>
      </c>
      <c r="L638">
        <v>51285.515625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2098001792</v>
      </c>
      <c r="D639">
        <v>4839226</v>
      </c>
      <c r="E639">
        <v>812.96649169921875</v>
      </c>
      <c r="F639">
        <v>446.44735717773438</v>
      </c>
      <c r="G639">
        <v>2112595.25</v>
      </c>
      <c r="H639">
        <v>4732.0146484375</v>
      </c>
      <c r="I639">
        <v>1</v>
      </c>
      <c r="J639">
        <v>0.23288355767726898</v>
      </c>
      <c r="K639">
        <v>11.045807838439941</v>
      </c>
      <c r="L639">
        <v>51563.43359375</v>
      </c>
    </row>
    <row r="640" spans="1:12" x14ac:dyDescent="0.25">
      <c r="A640">
        <v>2131</v>
      </c>
      <c r="B640" s="1">
        <f>DATE(2024,7,3) + TIME(0,0,0)</f>
        <v>45476</v>
      </c>
      <c r="C640">
        <v>2098025216</v>
      </c>
      <c r="D640">
        <v>4839278.5</v>
      </c>
      <c r="E640">
        <v>813.08660888671875</v>
      </c>
      <c r="F640">
        <v>446.00250244140625</v>
      </c>
      <c r="G640">
        <v>2342055.25</v>
      </c>
      <c r="H640">
        <v>5251.21533203125</v>
      </c>
      <c r="I640">
        <v>1</v>
      </c>
      <c r="J640">
        <v>0.22820864617824554</v>
      </c>
      <c r="K640">
        <v>12.011137962341309</v>
      </c>
      <c r="L640">
        <v>51287.2578125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2107375232</v>
      </c>
      <c r="D641">
        <v>4860228.5</v>
      </c>
      <c r="E641">
        <v>863.397705078125</v>
      </c>
      <c r="F641">
        <v>446.39971923828125</v>
      </c>
      <c r="G641">
        <v>2343754</v>
      </c>
      <c r="H641">
        <v>5250.34814453125</v>
      </c>
      <c r="I641">
        <v>1</v>
      </c>
      <c r="J641">
        <v>0.24472999572753906</v>
      </c>
      <c r="K641">
        <v>12.88070011138916</v>
      </c>
      <c r="L641">
        <v>51109.85546875</v>
      </c>
    </row>
    <row r="642" spans="1:12" x14ac:dyDescent="0.25">
      <c r="A642">
        <v>2135</v>
      </c>
      <c r="B642" s="1">
        <f>DATE(2024,7,7) + TIME(0,0,0)</f>
        <v>45480</v>
      </c>
      <c r="C642">
        <v>2107404032</v>
      </c>
      <c r="D642">
        <v>4860293</v>
      </c>
      <c r="E642">
        <v>863.54974365234375</v>
      </c>
      <c r="F642">
        <v>445.56497192382813</v>
      </c>
      <c r="G642">
        <v>2880892.25</v>
      </c>
      <c r="H642">
        <v>6465.7060546875</v>
      </c>
      <c r="I642">
        <v>1</v>
      </c>
      <c r="J642">
        <v>0.2346198558807373</v>
      </c>
      <c r="K642">
        <v>15.20550537109375</v>
      </c>
      <c r="L642">
        <v>50453.9375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2109681536</v>
      </c>
      <c r="D643">
        <v>4865401</v>
      </c>
      <c r="E643">
        <v>876.08563232421875</v>
      </c>
      <c r="F643">
        <v>446.029052734375</v>
      </c>
      <c r="G643">
        <v>2883706.75</v>
      </c>
      <c r="H643">
        <v>6465.2890625</v>
      </c>
      <c r="I643">
        <v>1</v>
      </c>
      <c r="J643">
        <v>0.2484864741563797</v>
      </c>
      <c r="K643">
        <v>16.105388641357422</v>
      </c>
      <c r="L643">
        <v>50140.2734375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2109704960</v>
      </c>
      <c r="D644">
        <v>4865453.5</v>
      </c>
      <c r="E644">
        <v>876.22296142578125</v>
      </c>
      <c r="F644">
        <v>446.98651123046875</v>
      </c>
      <c r="G644">
        <v>2339448.25</v>
      </c>
      <c r="H644">
        <v>5233.8232421875</v>
      </c>
      <c r="I644">
        <v>1</v>
      </c>
      <c r="J644">
        <v>0.26167565584182739</v>
      </c>
      <c r="K644">
        <v>13.731574058532715</v>
      </c>
      <c r="L644">
        <v>50802.33984375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2110149376</v>
      </c>
      <c r="D645">
        <v>4866447.5</v>
      </c>
      <c r="E645">
        <v>878.78778076171875</v>
      </c>
      <c r="F645">
        <v>446.83663940429688</v>
      </c>
      <c r="G645">
        <v>2338708.25</v>
      </c>
      <c r="H645">
        <v>5233.92236328125</v>
      </c>
      <c r="I645">
        <v>1</v>
      </c>
      <c r="J645">
        <v>0.25576451420783997</v>
      </c>
      <c r="K645">
        <v>13.420842170715332</v>
      </c>
      <c r="L645">
        <v>50899.671875</v>
      </c>
    </row>
    <row r="646" spans="1:12" x14ac:dyDescent="0.25">
      <c r="A646">
        <v>2136</v>
      </c>
      <c r="B646" s="1">
        <f>DATE(2024,7,8) + TIME(0,0,0)</f>
        <v>45481</v>
      </c>
      <c r="C646">
        <v>2110169856</v>
      </c>
      <c r="D646">
        <v>4866493.5</v>
      </c>
      <c r="E646">
        <v>878.908935546875</v>
      </c>
      <c r="F646">
        <v>447.51260375976563</v>
      </c>
      <c r="G646">
        <v>2047602</v>
      </c>
      <c r="H646">
        <v>4575.51806640625</v>
      </c>
      <c r="I646">
        <v>1</v>
      </c>
      <c r="J646">
        <v>0.26417937874794006</v>
      </c>
      <c r="K646">
        <v>12.119592666625977</v>
      </c>
      <c r="L646">
        <v>51254.5859375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2120371456</v>
      </c>
      <c r="D647">
        <v>4889328.5</v>
      </c>
      <c r="E647">
        <v>936.4090576171875</v>
      </c>
      <c r="F647">
        <v>446.65985107421875</v>
      </c>
      <c r="G647">
        <v>2043930.5</v>
      </c>
      <c r="H647">
        <v>4576.033203125</v>
      </c>
      <c r="I647">
        <v>1</v>
      </c>
      <c r="J647">
        <v>0.25295171141624451</v>
      </c>
      <c r="K647">
        <v>11.604509353637695</v>
      </c>
      <c r="L647">
        <v>51696.97265625</v>
      </c>
    </row>
    <row r="648" spans="1:12" x14ac:dyDescent="0.25">
      <c r="A648">
        <v>2141</v>
      </c>
      <c r="B648" s="1">
        <f>DATE(2024,7,13) + TIME(0,0,0)</f>
        <v>45486</v>
      </c>
      <c r="C648">
        <v>2120395264</v>
      </c>
      <c r="D648">
        <v>4889381.5</v>
      </c>
      <c r="E648">
        <v>936.54034423828125</v>
      </c>
      <c r="F648">
        <v>446.03717041015625</v>
      </c>
      <c r="G648">
        <v>2375081.5</v>
      </c>
      <c r="H648">
        <v>5324.85107421875</v>
      </c>
      <c r="I648">
        <v>1</v>
      </c>
      <c r="J648">
        <v>0.24599532783031464</v>
      </c>
      <c r="K648">
        <v>13.131186485290527</v>
      </c>
      <c r="L648">
        <v>51298.20703125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2122747776</v>
      </c>
      <c r="D649">
        <v>4894652.5</v>
      </c>
      <c r="E649">
        <v>949.9901123046875</v>
      </c>
      <c r="F649">
        <v>446.4268798828125</v>
      </c>
      <c r="G649">
        <v>2376874.5</v>
      </c>
      <c r="H649">
        <v>5324.21923828125</v>
      </c>
      <c r="I649">
        <v>1</v>
      </c>
      <c r="J649">
        <v>0.25782880187034607</v>
      </c>
      <c r="K649">
        <v>13.762855529785156</v>
      </c>
      <c r="L649">
        <v>51091.953125</v>
      </c>
    </row>
    <row r="650" spans="1:12" x14ac:dyDescent="0.25">
      <c r="A650">
        <v>2142</v>
      </c>
      <c r="B650" s="1">
        <f>DATE(2024,7,14) + TIME(0,0,0)</f>
        <v>45487</v>
      </c>
      <c r="C650">
        <v>2122768256</v>
      </c>
      <c r="D650">
        <v>4894698.5</v>
      </c>
      <c r="E650">
        <v>950.1126708984375</v>
      </c>
      <c r="F650">
        <v>447.09661865234375</v>
      </c>
      <c r="G650">
        <v>2052041.125</v>
      </c>
      <c r="H650">
        <v>4589.7041015625</v>
      </c>
      <c r="I650">
        <v>1</v>
      </c>
      <c r="J650">
        <v>0.26629287004470825</v>
      </c>
      <c r="K650">
        <v>12.254687309265137</v>
      </c>
      <c r="L650">
        <v>51482.3359375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2145305856</v>
      </c>
      <c r="D651">
        <v>4945139.5</v>
      </c>
      <c r="E651">
        <v>1084.804443359375</v>
      </c>
      <c r="F651">
        <v>446.87362670898438</v>
      </c>
      <c r="G651">
        <v>2050862.375</v>
      </c>
      <c r="H651">
        <v>4589.3564453125</v>
      </c>
      <c r="I651">
        <v>1</v>
      </c>
      <c r="J651">
        <v>0.27384328842163086</v>
      </c>
      <c r="K651">
        <v>12.602154731750488</v>
      </c>
      <c r="L651">
        <v>51683.48828125</v>
      </c>
    </row>
    <row r="652" spans="1:12" x14ac:dyDescent="0.25">
      <c r="A652">
        <v>2153</v>
      </c>
      <c r="B652" s="1">
        <f>DATE(2024,7,25) + TIME(0,0,0)</f>
        <v>45498</v>
      </c>
      <c r="C652">
        <v>2145326464</v>
      </c>
      <c r="D652">
        <v>4945185.5</v>
      </c>
      <c r="E652">
        <v>1084.9305419921875</v>
      </c>
      <c r="F652">
        <v>446.87344360351563</v>
      </c>
      <c r="G652">
        <v>2051168.375</v>
      </c>
      <c r="H652">
        <v>4590.04296875</v>
      </c>
      <c r="I652">
        <v>1</v>
      </c>
      <c r="J652">
        <v>0.27384951710700989</v>
      </c>
      <c r="K652">
        <v>12.604327201843262</v>
      </c>
      <c r="L652">
        <v>51683.25390625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2147357184</v>
      </c>
      <c r="D653">
        <v>4949729.5</v>
      </c>
      <c r="E653">
        <v>1097.455322265625</v>
      </c>
      <c r="F653">
        <v>446.8935546875</v>
      </c>
      <c r="G653">
        <v>2051226.625</v>
      </c>
      <c r="H653">
        <v>4589.966796875</v>
      </c>
      <c r="I653">
        <v>1</v>
      </c>
      <c r="J653">
        <v>0.27550458908081055</v>
      </c>
      <c r="K653">
        <v>12.68050479888916</v>
      </c>
      <c r="L653">
        <v>51682.4609375</v>
      </c>
    </row>
    <row r="654" spans="1:12" x14ac:dyDescent="0.25">
      <c r="A654">
        <v>2154</v>
      </c>
      <c r="B654" s="1">
        <f>DATE(2024,7,26) + TIME(0,0,0)</f>
        <v>45499</v>
      </c>
      <c r="C654">
        <v>2147357184</v>
      </c>
      <c r="D654">
        <v>4949729.5</v>
      </c>
      <c r="E654">
        <v>1097.455322265625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52591.921875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2147357184</v>
      </c>
      <c r="D655">
        <v>4949729.5</v>
      </c>
      <c r="E655">
        <v>1097.455322265625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52707.7578125</v>
      </c>
    </row>
    <row r="656" spans="1:12" x14ac:dyDescent="0.25">
      <c r="A656">
        <v>2155</v>
      </c>
      <c r="B656" s="1">
        <f>DATE(2024,7,27) + TIME(0,0,0)</f>
        <v>45500</v>
      </c>
      <c r="C656">
        <v>2147357184</v>
      </c>
      <c r="D656">
        <v>4949729.5</v>
      </c>
      <c r="E656">
        <v>1097.455322265625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52708.859375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2147357184</v>
      </c>
      <c r="D657">
        <v>4949729.5</v>
      </c>
      <c r="E657">
        <v>1097.455322265625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52809.625</v>
      </c>
    </row>
    <row r="658" spans="1:12" x14ac:dyDescent="0.25">
      <c r="A658">
        <v>2156</v>
      </c>
      <c r="B658" s="1">
        <f>DATE(2024,7,28) + TIME(0,0,0)</f>
        <v>45501</v>
      </c>
      <c r="C658">
        <v>2147382656</v>
      </c>
      <c r="D658">
        <v>4949787</v>
      </c>
      <c r="E658">
        <v>1097.561279296875</v>
      </c>
      <c r="F658">
        <v>443.7213134765625</v>
      </c>
      <c r="G658">
        <v>2556638.75</v>
      </c>
      <c r="H658">
        <v>5761.81201171875</v>
      </c>
      <c r="I658">
        <v>1</v>
      </c>
      <c r="J658">
        <v>0.18356488645076752</v>
      </c>
      <c r="K658">
        <v>10.596114158630371</v>
      </c>
      <c r="L658">
        <v>52698.70703125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2155060480</v>
      </c>
      <c r="D659">
        <v>4967001</v>
      </c>
      <c r="E659">
        <v>1143.8564453125</v>
      </c>
      <c r="F659">
        <v>446.63006591796875</v>
      </c>
      <c r="G659">
        <v>2571010</v>
      </c>
      <c r="H659">
        <v>5756.46435546875</v>
      </c>
      <c r="I659">
        <v>1</v>
      </c>
      <c r="J659">
        <v>0.28466129302978516</v>
      </c>
      <c r="K659">
        <v>16.433204650878906</v>
      </c>
      <c r="L659">
        <v>50809.7578125</v>
      </c>
    </row>
    <row r="660" spans="1:12" x14ac:dyDescent="0.25">
      <c r="A660">
        <v>2159</v>
      </c>
      <c r="B660" s="1">
        <f>DATE(2024,7,31) + TIME(0,0,0)</f>
        <v>45504</v>
      </c>
      <c r="C660">
        <v>2155081216</v>
      </c>
      <c r="D660">
        <v>4967047</v>
      </c>
      <c r="E660">
        <v>1143.994873046875</v>
      </c>
      <c r="F660">
        <v>447.6224365234375</v>
      </c>
      <c r="G660">
        <v>2070148.75</v>
      </c>
      <c r="H660">
        <v>4624.76513671875</v>
      </c>
      <c r="I660">
        <v>1</v>
      </c>
      <c r="J660">
        <v>0.29838874936103821</v>
      </c>
      <c r="K660">
        <v>13.841078758239746</v>
      </c>
      <c r="L660">
        <v>51413.015625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2159196928</v>
      </c>
      <c r="D661">
        <v>4976251.5</v>
      </c>
      <c r="E661">
        <v>1170.2998046875</v>
      </c>
      <c r="F661">
        <v>447.03536987304688</v>
      </c>
      <c r="G661">
        <v>2067737.75</v>
      </c>
      <c r="H661">
        <v>4625.4453125</v>
      </c>
      <c r="I661">
        <v>1</v>
      </c>
      <c r="J661">
        <v>0.28372597694396973</v>
      </c>
      <c r="K661">
        <v>13.160930633544922</v>
      </c>
      <c r="L661">
        <v>51673.3828125</v>
      </c>
    </row>
    <row r="662" spans="1:12" x14ac:dyDescent="0.25">
      <c r="A662">
        <v>2161</v>
      </c>
      <c r="B662" s="1">
        <f>DATE(2024,8,2) + TIME(0,0,0)</f>
        <v>45506</v>
      </c>
      <c r="C662">
        <v>2159222016</v>
      </c>
      <c r="D662">
        <v>4976308</v>
      </c>
      <c r="E662">
        <v>1170.454833984375</v>
      </c>
      <c r="F662">
        <v>446.25225830078125</v>
      </c>
      <c r="G662">
        <v>2514003.5</v>
      </c>
      <c r="H662">
        <v>5633.59326171875</v>
      </c>
      <c r="I662">
        <v>1</v>
      </c>
      <c r="J662">
        <v>0.27451139688491821</v>
      </c>
      <c r="K662">
        <v>15.507425308227539</v>
      </c>
      <c r="L662">
        <v>51134.84375</v>
      </c>
    </row>
    <row r="663" spans="1:12" x14ac:dyDescent="0.25">
      <c r="A663">
        <v>2162</v>
      </c>
      <c r="B663" s="1">
        <f>DATE(2024,8,3) + TIME(0,0,0)</f>
        <v>45507</v>
      </c>
      <c r="C663">
        <v>2161737728</v>
      </c>
      <c r="D663">
        <v>4981941</v>
      </c>
      <c r="E663">
        <v>1186.6328125</v>
      </c>
      <c r="F663">
        <v>446.72512817382813</v>
      </c>
      <c r="G663">
        <v>2516438.5</v>
      </c>
      <c r="H663">
        <v>5633.080078125</v>
      </c>
      <c r="I663">
        <v>1</v>
      </c>
      <c r="J663">
        <v>0.29039192199707031</v>
      </c>
      <c r="K663">
        <v>16.405651092529297</v>
      </c>
      <c r="L663">
        <v>50861.9765625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A7599-B17A-4A5E-A6C2-E4000033B62E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41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62718.1328125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62718.1328125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62718.1328125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62718.1328125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62718.1328125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62718.125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62718.125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62718.0859375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62718.0859375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62717.9375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62717.9375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62717.9296875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62717.9296875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62717.9140625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62717.9140625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62717.546875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62717.54296875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62716.83984375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62716.83984375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62715.6484375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62715.6484375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62713.90625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62713.90625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62713.77734375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62713.77734375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62711.3671875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62711.3671875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62708.0859375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62708.0859375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62703.953125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62703.94921875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62699.1015625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62699.1015625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62693.20703125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62693.203125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62686.19140625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62686.19140625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62678.234375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62678.23046875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62669.3359375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62669.33203125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62659.53125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62659.52734375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62648.97265625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62648.96875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62637.86328125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62637.859375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62626.3125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62626.30859375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62614.4375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62614.43359375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62602.3359375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62602.33203125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62590.1015625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62590.09765625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62577.8125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62577.80859375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62565.54296875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62565.5390625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62553.35546875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62553.3515625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62541.30078125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62541.296875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62529.421875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62529.421875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62517.7578125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62517.75390625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62506.33203125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62506.33203125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62505.1953125</v>
      </c>
    </row>
    <row r="76" spans="1:12" x14ac:dyDescent="0.25">
      <c r="A76">
        <v>968</v>
      </c>
      <c r="B76" s="1">
        <f>DATE(2021,4,27) + TIME(0,0,0)</f>
        <v>44313</v>
      </c>
      <c r="C76">
        <v>4517.115234375</v>
      </c>
      <c r="D76">
        <v>10.482534408569336</v>
      </c>
      <c r="E76">
        <v>9.6126022981479764E-6</v>
      </c>
      <c r="F76">
        <v>430.91827392578125</v>
      </c>
      <c r="G76">
        <v>451711.53125</v>
      </c>
      <c r="H76">
        <v>1048.25341796875</v>
      </c>
      <c r="I76">
        <v>1</v>
      </c>
      <c r="J76">
        <v>9.1701047495007515E-5</v>
      </c>
      <c r="K76">
        <v>9.6126028802245855E-4</v>
      </c>
      <c r="L76">
        <v>61302.8828125</v>
      </c>
    </row>
    <row r="77" spans="1:12" x14ac:dyDescent="0.25">
      <c r="A77">
        <v>979.99</v>
      </c>
      <c r="B77" s="1">
        <f>DATE(2021,5,8) + TIME(23,45,35)</f>
        <v>44324.989988425928</v>
      </c>
      <c r="C77">
        <v>5420528.5</v>
      </c>
      <c r="D77">
        <v>12579.017578125</v>
      </c>
      <c r="E77">
        <v>3.5093091428279877E-2</v>
      </c>
      <c r="F77">
        <v>430.91827392578125</v>
      </c>
      <c r="G77">
        <v>451710.59375</v>
      </c>
      <c r="H77">
        <v>1048.251220703125</v>
      </c>
      <c r="I77">
        <v>1</v>
      </c>
      <c r="J77">
        <v>3.0237578903324902E-4</v>
      </c>
      <c r="K77">
        <v>3.1696672085672617E-3</v>
      </c>
      <c r="L77">
        <v>60623.21484375</v>
      </c>
    </row>
    <row r="78" spans="1:12" x14ac:dyDescent="0.25">
      <c r="A78">
        <v>980</v>
      </c>
      <c r="B78" s="1">
        <f>DATE(2021,5,9) + TIME(0,0,0)</f>
        <v>44325</v>
      </c>
      <c r="C78">
        <v>5452104</v>
      </c>
      <c r="D78">
        <v>12652.29296875</v>
      </c>
      <c r="E78">
        <v>3.542008250951767E-2</v>
      </c>
      <c r="F78">
        <v>430.91827392578125</v>
      </c>
      <c r="G78">
        <v>3157569</v>
      </c>
      <c r="H78">
        <v>7327.5361328125</v>
      </c>
      <c r="I78">
        <v>1</v>
      </c>
      <c r="J78">
        <v>4.4624856673181057E-4</v>
      </c>
      <c r="K78">
        <v>3.2699167728424072E-2</v>
      </c>
      <c r="L78">
        <v>57935.4609375</v>
      </c>
    </row>
    <row r="79" spans="1:12" x14ac:dyDescent="0.25">
      <c r="A79">
        <v>1000.99</v>
      </c>
      <c r="B79" s="1">
        <f>DATE(2021,5,29) + TIME(23,45,35)</f>
        <v>44345.989988425928</v>
      </c>
      <c r="C79">
        <v>71727808</v>
      </c>
      <c r="D79">
        <v>166453.390625</v>
      </c>
      <c r="E79">
        <v>4.6016988754272461</v>
      </c>
      <c r="F79">
        <v>430.91827392578125</v>
      </c>
      <c r="G79">
        <v>3157468.25</v>
      </c>
      <c r="H79">
        <v>7327.3017578125</v>
      </c>
      <c r="I79">
        <v>1</v>
      </c>
      <c r="J79">
        <v>3.6408309824764729E-3</v>
      </c>
      <c r="K79">
        <v>0.26678439974784851</v>
      </c>
      <c r="L79">
        <v>53439.65625</v>
      </c>
    </row>
    <row r="80" spans="1:12" x14ac:dyDescent="0.25">
      <c r="A80">
        <v>1001</v>
      </c>
      <c r="B80" s="1">
        <f>DATE(2021,5,30) + TIME(0,0,0)</f>
        <v>44346</v>
      </c>
      <c r="C80">
        <v>71745536</v>
      </c>
      <c r="D80">
        <v>166494.53125</v>
      </c>
      <c r="E80">
        <v>4.6028828620910645</v>
      </c>
      <c r="F80">
        <v>430.91827392578125</v>
      </c>
      <c r="G80">
        <v>1772725.625</v>
      </c>
      <c r="H80">
        <v>4113.83251953125</v>
      </c>
      <c r="I80">
        <v>1</v>
      </c>
      <c r="J80">
        <v>2.8775297105312347E-3</v>
      </c>
      <c r="K80">
        <v>0.11838016659021378</v>
      </c>
      <c r="L80">
        <v>54892.5</v>
      </c>
    </row>
    <row r="81" spans="1:12" x14ac:dyDescent="0.25">
      <c r="A81">
        <v>1008.99</v>
      </c>
      <c r="B81" s="1">
        <f>DATE(2021,6,6) + TIME(23,45,35)</f>
        <v>44353.989988425928</v>
      </c>
      <c r="C81">
        <v>85909712</v>
      </c>
      <c r="D81">
        <v>199364.28125</v>
      </c>
      <c r="E81">
        <v>5.3230314254760742</v>
      </c>
      <c r="F81">
        <v>430.91827392578125</v>
      </c>
      <c r="G81">
        <v>1772739.625</v>
      </c>
      <c r="H81">
        <v>4113.865234375</v>
      </c>
      <c r="I81">
        <v>1</v>
      </c>
      <c r="J81">
        <v>2.0935991778969765E-3</v>
      </c>
      <c r="K81">
        <v>8.6129643023014069E-2</v>
      </c>
      <c r="L81">
        <v>56243.328125</v>
      </c>
    </row>
    <row r="82" spans="1:12" x14ac:dyDescent="0.25">
      <c r="A82">
        <v>1009</v>
      </c>
      <c r="B82" s="1">
        <f>DATE(2021,6,7) + TIME(0,0,0)</f>
        <v>44354</v>
      </c>
      <c r="C82">
        <v>85909712</v>
      </c>
      <c r="D82">
        <v>199364.28125</v>
      </c>
      <c r="E82">
        <v>5.3230314254760742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60876.609375</v>
      </c>
    </row>
    <row r="83" spans="1:12" x14ac:dyDescent="0.25">
      <c r="A83">
        <v>1014.99</v>
      </c>
      <c r="B83" s="1">
        <f>DATE(2021,6,12) + TIME(23,45,35)</f>
        <v>44359.989988425928</v>
      </c>
      <c r="C83">
        <v>85909712</v>
      </c>
      <c r="D83">
        <v>199364.28125</v>
      </c>
      <c r="E83">
        <v>5.3230314254760742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61417.4609375</v>
      </c>
    </row>
    <row r="84" spans="1:12" x14ac:dyDescent="0.25">
      <c r="A84">
        <v>1015</v>
      </c>
      <c r="B84" s="1">
        <f>DATE(2021,6,13) + TIME(0,0,0)</f>
        <v>44360</v>
      </c>
      <c r="C84">
        <v>85928504</v>
      </c>
      <c r="D84">
        <v>199407.890625</v>
      </c>
      <c r="E84">
        <v>5.3233623504638672</v>
      </c>
      <c r="F84">
        <v>430.91827392578125</v>
      </c>
      <c r="G84">
        <v>1879190.25</v>
      </c>
      <c r="H84">
        <v>4360.8974609375</v>
      </c>
      <c r="I84">
        <v>1</v>
      </c>
      <c r="J84">
        <v>7.5859000207856297E-4</v>
      </c>
      <c r="K84">
        <v>3.3081583678722382E-2</v>
      </c>
      <c r="L84">
        <v>58213.09375</v>
      </c>
    </row>
    <row r="85" spans="1:12" x14ac:dyDescent="0.25">
      <c r="A85">
        <v>1021.99</v>
      </c>
      <c r="B85" s="1">
        <f>DATE(2021,6,19) + TIME(23,45,35)</f>
        <v>44366.989988425928</v>
      </c>
      <c r="C85">
        <v>99063896</v>
      </c>
      <c r="D85">
        <v>229890.21875</v>
      </c>
      <c r="E85">
        <v>5.8927488327026367</v>
      </c>
      <c r="F85">
        <v>430.91827392578125</v>
      </c>
      <c r="G85">
        <v>1879166</v>
      </c>
      <c r="H85">
        <v>4360.8408203125</v>
      </c>
      <c r="I85">
        <v>1</v>
      </c>
      <c r="J85">
        <v>2.053343690931797E-3</v>
      </c>
      <c r="K85">
        <v>8.9544884860515594E-2</v>
      </c>
      <c r="L85">
        <v>56221.56640625</v>
      </c>
    </row>
    <row r="86" spans="1:12" x14ac:dyDescent="0.25">
      <c r="A86">
        <v>1022</v>
      </c>
      <c r="B86" s="1">
        <f>DATE(2021,6,20) + TIME(0,0,0)</f>
        <v>44367</v>
      </c>
      <c r="C86">
        <v>99095232</v>
      </c>
      <c r="D86">
        <v>229962.9375</v>
      </c>
      <c r="E86">
        <v>5.8944439888000488</v>
      </c>
      <c r="F86">
        <v>430.91827392578125</v>
      </c>
      <c r="G86">
        <v>3133650</v>
      </c>
      <c r="H86">
        <v>7272.02880859375</v>
      </c>
      <c r="I86">
        <v>1</v>
      </c>
      <c r="J86">
        <v>2.3310177493840456E-3</v>
      </c>
      <c r="K86">
        <v>0.16951623558998108</v>
      </c>
      <c r="L86">
        <v>54905.0390625</v>
      </c>
    </row>
    <row r="87" spans="1:12" x14ac:dyDescent="0.25">
      <c r="A87">
        <v>1025.99</v>
      </c>
      <c r="B87" s="1">
        <f>DATE(2021,6,23) + TIME(23,45,35)</f>
        <v>44370.989988425928</v>
      </c>
      <c r="C87">
        <v>111598360</v>
      </c>
      <c r="D87">
        <v>258978.03125</v>
      </c>
      <c r="E87">
        <v>6.8839378356933594</v>
      </c>
      <c r="F87">
        <v>430.91827392578125</v>
      </c>
      <c r="G87">
        <v>3133607.25</v>
      </c>
      <c r="H87">
        <v>7271.9296875</v>
      </c>
      <c r="I87">
        <v>1</v>
      </c>
      <c r="J87">
        <v>3.6987487692385912E-3</v>
      </c>
      <c r="K87">
        <v>0.26898035407066345</v>
      </c>
      <c r="L87">
        <v>53382.46875</v>
      </c>
    </row>
    <row r="88" spans="1:12" x14ac:dyDescent="0.25">
      <c r="A88">
        <v>1026</v>
      </c>
      <c r="B88" s="1">
        <f>DATE(2021,6,24) + TIME(0,0,0)</f>
        <v>44371</v>
      </c>
      <c r="C88">
        <v>111629560</v>
      </c>
      <c r="D88">
        <v>259050.4375</v>
      </c>
      <c r="E88">
        <v>6.8866128921508789</v>
      </c>
      <c r="F88">
        <v>430.91827392578125</v>
      </c>
      <c r="G88">
        <v>3120229.5</v>
      </c>
      <c r="H88">
        <v>7240.884765625</v>
      </c>
      <c r="I88">
        <v>1</v>
      </c>
      <c r="J88">
        <v>3.6946889013051987E-3</v>
      </c>
      <c r="K88">
        <v>0.26753804087638855</v>
      </c>
      <c r="L88">
        <v>53395.8125</v>
      </c>
    </row>
    <row r="89" spans="1:12" x14ac:dyDescent="0.25">
      <c r="A89">
        <v>1028.99</v>
      </c>
      <c r="B89" s="1">
        <f>DATE(2021,6,26) + TIME(23,45,35)</f>
        <v>44373.989988425928</v>
      </c>
      <c r="C89">
        <v>120959032</v>
      </c>
      <c r="D89">
        <v>280700.65625</v>
      </c>
      <c r="E89">
        <v>7.722571849822998</v>
      </c>
      <c r="F89">
        <v>430.91827392578125</v>
      </c>
      <c r="G89">
        <v>3120221.5</v>
      </c>
      <c r="H89">
        <v>7240.8662109375</v>
      </c>
      <c r="I89">
        <v>1</v>
      </c>
      <c r="J89">
        <v>3.9490661583840847E-3</v>
      </c>
      <c r="K89">
        <v>0.28595790266990662</v>
      </c>
      <c r="L89">
        <v>53145.6015625</v>
      </c>
    </row>
    <row r="90" spans="1:12" x14ac:dyDescent="0.25">
      <c r="A90">
        <v>1029</v>
      </c>
      <c r="B90" s="1">
        <f>DATE(2021,6,27) + TIME(0,0,0)</f>
        <v>44374</v>
      </c>
      <c r="C90">
        <v>120989600</v>
      </c>
      <c r="D90">
        <v>280771.5625</v>
      </c>
      <c r="E90">
        <v>7.7253551483154297</v>
      </c>
      <c r="F90">
        <v>430.91827392578125</v>
      </c>
      <c r="G90">
        <v>3056517.5</v>
      </c>
      <c r="H90">
        <v>7093.033203125</v>
      </c>
      <c r="I90">
        <v>1</v>
      </c>
      <c r="J90">
        <v>3.9235465228557587E-3</v>
      </c>
      <c r="K90">
        <v>0.27830937504768372</v>
      </c>
      <c r="L90">
        <v>53214.734375</v>
      </c>
    </row>
    <row r="91" spans="1:12" x14ac:dyDescent="0.25">
      <c r="A91">
        <v>1039.99</v>
      </c>
      <c r="B91" s="1">
        <f>DATE(2021,7,7) + TIME(23,45,35)</f>
        <v>44384.989988425928</v>
      </c>
      <c r="C91">
        <v>154580624</v>
      </c>
      <c r="D91">
        <v>358723.78125</v>
      </c>
      <c r="E91">
        <v>11.009796142578125</v>
      </c>
      <c r="F91">
        <v>430.91827392578125</v>
      </c>
      <c r="G91">
        <v>3056504.25</v>
      </c>
      <c r="H91">
        <v>7093.001953125</v>
      </c>
      <c r="I91">
        <v>1</v>
      </c>
      <c r="J91">
        <v>4.3583214282989502E-3</v>
      </c>
      <c r="K91">
        <v>0.30914932489395142</v>
      </c>
      <c r="L91">
        <v>52766.05859375</v>
      </c>
    </row>
    <row r="92" spans="1:12" x14ac:dyDescent="0.25">
      <c r="A92">
        <v>1040</v>
      </c>
      <c r="B92" s="1">
        <f>DATE(2021,7,8) + TIME(0,0,0)</f>
        <v>44385</v>
      </c>
      <c r="C92">
        <v>154610784</v>
      </c>
      <c r="D92">
        <v>358793.75</v>
      </c>
      <c r="E92">
        <v>11.012832641601563</v>
      </c>
      <c r="F92">
        <v>430.91827392578125</v>
      </c>
      <c r="G92">
        <v>3015283.5</v>
      </c>
      <c r="H92">
        <v>6997.34423828125</v>
      </c>
      <c r="I92">
        <v>1</v>
      </c>
      <c r="J92">
        <v>4.3397839181125164E-3</v>
      </c>
      <c r="K92">
        <v>0.30368280410766602</v>
      </c>
      <c r="L92">
        <v>52810.3828125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156389792</v>
      </c>
      <c r="D93">
        <v>362922.1875</v>
      </c>
      <c r="E93">
        <v>11.191972732543945</v>
      </c>
      <c r="F93">
        <v>430.91827392578125</v>
      </c>
      <c r="G93">
        <v>3015283.5</v>
      </c>
      <c r="H93">
        <v>6997.34423828125</v>
      </c>
      <c r="I93">
        <v>1</v>
      </c>
      <c r="J93">
        <v>4.3405527248978615E-3</v>
      </c>
      <c r="K93">
        <v>0.30373659729957581</v>
      </c>
      <c r="L93">
        <v>52814.453125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156421056</v>
      </c>
      <c r="D94">
        <v>362994.75</v>
      </c>
      <c r="E94">
        <v>11.195158004760742</v>
      </c>
      <c r="F94">
        <v>430.91827392578125</v>
      </c>
      <c r="G94">
        <v>3126334.25</v>
      </c>
      <c r="H94">
        <v>7255.05126953125</v>
      </c>
      <c r="I94">
        <v>1</v>
      </c>
      <c r="J94">
        <v>4.3893763795495033E-3</v>
      </c>
      <c r="K94">
        <v>0.31846550107002258</v>
      </c>
      <c r="L94">
        <v>52692.6953125</v>
      </c>
    </row>
    <row r="95" spans="1:12" x14ac:dyDescent="0.25">
      <c r="A95">
        <v>1042.99</v>
      </c>
      <c r="B95" s="1">
        <f>DATE(2021,7,10) + TIME(23,45,35)</f>
        <v>44387.989988425928</v>
      </c>
      <c r="C95">
        <v>163892992</v>
      </c>
      <c r="D95">
        <v>380334.28125</v>
      </c>
      <c r="E95">
        <v>11.97725772857666</v>
      </c>
      <c r="F95">
        <v>430.91827392578125</v>
      </c>
      <c r="G95">
        <v>3126329</v>
      </c>
      <c r="H95">
        <v>7255.03955078125</v>
      </c>
      <c r="I95">
        <v>1</v>
      </c>
      <c r="J95">
        <v>4.5548086054623127E-3</v>
      </c>
      <c r="K95">
        <v>0.33046820759773254</v>
      </c>
      <c r="L95">
        <v>52519.140625</v>
      </c>
    </row>
    <row r="96" spans="1:12" x14ac:dyDescent="0.25">
      <c r="A96">
        <v>1043</v>
      </c>
      <c r="B96" s="1">
        <f>DATE(2021,7,11) + TIME(0,0,0)</f>
        <v>44388</v>
      </c>
      <c r="C96">
        <v>163918736</v>
      </c>
      <c r="D96">
        <v>380394</v>
      </c>
      <c r="E96">
        <v>11.979814529418945</v>
      </c>
      <c r="F96">
        <v>430.91827392578125</v>
      </c>
      <c r="G96">
        <v>2573589.75</v>
      </c>
      <c r="H96">
        <v>5972.33837890625</v>
      </c>
      <c r="I96">
        <v>1</v>
      </c>
      <c r="J96">
        <v>4.2798393405973911E-3</v>
      </c>
      <c r="K96">
        <v>0.2556174099445343</v>
      </c>
      <c r="L96">
        <v>53114.61328125</v>
      </c>
    </row>
    <row r="97" spans="1:12" x14ac:dyDescent="0.25">
      <c r="A97">
        <v>1064.99</v>
      </c>
      <c r="B97" s="1">
        <f>DATE(2021,8,1) + TIME(23,45,35)</f>
        <v>44409.989988425928</v>
      </c>
      <c r="C97">
        <v>220512160</v>
      </c>
      <c r="D97">
        <v>511726.1875</v>
      </c>
      <c r="E97">
        <v>17.136762619018555</v>
      </c>
      <c r="F97">
        <v>430.91827392578125</v>
      </c>
      <c r="G97">
        <v>2573597.75</v>
      </c>
      <c r="H97">
        <v>5972.35693359375</v>
      </c>
      <c r="I97">
        <v>1</v>
      </c>
      <c r="J97">
        <v>3.9720856584608555E-3</v>
      </c>
      <c r="K97">
        <v>0.23723654448986053</v>
      </c>
      <c r="L97">
        <v>53446.30859375</v>
      </c>
    </row>
    <row r="98" spans="1:12" x14ac:dyDescent="0.25">
      <c r="A98">
        <v>1065</v>
      </c>
      <c r="B98" s="1">
        <f>DATE(2021,8,2) + TIME(0,0,0)</f>
        <v>44410</v>
      </c>
      <c r="C98">
        <v>220542912</v>
      </c>
      <c r="D98">
        <v>511797.5625</v>
      </c>
      <c r="E98">
        <v>17.139732360839844</v>
      </c>
      <c r="F98">
        <v>430.91827392578125</v>
      </c>
      <c r="G98">
        <v>3074770.25</v>
      </c>
      <c r="H98">
        <v>7135.39111328125</v>
      </c>
      <c r="I98">
        <v>1</v>
      </c>
      <c r="J98">
        <v>4.1608479805290699E-3</v>
      </c>
      <c r="K98">
        <v>0.29690515995025635</v>
      </c>
      <c r="L98">
        <v>52908.3984375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260483920</v>
      </c>
      <c r="D99">
        <v>604485.6875</v>
      </c>
      <c r="E99">
        <v>21.604787826538086</v>
      </c>
      <c r="F99">
        <v>430.91827392578125</v>
      </c>
      <c r="G99">
        <v>3074745.75</v>
      </c>
      <c r="H99">
        <v>7135.333984375</v>
      </c>
      <c r="I99">
        <v>1</v>
      </c>
      <c r="J99">
        <v>4.9632764421403408E-3</v>
      </c>
      <c r="K99">
        <v>0.35416391491889954</v>
      </c>
      <c r="L99">
        <v>52100.7265625</v>
      </c>
    </row>
    <row r="100" spans="1:12" x14ac:dyDescent="0.25">
      <c r="A100">
        <v>1078</v>
      </c>
      <c r="B100" s="1">
        <f>DATE(2021,8,15) + TIME(0,0,0)</f>
        <v>44423</v>
      </c>
      <c r="C100">
        <v>260514160</v>
      </c>
      <c r="D100">
        <v>604555.875</v>
      </c>
      <c r="E100">
        <v>21.608253479003906</v>
      </c>
      <c r="F100">
        <v>430.91827392578125</v>
      </c>
      <c r="G100">
        <v>3023910</v>
      </c>
      <c r="H100">
        <v>7017.36279296875</v>
      </c>
      <c r="I100">
        <v>1</v>
      </c>
      <c r="J100">
        <v>4.9399575218558311E-3</v>
      </c>
      <c r="K100">
        <v>0.34667187929153442</v>
      </c>
      <c r="L100">
        <v>52155.9921875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262903040</v>
      </c>
      <c r="D101">
        <v>610099.5625</v>
      </c>
      <c r="E101">
        <v>21.881443023681641</v>
      </c>
      <c r="F101">
        <v>430.91827392578125</v>
      </c>
      <c r="G101">
        <v>3023910.25</v>
      </c>
      <c r="H101">
        <v>7017.3642578125</v>
      </c>
      <c r="I101">
        <v>1</v>
      </c>
      <c r="J101">
        <v>4.9241101369261742E-3</v>
      </c>
      <c r="K101">
        <v>0.3455597460269928</v>
      </c>
      <c r="L101">
        <v>52174.57421875</v>
      </c>
    </row>
    <row r="102" spans="1:12" x14ac:dyDescent="0.25">
      <c r="A102">
        <v>1078.8</v>
      </c>
      <c r="B102" s="1">
        <f>DATE(2021,8,15) + TIME(19,12,0)</f>
        <v>44423.8</v>
      </c>
      <c r="C102">
        <v>262934256</v>
      </c>
      <c r="D102">
        <v>610172</v>
      </c>
      <c r="E102">
        <v>21.885040283203125</v>
      </c>
      <c r="F102">
        <v>430.91827392578125</v>
      </c>
      <c r="G102">
        <v>3120426.75</v>
      </c>
      <c r="H102">
        <v>7241.34228515625</v>
      </c>
      <c r="I102">
        <v>1</v>
      </c>
      <c r="J102">
        <v>4.9674850888550282E-3</v>
      </c>
      <c r="K102">
        <v>0.35973048210144043</v>
      </c>
      <c r="L102">
        <v>52069.02734375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266647552</v>
      </c>
      <c r="D103">
        <v>618789.1875</v>
      </c>
      <c r="E103">
        <v>22.318164825439453</v>
      </c>
      <c r="F103">
        <v>430.91827392578125</v>
      </c>
      <c r="G103">
        <v>3120424</v>
      </c>
      <c r="H103">
        <v>7241.33642578125</v>
      </c>
      <c r="I103">
        <v>1</v>
      </c>
      <c r="J103">
        <v>5.0507020205259323E-3</v>
      </c>
      <c r="K103">
        <v>0.3657568097114563</v>
      </c>
      <c r="L103">
        <v>51979.484375</v>
      </c>
    </row>
    <row r="104" spans="1:12" x14ac:dyDescent="0.25">
      <c r="A104">
        <v>1080</v>
      </c>
      <c r="B104" s="1">
        <f>DATE(2021,8,17) + TIME(0,0,0)</f>
        <v>44425</v>
      </c>
      <c r="C104">
        <v>266677792</v>
      </c>
      <c r="D104">
        <v>618859.3125</v>
      </c>
      <c r="E104">
        <v>22.321676254272461</v>
      </c>
      <c r="F104">
        <v>430.91827392578125</v>
      </c>
      <c r="G104">
        <v>3022757</v>
      </c>
      <c r="H104">
        <v>7014.6875</v>
      </c>
      <c r="I104">
        <v>1</v>
      </c>
      <c r="J104">
        <v>5.0052911974489689E-3</v>
      </c>
      <c r="K104">
        <v>0.35112312436103821</v>
      </c>
      <c r="L104">
        <v>52085.90234375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281761344</v>
      </c>
      <c r="D105">
        <v>653862.625</v>
      </c>
      <c r="E105">
        <v>24.069725036621094</v>
      </c>
      <c r="F105">
        <v>430.91827392578125</v>
      </c>
      <c r="G105">
        <v>3022757</v>
      </c>
      <c r="H105">
        <v>7014.6875</v>
      </c>
      <c r="I105">
        <v>1</v>
      </c>
      <c r="J105">
        <v>5.0070174038410187E-3</v>
      </c>
      <c r="K105">
        <v>0.35124421119689941</v>
      </c>
      <c r="L105">
        <v>52080.18359375</v>
      </c>
    </row>
    <row r="106" spans="1:12" x14ac:dyDescent="0.25">
      <c r="A106">
        <v>1085</v>
      </c>
      <c r="B106" s="1">
        <f>DATE(2021,8,22) + TIME(0,0,0)</f>
        <v>44430</v>
      </c>
      <c r="C106">
        <v>281790784</v>
      </c>
      <c r="D106">
        <v>653930.875</v>
      </c>
      <c r="E106">
        <v>24.073118209838867</v>
      </c>
      <c r="F106">
        <v>430.91827392578125</v>
      </c>
      <c r="G106">
        <v>2942428.25</v>
      </c>
      <c r="H106">
        <v>6828.27490234375</v>
      </c>
      <c r="I106">
        <v>1</v>
      </c>
      <c r="J106">
        <v>4.9696159549057484E-3</v>
      </c>
      <c r="K106">
        <v>0.33935588598251343</v>
      </c>
      <c r="L106">
        <v>52167.31640625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328840192</v>
      </c>
      <c r="D107">
        <v>763115</v>
      </c>
      <c r="E107">
        <v>29.51011848449707</v>
      </c>
      <c r="F107">
        <v>430.91827392578125</v>
      </c>
      <c r="G107">
        <v>2942426.5</v>
      </c>
      <c r="H107">
        <v>6828.2705078125</v>
      </c>
      <c r="I107">
        <v>1</v>
      </c>
      <c r="J107">
        <v>5.0347684882581234E-3</v>
      </c>
      <c r="K107">
        <v>0.34380492568016052</v>
      </c>
      <c r="L107">
        <v>52068.953125</v>
      </c>
    </row>
    <row r="108" spans="1:12" x14ac:dyDescent="0.25">
      <c r="A108">
        <v>1101</v>
      </c>
      <c r="B108" s="1">
        <f>DATE(2021,9,7) + TIME(0,0,0)</f>
        <v>44446</v>
      </c>
      <c r="C108">
        <v>328869888</v>
      </c>
      <c r="D108">
        <v>763183.9375</v>
      </c>
      <c r="E108">
        <v>29.51359748840332</v>
      </c>
      <c r="F108">
        <v>430.91827392578125</v>
      </c>
      <c r="G108">
        <v>2970368.5</v>
      </c>
      <c r="H108">
        <v>6893.11376953125</v>
      </c>
      <c r="I108">
        <v>1</v>
      </c>
      <c r="J108">
        <v>5.0470782443881035E-3</v>
      </c>
      <c r="K108">
        <v>0.34791842103004456</v>
      </c>
      <c r="L108">
        <v>52038.6640625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330325376</v>
      </c>
      <c r="D109">
        <v>766561.5625</v>
      </c>
      <c r="E109">
        <v>29.684499740600586</v>
      </c>
      <c r="F109">
        <v>430.91827392578125</v>
      </c>
      <c r="G109">
        <v>2970368</v>
      </c>
      <c r="H109">
        <v>6893.1123046875</v>
      </c>
      <c r="I109">
        <v>1</v>
      </c>
      <c r="J109">
        <v>5.065286997705698E-3</v>
      </c>
      <c r="K109">
        <v>0.34917363524436951</v>
      </c>
      <c r="L109">
        <v>52017.45703125</v>
      </c>
    </row>
    <row r="110" spans="1:12" x14ac:dyDescent="0.25">
      <c r="A110">
        <v>1101.5</v>
      </c>
      <c r="B110" s="1">
        <f>DATE(2021,9,7) + TIME(12,0,0)</f>
        <v>44446.5</v>
      </c>
      <c r="C110">
        <v>330354496</v>
      </c>
      <c r="D110">
        <v>766629.125</v>
      </c>
      <c r="E110">
        <v>29.687904357910156</v>
      </c>
      <c r="F110">
        <v>430.91827392578125</v>
      </c>
      <c r="G110">
        <v>2911431</v>
      </c>
      <c r="H110">
        <v>6756.34130859375</v>
      </c>
      <c r="I110">
        <v>1</v>
      </c>
      <c r="J110">
        <v>5.0388225354254246E-3</v>
      </c>
      <c r="K110">
        <v>0.34045723080635071</v>
      </c>
      <c r="L110">
        <v>52080.9296875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343426816</v>
      </c>
      <c r="D111">
        <v>796965.125</v>
      </c>
      <c r="E111">
        <v>31.212032318115234</v>
      </c>
      <c r="F111">
        <v>430.91827392578125</v>
      </c>
      <c r="G111">
        <v>2911431.25</v>
      </c>
      <c r="H111">
        <v>6756.341796875</v>
      </c>
      <c r="I111">
        <v>1</v>
      </c>
      <c r="J111">
        <v>5.0295679830014706E-3</v>
      </c>
      <c r="K111">
        <v>0.33983191847801208</v>
      </c>
      <c r="L111">
        <v>52083.06640625</v>
      </c>
    </row>
    <row r="112" spans="1:12" x14ac:dyDescent="0.25">
      <c r="A112">
        <v>1106</v>
      </c>
      <c r="B112" s="1">
        <f>DATE(2021,9,12) + TIME(0,0,0)</f>
        <v>44451</v>
      </c>
      <c r="C112">
        <v>343456544</v>
      </c>
      <c r="D112">
        <v>797034.0625</v>
      </c>
      <c r="E112">
        <v>31.215518951416016</v>
      </c>
      <c r="F112">
        <v>430.91827392578125</v>
      </c>
      <c r="G112">
        <v>2971485.75</v>
      </c>
      <c r="H112">
        <v>6895.7060546875</v>
      </c>
      <c r="I112">
        <v>1</v>
      </c>
      <c r="J112">
        <v>5.0560827367007732E-3</v>
      </c>
      <c r="K112">
        <v>0.34867024421691895</v>
      </c>
      <c r="L112">
        <v>52018.0703125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355312768</v>
      </c>
      <c r="D113">
        <v>824547.875</v>
      </c>
      <c r="E113">
        <v>32.626937866210938</v>
      </c>
      <c r="F113">
        <v>430.91827392578125</v>
      </c>
      <c r="G113">
        <v>2971482.75</v>
      </c>
      <c r="H113">
        <v>6895.69921875</v>
      </c>
      <c r="I113">
        <v>1</v>
      </c>
      <c r="J113">
        <v>5.1536704413592815E-3</v>
      </c>
      <c r="K113">
        <v>0.35539990663528442</v>
      </c>
      <c r="L113">
        <v>51916.6953125</v>
      </c>
    </row>
    <row r="114" spans="1:12" x14ac:dyDescent="0.25">
      <c r="A114">
        <v>1110</v>
      </c>
      <c r="B114" s="1">
        <f>DATE(2021,9,16) + TIME(0,0,0)</f>
        <v>44455</v>
      </c>
      <c r="C114">
        <v>355341440</v>
      </c>
      <c r="D114">
        <v>824614.4375</v>
      </c>
      <c r="E114">
        <v>32.630336761474609</v>
      </c>
      <c r="F114">
        <v>430.91827392578125</v>
      </c>
      <c r="G114">
        <v>2868056.75</v>
      </c>
      <c r="H114">
        <v>6655.68603515625</v>
      </c>
      <c r="I114">
        <v>1</v>
      </c>
      <c r="J114">
        <v>5.1063778810203075E-3</v>
      </c>
      <c r="K114">
        <v>0.33988186717033386</v>
      </c>
      <c r="L114">
        <v>52028.20703125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361048864</v>
      </c>
      <c r="D115">
        <v>837859.3125</v>
      </c>
      <c r="E115">
        <v>33.298927307128906</v>
      </c>
      <c r="F115">
        <v>430.91827392578125</v>
      </c>
      <c r="G115">
        <v>2868058.75</v>
      </c>
      <c r="H115">
        <v>6655.69091796875</v>
      </c>
      <c r="I115">
        <v>1</v>
      </c>
      <c r="J115">
        <v>5.034114234149456E-3</v>
      </c>
      <c r="K115">
        <v>0.33507195115089417</v>
      </c>
      <c r="L115">
        <v>52097.234375</v>
      </c>
    </row>
    <row r="116" spans="1:12" x14ac:dyDescent="0.25">
      <c r="A116">
        <v>1112</v>
      </c>
      <c r="B116" s="1">
        <f>DATE(2021,9,18) + TIME(0,0,0)</f>
        <v>44457</v>
      </c>
      <c r="C116">
        <v>361078752</v>
      </c>
      <c r="D116">
        <v>837928.625</v>
      </c>
      <c r="E116">
        <v>33.302455902099609</v>
      </c>
      <c r="F116">
        <v>430.91827392578125</v>
      </c>
      <c r="G116">
        <v>2988753.75</v>
      </c>
      <c r="H116">
        <v>6935.7783203125</v>
      </c>
      <c r="I116">
        <v>1</v>
      </c>
      <c r="J116">
        <v>5.0866417586803436E-3</v>
      </c>
      <c r="K116">
        <v>0.3528161346912384</v>
      </c>
      <c r="L116">
        <v>51966.921875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375992608</v>
      </c>
      <c r="D117">
        <v>872538.125</v>
      </c>
      <c r="E117">
        <v>35.107990264892578</v>
      </c>
      <c r="F117">
        <v>430.91827392578125</v>
      </c>
      <c r="G117">
        <v>2988748.75</v>
      </c>
      <c r="H117">
        <v>6935.767578125</v>
      </c>
      <c r="I117">
        <v>1</v>
      </c>
      <c r="J117">
        <v>5.2465950138866901E-3</v>
      </c>
      <c r="K117">
        <v>0.36391070485115051</v>
      </c>
      <c r="L117">
        <v>51803.3203125</v>
      </c>
    </row>
    <row r="118" spans="1:12" x14ac:dyDescent="0.25">
      <c r="A118">
        <v>1117</v>
      </c>
      <c r="B118" s="1">
        <f>DATE(2021,9,23) + TIME(0,0,0)</f>
        <v>44462</v>
      </c>
      <c r="C118">
        <v>376021888</v>
      </c>
      <c r="D118">
        <v>872606</v>
      </c>
      <c r="E118">
        <v>35.111530303955078</v>
      </c>
      <c r="F118">
        <v>430.91827392578125</v>
      </c>
      <c r="G118">
        <v>2925408.5</v>
      </c>
      <c r="H118">
        <v>6788.77783203125</v>
      </c>
      <c r="I118">
        <v>1</v>
      </c>
      <c r="J118">
        <v>5.217523779720068E-3</v>
      </c>
      <c r="K118">
        <v>0.35422459244728088</v>
      </c>
      <c r="L118">
        <v>51871.75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387694240</v>
      </c>
      <c r="D119">
        <v>899693.25</v>
      </c>
      <c r="E119">
        <v>36.518043518066406</v>
      </c>
      <c r="F119">
        <v>430.91827392578125</v>
      </c>
      <c r="G119">
        <v>2925409</v>
      </c>
      <c r="H119">
        <v>6788.779296875</v>
      </c>
      <c r="I119">
        <v>1</v>
      </c>
      <c r="J119">
        <v>5.1949890330433846E-3</v>
      </c>
      <c r="K119">
        <v>0.35269466042518616</v>
      </c>
      <c r="L119">
        <v>51886.98828125</v>
      </c>
    </row>
    <row r="120" spans="1:12" x14ac:dyDescent="0.25">
      <c r="A120">
        <v>1121</v>
      </c>
      <c r="B120" s="1">
        <f>DATE(2021,9,27) + TIME(0,0,0)</f>
        <v>44466</v>
      </c>
      <c r="C120">
        <v>387723552</v>
      </c>
      <c r="D120">
        <v>899761.25</v>
      </c>
      <c r="E120">
        <v>36.521575927734375</v>
      </c>
      <c r="F120">
        <v>430.91827392578125</v>
      </c>
      <c r="G120">
        <v>2929619.25</v>
      </c>
      <c r="H120">
        <v>6798.5498046875</v>
      </c>
      <c r="I120">
        <v>1</v>
      </c>
      <c r="J120">
        <v>5.1968810148537159E-3</v>
      </c>
      <c r="K120">
        <v>0.35333091020584106</v>
      </c>
      <c r="L120">
        <v>51882.35546875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405271968</v>
      </c>
      <c r="D121">
        <v>940484.5625</v>
      </c>
      <c r="E121">
        <v>38.652835845947266</v>
      </c>
      <c r="F121">
        <v>430.91827392578125</v>
      </c>
      <c r="G121">
        <v>2929617.75</v>
      </c>
      <c r="H121">
        <v>6798.54638671875</v>
      </c>
      <c r="I121">
        <v>1</v>
      </c>
      <c r="J121">
        <v>5.2472813986241817E-3</v>
      </c>
      <c r="K121">
        <v>0.35675758123397827</v>
      </c>
      <c r="L121">
        <v>51822.89453125</v>
      </c>
    </row>
    <row r="122" spans="1:12" x14ac:dyDescent="0.25">
      <c r="A122">
        <v>1127</v>
      </c>
      <c r="B122" s="1">
        <f>DATE(2021,10,3) + TIME(0,0,0)</f>
        <v>44472</v>
      </c>
      <c r="C122">
        <v>405295136</v>
      </c>
      <c r="D122">
        <v>940538.3125</v>
      </c>
      <c r="E122">
        <v>38.655494689941406</v>
      </c>
      <c r="F122">
        <v>430.91827392578125</v>
      </c>
      <c r="G122">
        <v>2317476.5</v>
      </c>
      <c r="H122">
        <v>5377.9951171875</v>
      </c>
      <c r="I122">
        <v>1</v>
      </c>
      <c r="J122">
        <v>4.9441852606832981E-3</v>
      </c>
      <c r="K122">
        <v>0.26591119170188904</v>
      </c>
      <c r="L122">
        <v>52469.5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430764352</v>
      </c>
      <c r="D123">
        <v>999642.875</v>
      </c>
      <c r="E123">
        <v>41.209922790527344</v>
      </c>
      <c r="F123">
        <v>430.91827392578125</v>
      </c>
      <c r="G123">
        <v>2317493.25</v>
      </c>
      <c r="H123">
        <v>5378.03466796875</v>
      </c>
      <c r="I123">
        <v>1</v>
      </c>
      <c r="J123">
        <v>4.2129452340304852E-3</v>
      </c>
      <c r="K123">
        <v>0.22658321261405945</v>
      </c>
      <c r="L123">
        <v>53196.5703125</v>
      </c>
    </row>
    <row r="124" spans="1:12" x14ac:dyDescent="0.25">
      <c r="A124">
        <v>1138</v>
      </c>
      <c r="B124" s="1">
        <f>DATE(2021,10,14) + TIME(0,0,0)</f>
        <v>44483</v>
      </c>
      <c r="C124">
        <v>430792768</v>
      </c>
      <c r="D124">
        <v>999708.8125</v>
      </c>
      <c r="E124">
        <v>41.212821960449219</v>
      </c>
      <c r="F124">
        <v>430.91827392578125</v>
      </c>
      <c r="G124">
        <v>2841719.5</v>
      </c>
      <c r="H124">
        <v>6594.5673828125</v>
      </c>
      <c r="I124">
        <v>1</v>
      </c>
      <c r="J124">
        <v>4.3967138044536114E-3</v>
      </c>
      <c r="K124">
        <v>0.28995698690414429</v>
      </c>
      <c r="L124">
        <v>52646.09765625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436447776</v>
      </c>
      <c r="D125">
        <v>1012831.9375</v>
      </c>
      <c r="E125">
        <v>41.838249206542969</v>
      </c>
      <c r="F125">
        <v>430.91827392578125</v>
      </c>
      <c r="G125">
        <v>2841705.5</v>
      </c>
      <c r="H125">
        <v>6594.53515625</v>
      </c>
      <c r="I125">
        <v>1</v>
      </c>
      <c r="J125">
        <v>4.8851361498236656E-3</v>
      </c>
      <c r="K125">
        <v>0.32216775417327881</v>
      </c>
      <c r="L125">
        <v>52171.44140625</v>
      </c>
    </row>
    <row r="126" spans="1:12" x14ac:dyDescent="0.25">
      <c r="A126">
        <v>1140</v>
      </c>
      <c r="B126" s="1">
        <f>DATE(2021,10,16) + TIME(0,0,0)</f>
        <v>44485</v>
      </c>
      <c r="C126">
        <v>436477312</v>
      </c>
      <c r="D126">
        <v>1012900.5</v>
      </c>
      <c r="E126">
        <v>41.841629028320313</v>
      </c>
      <c r="F126">
        <v>430.91827392578125</v>
      </c>
      <c r="G126">
        <v>2953822.75</v>
      </c>
      <c r="H126">
        <v>6854.716796875</v>
      </c>
      <c r="I126">
        <v>1</v>
      </c>
      <c r="J126">
        <v>4.9317916855216026E-3</v>
      </c>
      <c r="K126">
        <v>0.33807700872421265</v>
      </c>
      <c r="L126">
        <v>52050.00390625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439401600</v>
      </c>
      <c r="D127">
        <v>1019686.625</v>
      </c>
      <c r="E127">
        <v>42.18353271484375</v>
      </c>
      <c r="F127">
        <v>430.91827392578125</v>
      </c>
      <c r="G127">
        <v>2953818.5</v>
      </c>
      <c r="H127">
        <v>6854.70703125</v>
      </c>
      <c r="I127">
        <v>1</v>
      </c>
      <c r="J127">
        <v>5.0732376985251904E-3</v>
      </c>
      <c r="K127">
        <v>0.3477732241153717</v>
      </c>
      <c r="L127">
        <v>51919.33203125</v>
      </c>
    </row>
    <row r="128" spans="1:12" x14ac:dyDescent="0.25">
      <c r="A128">
        <v>1141</v>
      </c>
      <c r="B128" s="1">
        <f>DATE(2021,10,17) + TIME(0,0,0)</f>
        <v>44486</v>
      </c>
      <c r="C128">
        <v>439425344</v>
      </c>
      <c r="D128">
        <v>1019741.75</v>
      </c>
      <c r="E128">
        <v>42.186180114746094</v>
      </c>
      <c r="F128">
        <v>430.91827392578125</v>
      </c>
      <c r="G128">
        <v>2375601.25</v>
      </c>
      <c r="H128">
        <v>5512.880859375</v>
      </c>
      <c r="I128">
        <v>1</v>
      </c>
      <c r="J128">
        <v>4.8065278679132462E-3</v>
      </c>
      <c r="K128">
        <v>0.26499089598655701</v>
      </c>
      <c r="L128">
        <v>52531.234375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448904032</v>
      </c>
      <c r="D129">
        <v>1041738.25</v>
      </c>
      <c r="E129">
        <v>43.160259246826172</v>
      </c>
      <c r="F129">
        <v>430.91827392578125</v>
      </c>
      <c r="G129">
        <v>2375612.25</v>
      </c>
      <c r="H129">
        <v>5512.90673828125</v>
      </c>
      <c r="I129">
        <v>1</v>
      </c>
      <c r="J129">
        <v>4.3433164246380329E-3</v>
      </c>
      <c r="K129">
        <v>0.23945337533950806</v>
      </c>
      <c r="L129">
        <v>53023.78125</v>
      </c>
    </row>
    <row r="130" spans="1:12" x14ac:dyDescent="0.25">
      <c r="A130">
        <v>1145</v>
      </c>
      <c r="B130" s="1">
        <f>DATE(2021,10,21) + TIME(0,0,0)</f>
        <v>44490</v>
      </c>
      <c r="C130">
        <v>448934400</v>
      </c>
      <c r="D130">
        <v>1041808.6875</v>
      </c>
      <c r="E130">
        <v>43.163482666015625</v>
      </c>
      <c r="F130">
        <v>430.91827392578125</v>
      </c>
      <c r="G130">
        <v>3035767</v>
      </c>
      <c r="H130">
        <v>7044.87890625</v>
      </c>
      <c r="I130">
        <v>1</v>
      </c>
      <c r="J130">
        <v>4.5748213306069374E-3</v>
      </c>
      <c r="K130">
        <v>0.3223053514957428</v>
      </c>
      <c r="L130">
        <v>52323.625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451939808</v>
      </c>
      <c r="D131">
        <v>1048783.125</v>
      </c>
      <c r="E131">
        <v>43.507755279541016</v>
      </c>
      <c r="F131">
        <v>430.91827392578125</v>
      </c>
      <c r="G131">
        <v>3035752.5</v>
      </c>
      <c r="H131">
        <v>7044.84521484375</v>
      </c>
      <c r="I131">
        <v>1</v>
      </c>
      <c r="J131">
        <v>5.0537716597318649E-3</v>
      </c>
      <c r="K131">
        <v>0.3560483455657959</v>
      </c>
      <c r="L131">
        <v>51845.15625</v>
      </c>
    </row>
    <row r="132" spans="1:12" x14ac:dyDescent="0.25">
      <c r="A132">
        <v>1146</v>
      </c>
      <c r="B132" s="1">
        <f>DATE(2021,10,22) + TIME(0,0,0)</f>
        <v>44491</v>
      </c>
      <c r="C132">
        <v>451963520</v>
      </c>
      <c r="D132">
        <v>1048838.125</v>
      </c>
      <c r="E132">
        <v>43.510368347167969</v>
      </c>
      <c r="F132">
        <v>430.91827392578125</v>
      </c>
      <c r="G132">
        <v>2372697</v>
      </c>
      <c r="H132">
        <v>5506.1416015625</v>
      </c>
      <c r="I132">
        <v>1</v>
      </c>
      <c r="J132">
        <v>4.744785837829113E-3</v>
      </c>
      <c r="K132">
        <v>0.26126700639724731</v>
      </c>
      <c r="L132">
        <v>52547.9921875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456685216</v>
      </c>
      <c r="D133">
        <v>1059795.375</v>
      </c>
      <c r="E133">
        <v>43.999977111816406</v>
      </c>
      <c r="F133">
        <v>430.91827392578125</v>
      </c>
      <c r="G133">
        <v>2372705.25</v>
      </c>
      <c r="H133">
        <v>5506.16064453125</v>
      </c>
      <c r="I133">
        <v>1</v>
      </c>
      <c r="J133">
        <v>4.4029364362359047E-3</v>
      </c>
      <c r="K133">
        <v>0.24244341254234314</v>
      </c>
      <c r="L133">
        <v>52974.75390625</v>
      </c>
    </row>
    <row r="134" spans="1:12" x14ac:dyDescent="0.25">
      <c r="A134">
        <v>1148</v>
      </c>
      <c r="B134" s="1">
        <f>DATE(2021,10,24) + TIME(0,0,0)</f>
        <v>44493</v>
      </c>
      <c r="C134">
        <v>456705600</v>
      </c>
      <c r="D134">
        <v>1059842.75</v>
      </c>
      <c r="E134">
        <v>44.001995086669922</v>
      </c>
      <c r="F134">
        <v>430.91827392578125</v>
      </c>
      <c r="G134">
        <v>2039175.375</v>
      </c>
      <c r="H134">
        <v>4732.16259765625</v>
      </c>
      <c r="I134">
        <v>1</v>
      </c>
      <c r="J134">
        <v>4.264127928763628E-3</v>
      </c>
      <c r="K134">
        <v>0.2017940878868103</v>
      </c>
      <c r="L134">
        <v>53315.54296875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468920288</v>
      </c>
      <c r="D135">
        <v>1088188.5</v>
      </c>
      <c r="E135">
        <v>45.104877471923828</v>
      </c>
      <c r="F135">
        <v>430.91827392578125</v>
      </c>
      <c r="G135">
        <v>2039185</v>
      </c>
      <c r="H135">
        <v>4732.18505859375</v>
      </c>
      <c r="I135">
        <v>1</v>
      </c>
      <c r="J135">
        <v>3.7927203811705112E-3</v>
      </c>
      <c r="K135">
        <v>0.17948535084724426</v>
      </c>
      <c r="L135">
        <v>53787.984375</v>
      </c>
    </row>
    <row r="136" spans="1:12" x14ac:dyDescent="0.25">
      <c r="A136">
        <v>1154</v>
      </c>
      <c r="B136" s="1">
        <f>DATE(2021,10,30) + TIME(0,0,0)</f>
        <v>44499</v>
      </c>
      <c r="C136">
        <v>468944480</v>
      </c>
      <c r="D136">
        <v>1088244.625</v>
      </c>
      <c r="E136">
        <v>45.107074737548828</v>
      </c>
      <c r="F136">
        <v>430.91827392578125</v>
      </c>
      <c r="G136">
        <v>2417947.75</v>
      </c>
      <c r="H136">
        <v>5611.15185546875</v>
      </c>
      <c r="I136">
        <v>1</v>
      </c>
      <c r="J136">
        <v>3.9166021160781384E-3</v>
      </c>
      <c r="K136">
        <v>0.21977511048316956</v>
      </c>
      <c r="L136">
        <v>53400.65234375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476174112</v>
      </c>
      <c r="D137">
        <v>1105021.875</v>
      </c>
      <c r="E137">
        <v>45.809680938720703</v>
      </c>
      <c r="F137">
        <v>430.91827392578125</v>
      </c>
      <c r="G137">
        <v>2417939.75</v>
      </c>
      <c r="H137">
        <v>5611.1328125</v>
      </c>
      <c r="I137">
        <v>1</v>
      </c>
      <c r="J137">
        <v>4.2515085078775883E-3</v>
      </c>
      <c r="K137">
        <v>0.23856793344020844</v>
      </c>
      <c r="L137">
        <v>53054.55078125</v>
      </c>
    </row>
    <row r="138" spans="1:12" x14ac:dyDescent="0.25">
      <c r="A138">
        <v>1157</v>
      </c>
      <c r="B138" s="1">
        <f>DATE(2021,11,2) + TIME(0,0,0)</f>
        <v>44502</v>
      </c>
      <c r="C138">
        <v>476194592</v>
      </c>
      <c r="D138">
        <v>1105069.375</v>
      </c>
      <c r="E138">
        <v>45.811630249023438</v>
      </c>
      <c r="F138">
        <v>430.91827392578125</v>
      </c>
      <c r="G138">
        <v>2046659.875</v>
      </c>
      <c r="H138">
        <v>4749.53173828125</v>
      </c>
      <c r="I138">
        <v>1</v>
      </c>
      <c r="J138">
        <v>4.104225430637598E-3</v>
      </c>
      <c r="K138">
        <v>0.19493947923183441</v>
      </c>
      <c r="L138">
        <v>53434.34765625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496640800</v>
      </c>
      <c r="D139">
        <v>1152517.375</v>
      </c>
      <c r="E139">
        <v>47.601085662841797</v>
      </c>
      <c r="F139">
        <v>430.91827392578125</v>
      </c>
      <c r="G139">
        <v>2046668</v>
      </c>
      <c r="H139">
        <v>4749.55029296875</v>
      </c>
      <c r="I139">
        <v>1</v>
      </c>
      <c r="J139">
        <v>3.7126254756003618E-3</v>
      </c>
      <c r="K139">
        <v>0.17633955180644989</v>
      </c>
      <c r="L139">
        <v>53851.30078125</v>
      </c>
    </row>
    <row r="140" spans="1:12" x14ac:dyDescent="0.25">
      <c r="A140">
        <v>1167</v>
      </c>
      <c r="B140" s="1">
        <f>DATE(2021,11,12) + TIME(0,0,0)</f>
        <v>44512</v>
      </c>
      <c r="C140">
        <v>496664864</v>
      </c>
      <c r="D140">
        <v>1152573.25</v>
      </c>
      <c r="E140">
        <v>47.603221893310547</v>
      </c>
      <c r="F140">
        <v>430.91827392578125</v>
      </c>
      <c r="G140">
        <v>2405593.5</v>
      </c>
      <c r="H140">
        <v>5582.482421875</v>
      </c>
      <c r="I140">
        <v>1</v>
      </c>
      <c r="J140">
        <v>3.8265672046691179E-3</v>
      </c>
      <c r="K140">
        <v>0.21362560987472534</v>
      </c>
      <c r="L140">
        <v>53484.171875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497603040</v>
      </c>
      <c r="D141">
        <v>1154750.375</v>
      </c>
      <c r="E141">
        <v>47.688823699951172</v>
      </c>
      <c r="F141">
        <v>430.91827392578125</v>
      </c>
      <c r="G141">
        <v>2405590.25</v>
      </c>
      <c r="H141">
        <v>5582.47412109375</v>
      </c>
      <c r="I141">
        <v>1</v>
      </c>
      <c r="J141">
        <v>3.9698774926364422E-3</v>
      </c>
      <c r="K141">
        <v>0.22162619233131409</v>
      </c>
      <c r="L141">
        <v>53302.61328125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497624032</v>
      </c>
      <c r="D142">
        <v>1154799.125</v>
      </c>
      <c r="E142">
        <v>47.690704345703125</v>
      </c>
      <c r="F142">
        <v>430.91827392578125</v>
      </c>
      <c r="G142">
        <v>2099171</v>
      </c>
      <c r="H142">
        <v>4871.39013671875</v>
      </c>
      <c r="I142">
        <v>1</v>
      </c>
      <c r="J142">
        <v>3.857775591313839E-3</v>
      </c>
      <c r="K142">
        <v>0.18793454766273499</v>
      </c>
      <c r="L142">
        <v>53614.1875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500961696</v>
      </c>
      <c r="D143">
        <v>1162544.625</v>
      </c>
      <c r="E143">
        <v>47.985073089599609</v>
      </c>
      <c r="F143">
        <v>430.91827392578125</v>
      </c>
      <c r="G143">
        <v>2099172.5</v>
      </c>
      <c r="H143">
        <v>4871.3935546875</v>
      </c>
      <c r="I143">
        <v>1</v>
      </c>
      <c r="J143">
        <v>3.785234410315752E-3</v>
      </c>
      <c r="K143">
        <v>0.18440064787864685</v>
      </c>
      <c r="L143">
        <v>53740.4609375</v>
      </c>
    </row>
    <row r="144" spans="1:12" x14ac:dyDescent="0.25">
      <c r="A144">
        <v>1169</v>
      </c>
      <c r="B144" s="1">
        <f>DATE(2021,11,14) + TIME(0,0,0)</f>
        <v>44514</v>
      </c>
      <c r="C144">
        <v>500982112</v>
      </c>
      <c r="D144">
        <v>1162592</v>
      </c>
      <c r="E144">
        <v>47.986854553222656</v>
      </c>
      <c r="F144">
        <v>430.91827392578125</v>
      </c>
      <c r="G144">
        <v>2039621.125</v>
      </c>
      <c r="H144">
        <v>4733.197265625</v>
      </c>
      <c r="I144">
        <v>1</v>
      </c>
      <c r="J144">
        <v>3.7643632385879755E-3</v>
      </c>
      <c r="K144">
        <v>0.17818143963813782</v>
      </c>
      <c r="L144">
        <v>53800.765625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511159808</v>
      </c>
      <c r="D145">
        <v>1186210.625</v>
      </c>
      <c r="E145">
        <v>48.859729766845703</v>
      </c>
      <c r="F145">
        <v>430.91827392578125</v>
      </c>
      <c r="G145">
        <v>2039623</v>
      </c>
      <c r="H145">
        <v>4733.20166015625</v>
      </c>
      <c r="I145">
        <v>1</v>
      </c>
      <c r="J145">
        <v>3.6721695214509964E-3</v>
      </c>
      <c r="K145">
        <v>0.17381756007671356</v>
      </c>
      <c r="L145">
        <v>53893.0546875</v>
      </c>
    </row>
    <row r="146" spans="1:12" x14ac:dyDescent="0.25">
      <c r="A146">
        <v>1174</v>
      </c>
      <c r="B146" s="1">
        <f>DATE(2021,11,19) + TIME(0,0,0)</f>
        <v>44519</v>
      </c>
      <c r="C146">
        <v>511159808</v>
      </c>
      <c r="D146">
        <v>1186210.625</v>
      </c>
      <c r="E146">
        <v>48.859729766845703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59278.84765625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511159808</v>
      </c>
      <c r="D147">
        <v>1186210.625</v>
      </c>
      <c r="E147">
        <v>48.859729766845703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59639.78515625</v>
      </c>
    </row>
    <row r="148" spans="1:12" x14ac:dyDescent="0.25">
      <c r="A148">
        <v>1177</v>
      </c>
      <c r="B148" s="1">
        <f>DATE(2021,11,22) + TIME(0,0,0)</f>
        <v>44522</v>
      </c>
      <c r="C148">
        <v>511180256</v>
      </c>
      <c r="D148">
        <v>1186258</v>
      </c>
      <c r="E148">
        <v>48.860546112060547</v>
      </c>
      <c r="F148">
        <v>430.91827392578125</v>
      </c>
      <c r="G148">
        <v>2043765.5</v>
      </c>
      <c r="H148">
        <v>4742.81494140625</v>
      </c>
      <c r="I148">
        <v>1</v>
      </c>
      <c r="J148">
        <v>1.7203087918460369E-3</v>
      </c>
      <c r="K148">
        <v>8.1592462956905365E-2</v>
      </c>
      <c r="L148">
        <v>56001.7109375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519334784</v>
      </c>
      <c r="D149">
        <v>1205181.625</v>
      </c>
      <c r="E149">
        <v>49.445972442626953</v>
      </c>
      <c r="F149">
        <v>430.91827392578125</v>
      </c>
      <c r="G149">
        <v>2043732.75</v>
      </c>
      <c r="H149">
        <v>4742.73876953125</v>
      </c>
      <c r="I149">
        <v>1</v>
      </c>
      <c r="J149">
        <v>3.3279126510024071E-3</v>
      </c>
      <c r="K149">
        <v>0.15783944725990295</v>
      </c>
      <c r="L149">
        <v>54209.5546875</v>
      </c>
    </row>
    <row r="150" spans="1:12" x14ac:dyDescent="0.25">
      <c r="A150">
        <v>1181</v>
      </c>
      <c r="B150" s="1">
        <f>DATE(2021,11,26) + TIME(0,0,0)</f>
        <v>44526</v>
      </c>
      <c r="C150">
        <v>519354976</v>
      </c>
      <c r="D150">
        <v>1205228.5</v>
      </c>
      <c r="E150">
        <v>49.447532653808594</v>
      </c>
      <c r="F150">
        <v>430.91827392578125</v>
      </c>
      <c r="G150">
        <v>2022313.25</v>
      </c>
      <c r="H150">
        <v>4693.03173828125</v>
      </c>
      <c r="I150">
        <v>1</v>
      </c>
      <c r="J150">
        <v>3.3219587057828903E-3</v>
      </c>
      <c r="K150">
        <v>0.15590576827526093</v>
      </c>
      <c r="L150">
        <v>54230.60546875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527424032</v>
      </c>
      <c r="D151">
        <v>1223953.75</v>
      </c>
      <c r="E151">
        <v>50.081119537353516</v>
      </c>
      <c r="F151">
        <v>430.91827392578125</v>
      </c>
      <c r="G151">
        <v>2022311.5</v>
      </c>
      <c r="H151">
        <v>4693.02783203125</v>
      </c>
      <c r="I151">
        <v>1</v>
      </c>
      <c r="J151">
        <v>3.4092280548065901E-3</v>
      </c>
      <c r="K151">
        <v>0.1600014865398407</v>
      </c>
      <c r="L151">
        <v>54152.1328125</v>
      </c>
    </row>
    <row r="152" spans="1:12" x14ac:dyDescent="0.25">
      <c r="A152">
        <v>1185</v>
      </c>
      <c r="B152" s="1">
        <f>DATE(2021,11,30) + TIME(0,0,0)</f>
        <v>44530</v>
      </c>
      <c r="C152">
        <v>527444448</v>
      </c>
      <c r="D152">
        <v>1224001.125</v>
      </c>
      <c r="E152">
        <v>50.082736968994141</v>
      </c>
      <c r="F152">
        <v>430.91827392578125</v>
      </c>
      <c r="G152">
        <v>2041968.75</v>
      </c>
      <c r="H152">
        <v>4738.64501953125</v>
      </c>
      <c r="I152">
        <v>1</v>
      </c>
      <c r="J152">
        <v>3.4153987653553486E-3</v>
      </c>
      <c r="K152">
        <v>0.16184915602207184</v>
      </c>
      <c r="L152">
        <v>54132.140625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531507968</v>
      </c>
      <c r="D153">
        <v>1233431</v>
      </c>
      <c r="E153">
        <v>50.407306671142578</v>
      </c>
      <c r="F153">
        <v>430.91827392578125</v>
      </c>
      <c r="G153">
        <v>2041968</v>
      </c>
      <c r="H153">
        <v>4738.6435546875</v>
      </c>
      <c r="I153">
        <v>1</v>
      </c>
      <c r="J153">
        <v>3.4505771473050117E-3</v>
      </c>
      <c r="K153">
        <v>0.16351619362831116</v>
      </c>
      <c r="L153">
        <v>54094.70703125</v>
      </c>
    </row>
    <row r="154" spans="1:12" x14ac:dyDescent="0.25">
      <c r="A154">
        <v>1187</v>
      </c>
      <c r="B154" s="1">
        <f>DATE(2021,12,2) + TIME(0,0,0)</f>
        <v>44532</v>
      </c>
      <c r="C154">
        <v>531529376</v>
      </c>
      <c r="D154">
        <v>1233480.75</v>
      </c>
      <c r="E154">
        <v>50.409034729003906</v>
      </c>
      <c r="F154">
        <v>430.91827392578125</v>
      </c>
      <c r="G154">
        <v>2140941.25</v>
      </c>
      <c r="H154">
        <v>4968.32373046875</v>
      </c>
      <c r="I154">
        <v>1</v>
      </c>
      <c r="J154">
        <v>3.480919636785984E-3</v>
      </c>
      <c r="K154">
        <v>0.17294935882091522</v>
      </c>
      <c r="L154">
        <v>53994.3828125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533220704</v>
      </c>
      <c r="D155">
        <v>1237405.625</v>
      </c>
      <c r="E155">
        <v>50.547554016113281</v>
      </c>
      <c r="F155">
        <v>430.91827392578125</v>
      </c>
      <c r="G155">
        <v>2140940</v>
      </c>
      <c r="H155">
        <v>4968.3203125</v>
      </c>
      <c r="I155">
        <v>1</v>
      </c>
      <c r="J155">
        <v>3.544514300301671E-3</v>
      </c>
      <c r="K155">
        <v>0.17610906064510345</v>
      </c>
      <c r="L155">
        <v>53919.05078125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533241792</v>
      </c>
      <c r="D156">
        <v>1237454.625</v>
      </c>
      <c r="E156">
        <v>50.549282073974609</v>
      </c>
      <c r="F156">
        <v>430.91827392578125</v>
      </c>
      <c r="G156">
        <v>2110165</v>
      </c>
      <c r="H156">
        <v>4896.9033203125</v>
      </c>
      <c r="I156">
        <v>1</v>
      </c>
      <c r="J156">
        <v>3.5351470578461885E-3</v>
      </c>
      <c r="K156">
        <v>0.17311884462833405</v>
      </c>
      <c r="L156">
        <v>53949.7734375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537863040</v>
      </c>
      <c r="D157">
        <v>1248178.875</v>
      </c>
      <c r="E157">
        <v>50.930511474609375</v>
      </c>
      <c r="F157">
        <v>430.91827392578125</v>
      </c>
      <c r="G157">
        <v>2110164.5</v>
      </c>
      <c r="H157">
        <v>4896.90185546875</v>
      </c>
      <c r="I157">
        <v>1</v>
      </c>
      <c r="J157">
        <v>3.5634299274533987E-3</v>
      </c>
      <c r="K157">
        <v>0.1745038777589798</v>
      </c>
      <c r="L157">
        <v>53928.5234375</v>
      </c>
    </row>
    <row r="158" spans="1:12" x14ac:dyDescent="0.25">
      <c r="A158">
        <v>1190</v>
      </c>
      <c r="B158" s="1">
        <f>DATE(2021,12,5) + TIME(0,0,0)</f>
        <v>44535</v>
      </c>
      <c r="C158">
        <v>537884608</v>
      </c>
      <c r="D158">
        <v>1248228.75</v>
      </c>
      <c r="E158">
        <v>50.932296752929688</v>
      </c>
      <c r="F158">
        <v>430.91827392578125</v>
      </c>
      <c r="G158">
        <v>2151230</v>
      </c>
      <c r="H158">
        <v>4992.19970703125</v>
      </c>
      <c r="I158">
        <v>1</v>
      </c>
      <c r="J158">
        <v>3.5767266526818275E-3</v>
      </c>
      <c r="K158">
        <v>0.17856372892856598</v>
      </c>
      <c r="L158">
        <v>53886.6171875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540014272</v>
      </c>
      <c r="D159">
        <v>1253171</v>
      </c>
      <c r="E159">
        <v>51.110279083251953</v>
      </c>
      <c r="F159">
        <v>430.91827392578125</v>
      </c>
      <c r="G159">
        <v>2151229.25</v>
      </c>
      <c r="H159">
        <v>4992.19775390625</v>
      </c>
      <c r="I159">
        <v>1</v>
      </c>
      <c r="J159">
        <v>3.6146766506135464E-3</v>
      </c>
      <c r="K159">
        <v>0.18045833706855774</v>
      </c>
      <c r="L159">
        <v>53844.5859375</v>
      </c>
    </row>
    <row r="160" spans="1:12" x14ac:dyDescent="0.25">
      <c r="A160">
        <v>1191</v>
      </c>
      <c r="B160" s="1">
        <f>DATE(2021,12,6) + TIME(0,0,0)</f>
        <v>44536</v>
      </c>
      <c r="C160">
        <v>540044992</v>
      </c>
      <c r="D160">
        <v>1253242.25</v>
      </c>
      <c r="E160">
        <v>51.113037109375</v>
      </c>
      <c r="F160">
        <v>430.91827392578125</v>
      </c>
      <c r="G160">
        <v>3067513.25</v>
      </c>
      <c r="H160">
        <v>7118.5498046875</v>
      </c>
      <c r="I160">
        <v>1</v>
      </c>
      <c r="J160">
        <v>3.8758469745516777E-3</v>
      </c>
      <c r="K160">
        <v>0.27591478824615479</v>
      </c>
      <c r="L160">
        <v>52878.6484375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541854784</v>
      </c>
      <c r="D161">
        <v>1257442.125</v>
      </c>
      <c r="E161">
        <v>51.292171478271484</v>
      </c>
      <c r="F161">
        <v>430.91827392578125</v>
      </c>
      <c r="G161">
        <v>3067496</v>
      </c>
      <c r="H161">
        <v>7118.51025390625</v>
      </c>
      <c r="I161">
        <v>1</v>
      </c>
      <c r="J161">
        <v>4.434503149241209E-3</v>
      </c>
      <c r="K161">
        <v>0.31568455696105957</v>
      </c>
      <c r="L161">
        <v>52292.1015625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541877504</v>
      </c>
      <c r="D162">
        <v>1257494.875</v>
      </c>
      <c r="E162">
        <v>51.294334411621094</v>
      </c>
      <c r="F162">
        <v>430.91827392578125</v>
      </c>
      <c r="G162">
        <v>2272531.5</v>
      </c>
      <c r="H162">
        <v>5273.69482421875</v>
      </c>
      <c r="I162">
        <v>1</v>
      </c>
      <c r="J162">
        <v>4.1034547612071037E-3</v>
      </c>
      <c r="K162">
        <v>0.21641257405281067</v>
      </c>
      <c r="L162">
        <v>53131.1171875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542763840</v>
      </c>
      <c r="D163">
        <v>1259551.625</v>
      </c>
      <c r="E163">
        <v>51.376934051513672</v>
      </c>
      <c r="F163">
        <v>430.91827392578125</v>
      </c>
      <c r="G163">
        <v>2272534.25</v>
      </c>
      <c r="H163">
        <v>5273.701171875</v>
      </c>
      <c r="I163">
        <v>1</v>
      </c>
      <c r="J163">
        <v>3.9833206683397293E-3</v>
      </c>
      <c r="K163">
        <v>0.21007679402828217</v>
      </c>
      <c r="L163">
        <v>53405.78125</v>
      </c>
    </row>
    <row r="164" spans="1:12" x14ac:dyDescent="0.25">
      <c r="A164">
        <v>1192</v>
      </c>
      <c r="B164" s="1">
        <f>DATE(2021,12,7) + TIME(0,0,0)</f>
        <v>44537</v>
      </c>
      <c r="C164">
        <v>542784256</v>
      </c>
      <c r="D164">
        <v>1259599</v>
      </c>
      <c r="E164">
        <v>51.378780364990234</v>
      </c>
      <c r="F164">
        <v>430.91827392578125</v>
      </c>
      <c r="G164">
        <v>2041565</v>
      </c>
      <c r="H164">
        <v>4737.7080078125</v>
      </c>
      <c r="I164">
        <v>1</v>
      </c>
      <c r="J164">
        <v>3.8978767115622759E-3</v>
      </c>
      <c r="K164">
        <v>0.18467721343040466</v>
      </c>
      <c r="L164">
        <v>53644.32421875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567262656</v>
      </c>
      <c r="D165">
        <v>1316404.375</v>
      </c>
      <c r="E165">
        <v>53.412319183349609</v>
      </c>
      <c r="F165">
        <v>430.91827392578125</v>
      </c>
      <c r="G165">
        <v>2041571.75</v>
      </c>
      <c r="H165">
        <v>4737.7236328125</v>
      </c>
      <c r="I165">
        <v>1</v>
      </c>
      <c r="J165">
        <v>3.5689619835466146E-3</v>
      </c>
      <c r="K165">
        <v>0.16909359395503998</v>
      </c>
      <c r="L165">
        <v>53985.2734375</v>
      </c>
    </row>
    <row r="166" spans="1:12" x14ac:dyDescent="0.25">
      <c r="A166">
        <v>1204</v>
      </c>
      <c r="B166" s="1">
        <f>DATE(2021,12,19) + TIME(0,0,0)</f>
        <v>44549</v>
      </c>
      <c r="C166">
        <v>567292928</v>
      </c>
      <c r="D166">
        <v>1316474.5</v>
      </c>
      <c r="E166">
        <v>53.415019989013672</v>
      </c>
      <c r="F166">
        <v>430.91827392578125</v>
      </c>
      <c r="G166">
        <v>3023117</v>
      </c>
      <c r="H166">
        <v>7015.5234375</v>
      </c>
      <c r="I166">
        <v>1</v>
      </c>
      <c r="J166">
        <v>3.8476153276860714E-3</v>
      </c>
      <c r="K166">
        <v>0.26994073390960693</v>
      </c>
      <c r="L166">
        <v>52956.78515625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576331968</v>
      </c>
      <c r="D167">
        <v>1337450.75</v>
      </c>
      <c r="E167">
        <v>54.401771545410156</v>
      </c>
      <c r="F167">
        <v>430.91827392578125</v>
      </c>
      <c r="G167">
        <v>3023084</v>
      </c>
      <c r="H167">
        <v>7015.4462890625</v>
      </c>
      <c r="I167">
        <v>1</v>
      </c>
      <c r="J167">
        <v>4.941234365105629E-3</v>
      </c>
      <c r="K167">
        <v>0.34666678309440613</v>
      </c>
      <c r="L167">
        <v>51938.7265625</v>
      </c>
    </row>
    <row r="168" spans="1:12" x14ac:dyDescent="0.25">
      <c r="A168">
        <v>1207</v>
      </c>
      <c r="B168" s="1">
        <f>DATE(2021,12,22) + TIME(0,0,0)</f>
        <v>44552</v>
      </c>
      <c r="C168">
        <v>576352576</v>
      </c>
      <c r="D168">
        <v>1337498.625</v>
      </c>
      <c r="E168">
        <v>54.403923034667969</v>
      </c>
      <c r="F168">
        <v>430.91827392578125</v>
      </c>
      <c r="G168">
        <v>2065024.25</v>
      </c>
      <c r="H168">
        <v>4792.1484375</v>
      </c>
      <c r="I168">
        <v>1</v>
      </c>
      <c r="J168">
        <v>4.4857780449092388E-3</v>
      </c>
      <c r="K168">
        <v>0.2149747908115387</v>
      </c>
      <c r="L168">
        <v>52944.53125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580462016</v>
      </c>
      <c r="D169">
        <v>1347035</v>
      </c>
      <c r="E169">
        <v>54.787006378173828</v>
      </c>
      <c r="F169">
        <v>430.91827392578125</v>
      </c>
      <c r="G169">
        <v>2065037</v>
      </c>
      <c r="H169">
        <v>4792.177734375</v>
      </c>
      <c r="I169">
        <v>1</v>
      </c>
      <c r="J169">
        <v>3.8672988303005695E-3</v>
      </c>
      <c r="K169">
        <v>0.18533501029014587</v>
      </c>
      <c r="L169">
        <v>53696.65234375</v>
      </c>
    </row>
    <row r="170" spans="1:12" x14ac:dyDescent="0.25">
      <c r="A170">
        <v>1209</v>
      </c>
      <c r="B170" s="1">
        <f>DATE(2021,12,24) + TIME(0,0,0)</f>
        <v>44554</v>
      </c>
      <c r="C170">
        <v>580482496</v>
      </c>
      <c r="D170">
        <v>1347082.625</v>
      </c>
      <c r="E170">
        <v>54.788841247558594</v>
      </c>
      <c r="F170">
        <v>430.91827392578125</v>
      </c>
      <c r="G170">
        <v>2047854</v>
      </c>
      <c r="H170">
        <v>4752.302734375</v>
      </c>
      <c r="I170">
        <v>1</v>
      </c>
      <c r="J170">
        <v>3.8606219459325075E-3</v>
      </c>
      <c r="K170">
        <v>0.18347552418708801</v>
      </c>
      <c r="L170">
        <v>53714.77734375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582509888</v>
      </c>
      <c r="D171">
        <v>1351787.375</v>
      </c>
      <c r="E171">
        <v>54.967815399169922</v>
      </c>
      <c r="F171">
        <v>430.91827392578125</v>
      </c>
      <c r="G171">
        <v>2047855.5</v>
      </c>
      <c r="H171">
        <v>4752.30615234375</v>
      </c>
      <c r="I171">
        <v>1</v>
      </c>
      <c r="J171">
        <v>3.7868316285312176E-3</v>
      </c>
      <c r="K171">
        <v>0.17996864020824432</v>
      </c>
      <c r="L171">
        <v>53780.93359375</v>
      </c>
    </row>
    <row r="172" spans="1:12" x14ac:dyDescent="0.25">
      <c r="A172">
        <v>1210</v>
      </c>
      <c r="B172" s="1">
        <f>DATE(2021,12,25) + TIME(0,0,0)</f>
        <v>44555</v>
      </c>
      <c r="C172">
        <v>582533312</v>
      </c>
      <c r="D172">
        <v>1351841.75</v>
      </c>
      <c r="E172">
        <v>54.969928741455078</v>
      </c>
      <c r="F172">
        <v>430.91827392578125</v>
      </c>
      <c r="G172">
        <v>2343966.25</v>
      </c>
      <c r="H172">
        <v>5439.46826171875</v>
      </c>
      <c r="I172">
        <v>1</v>
      </c>
      <c r="J172">
        <v>3.8827520329505205E-3</v>
      </c>
      <c r="K172">
        <v>0.21120926737785339</v>
      </c>
      <c r="L172">
        <v>53478.47265625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584853824</v>
      </c>
      <c r="D173">
        <v>1357226.875</v>
      </c>
      <c r="E173">
        <v>55.185554504394531</v>
      </c>
      <c r="F173">
        <v>430.91827392578125</v>
      </c>
      <c r="G173">
        <v>2343962.25</v>
      </c>
      <c r="H173">
        <v>5439.458984375</v>
      </c>
      <c r="I173">
        <v>1</v>
      </c>
      <c r="J173">
        <v>4.0533747524023056E-3</v>
      </c>
      <c r="K173">
        <v>0.22049058973789215</v>
      </c>
      <c r="L173">
        <v>53285.44921875</v>
      </c>
    </row>
    <row r="174" spans="1:12" x14ac:dyDescent="0.25">
      <c r="A174">
        <v>1211</v>
      </c>
      <c r="B174" s="1">
        <f>DATE(2021,12,26) + TIME(0,0,0)</f>
        <v>44556</v>
      </c>
      <c r="C174">
        <v>584877824</v>
      </c>
      <c r="D174">
        <v>1357282.5</v>
      </c>
      <c r="E174">
        <v>55.187820434570313</v>
      </c>
      <c r="F174">
        <v>430.91827392578125</v>
      </c>
      <c r="G174">
        <v>2396669</v>
      </c>
      <c r="H174">
        <v>5561.77197265625</v>
      </c>
      <c r="I174">
        <v>1</v>
      </c>
      <c r="J174">
        <v>4.0731625631451607E-3</v>
      </c>
      <c r="K174">
        <v>0.22654923796653748</v>
      </c>
      <c r="L174">
        <v>53230.33203125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596837184</v>
      </c>
      <c r="D175">
        <v>1385035.625</v>
      </c>
      <c r="E175">
        <v>56.355400085449219</v>
      </c>
      <c r="F175">
        <v>430.91827392578125</v>
      </c>
      <c r="G175">
        <v>2396664.75</v>
      </c>
      <c r="H175">
        <v>5561.76171875</v>
      </c>
      <c r="I175">
        <v>1</v>
      </c>
      <c r="J175">
        <v>4.256692249327898E-3</v>
      </c>
      <c r="K175">
        <v>0.23675715923309326</v>
      </c>
      <c r="L175">
        <v>53076.265625</v>
      </c>
    </row>
    <row r="176" spans="1:12" x14ac:dyDescent="0.25">
      <c r="A176">
        <v>1216</v>
      </c>
      <c r="B176" s="1">
        <f>DATE(2021,12,31) + TIME(0,0,0)</f>
        <v>44561</v>
      </c>
      <c r="C176">
        <v>596862848</v>
      </c>
      <c r="D176">
        <v>1385095.25</v>
      </c>
      <c r="E176">
        <v>56.357975006103516</v>
      </c>
      <c r="F176">
        <v>430.91827392578125</v>
      </c>
      <c r="G176">
        <v>2567059.25</v>
      </c>
      <c r="H176">
        <v>5957.18359375</v>
      </c>
      <c r="I176">
        <v>1</v>
      </c>
      <c r="J176">
        <v>4.3190550059080124E-3</v>
      </c>
      <c r="K176">
        <v>0.25730511546134949</v>
      </c>
      <c r="L176">
        <v>52898.359375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604538304</v>
      </c>
      <c r="D177">
        <v>1402907.125</v>
      </c>
      <c r="E177">
        <v>57.157440185546875</v>
      </c>
      <c r="F177">
        <v>430.91827392578125</v>
      </c>
      <c r="G177">
        <v>2567053.25</v>
      </c>
      <c r="H177">
        <v>5957.16943359375</v>
      </c>
      <c r="I177">
        <v>1</v>
      </c>
      <c r="J177">
        <v>4.552335012704134E-3</v>
      </c>
      <c r="K177">
        <v>0.27120265364646912</v>
      </c>
      <c r="L177">
        <v>52684.58203125</v>
      </c>
    </row>
    <row r="178" spans="1:12" x14ac:dyDescent="0.25">
      <c r="A178">
        <v>1219</v>
      </c>
      <c r="B178" s="1">
        <f>DATE(2022,1,3) + TIME(0,0,0)</f>
        <v>44564</v>
      </c>
      <c r="C178">
        <v>604564800</v>
      </c>
      <c r="D178">
        <v>1402968.625</v>
      </c>
      <c r="E178">
        <v>57.160251617431641</v>
      </c>
      <c r="F178">
        <v>430.91827392578125</v>
      </c>
      <c r="G178">
        <v>2646456.75</v>
      </c>
      <c r="H178">
        <v>6141.435546875</v>
      </c>
      <c r="I178">
        <v>1</v>
      </c>
      <c r="J178">
        <v>4.583386704325676E-3</v>
      </c>
      <c r="K178">
        <v>0.28149861097335815</v>
      </c>
      <c r="L178">
        <v>52600.64453125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606126208</v>
      </c>
      <c r="D179">
        <v>1406592</v>
      </c>
      <c r="E179">
        <v>57.327972412109375</v>
      </c>
      <c r="F179">
        <v>430.91827392578125</v>
      </c>
      <c r="G179">
        <v>2646455</v>
      </c>
      <c r="H179">
        <v>6141.431640625</v>
      </c>
      <c r="I179">
        <v>1</v>
      </c>
      <c r="J179">
        <v>4.6460703015327454E-3</v>
      </c>
      <c r="K179">
        <v>0.28534850478172302</v>
      </c>
      <c r="L179">
        <v>52537.5390625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606152512</v>
      </c>
      <c r="D180">
        <v>1406653</v>
      </c>
      <c r="E180">
        <v>57.330802917480469</v>
      </c>
      <c r="F180">
        <v>430.91827392578125</v>
      </c>
      <c r="G180">
        <v>2629850.75</v>
      </c>
      <c r="H180">
        <v>6102.8994140625</v>
      </c>
      <c r="I180">
        <v>1</v>
      </c>
      <c r="J180">
        <v>4.6402253210544586E-3</v>
      </c>
      <c r="K180">
        <v>0.2832014262676239</v>
      </c>
      <c r="L180">
        <v>52554.40625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612437824</v>
      </c>
      <c r="D181">
        <v>1421239</v>
      </c>
      <c r="E181">
        <v>58.017185211181641</v>
      </c>
      <c r="F181">
        <v>430.91827392578125</v>
      </c>
      <c r="G181">
        <v>2629848.5</v>
      </c>
      <c r="H181">
        <v>6102.89404296875</v>
      </c>
      <c r="I181">
        <v>1</v>
      </c>
      <c r="J181">
        <v>4.7303922474384308E-3</v>
      </c>
      <c r="K181">
        <v>0.28870445489883423</v>
      </c>
      <c r="L181">
        <v>52491.2578125</v>
      </c>
    </row>
    <row r="182" spans="1:12" x14ac:dyDescent="0.25">
      <c r="A182">
        <v>1222</v>
      </c>
      <c r="B182" s="1">
        <f>DATE(2022,1,6) + TIME(0,0,0)</f>
        <v>44567</v>
      </c>
      <c r="C182">
        <v>612458752</v>
      </c>
      <c r="D182">
        <v>1421287.5</v>
      </c>
      <c r="E182">
        <v>58.019367218017578</v>
      </c>
      <c r="F182">
        <v>430.91827392578125</v>
      </c>
      <c r="G182">
        <v>2090876.75</v>
      </c>
      <c r="H182">
        <v>4852.142578125</v>
      </c>
      <c r="I182">
        <v>1</v>
      </c>
      <c r="J182">
        <v>4.4937855564057827E-3</v>
      </c>
      <c r="K182">
        <v>0.21805468201637268</v>
      </c>
      <c r="L182">
        <v>53048.8125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624983168</v>
      </c>
      <c r="D183">
        <v>1450352</v>
      </c>
      <c r="E183">
        <v>59.206069946289063</v>
      </c>
      <c r="F183">
        <v>430.91827392578125</v>
      </c>
      <c r="G183">
        <v>2090886.75</v>
      </c>
      <c r="H183">
        <v>4852.16552734375</v>
      </c>
      <c r="I183">
        <v>1</v>
      </c>
      <c r="J183">
        <v>4.0198410861194134E-3</v>
      </c>
      <c r="K183">
        <v>0.19505716860294342</v>
      </c>
      <c r="L183">
        <v>53587.3515625</v>
      </c>
    </row>
    <row r="184" spans="1:12" x14ac:dyDescent="0.25">
      <c r="A184">
        <v>1228</v>
      </c>
      <c r="B184" s="1">
        <f>DATE(2022,1,12) + TIME(0,0,0)</f>
        <v>44573</v>
      </c>
      <c r="C184">
        <v>624983168</v>
      </c>
      <c r="D184">
        <v>1450352</v>
      </c>
      <c r="E184">
        <v>59.206069946289063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58970.97265625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624983168</v>
      </c>
      <c r="D185">
        <v>1450352</v>
      </c>
      <c r="E185">
        <v>59.206069946289063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59083.640625</v>
      </c>
    </row>
    <row r="186" spans="1:12" x14ac:dyDescent="0.25">
      <c r="A186">
        <v>1228.8</v>
      </c>
      <c r="B186" s="1">
        <f>DATE(2022,1,12) + TIME(19,12,0)</f>
        <v>44573.8</v>
      </c>
      <c r="C186">
        <v>625004032</v>
      </c>
      <c r="D186">
        <v>1450400.375</v>
      </c>
      <c r="E186">
        <v>59.207332611083984</v>
      </c>
      <c r="F186">
        <v>430.91827392578125</v>
      </c>
      <c r="G186">
        <v>2086922</v>
      </c>
      <c r="H186">
        <v>4842.96484375</v>
      </c>
      <c r="I186">
        <v>1</v>
      </c>
      <c r="J186">
        <v>2.6129479520022869E-3</v>
      </c>
      <c r="K186">
        <v>0.12654745578765869</v>
      </c>
      <c r="L186">
        <v>55056.83984375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629574336</v>
      </c>
      <c r="D187">
        <v>1461006.375</v>
      </c>
      <c r="E187">
        <v>59.591220855712891</v>
      </c>
      <c r="F187">
        <v>430.91827392578125</v>
      </c>
      <c r="G187">
        <v>2086897.375</v>
      </c>
      <c r="H187">
        <v>4842.90771484375</v>
      </c>
      <c r="I187">
        <v>1</v>
      </c>
      <c r="J187">
        <v>3.7952247075736523E-3</v>
      </c>
      <c r="K187">
        <v>0.18380619585514069</v>
      </c>
      <c r="L187">
        <v>53795.8359375</v>
      </c>
    </row>
    <row r="188" spans="1:12" x14ac:dyDescent="0.25">
      <c r="A188">
        <v>1231</v>
      </c>
      <c r="B188" s="1">
        <f>DATE(2022,1,15) + TIME(0,0,0)</f>
        <v>44576</v>
      </c>
      <c r="C188">
        <v>629595072</v>
      </c>
      <c r="D188">
        <v>1461054.5</v>
      </c>
      <c r="E188">
        <v>59.593044281005859</v>
      </c>
      <c r="F188">
        <v>430.91827392578125</v>
      </c>
      <c r="G188">
        <v>2072274.875</v>
      </c>
      <c r="H188">
        <v>4808.974609375</v>
      </c>
      <c r="I188">
        <v>1</v>
      </c>
      <c r="J188">
        <v>3.7909219972789288E-3</v>
      </c>
      <c r="K188">
        <v>0.18231138586997986</v>
      </c>
      <c r="L188">
        <v>53809.9296875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637863424</v>
      </c>
      <c r="D189">
        <v>1480242.25</v>
      </c>
      <c r="E189">
        <v>60.339000701904297</v>
      </c>
      <c r="F189">
        <v>430.91827392578125</v>
      </c>
      <c r="G189">
        <v>2072272.25</v>
      </c>
      <c r="H189">
        <v>4808.96826171875</v>
      </c>
      <c r="I189">
        <v>1</v>
      </c>
      <c r="J189">
        <v>3.9193574339151382E-3</v>
      </c>
      <c r="K189">
        <v>0.18848803639411926</v>
      </c>
      <c r="L189">
        <v>53728.1875</v>
      </c>
    </row>
    <row r="190" spans="1:12" x14ac:dyDescent="0.25">
      <c r="A190">
        <v>1235</v>
      </c>
      <c r="B190" s="1">
        <f>DATE(2022,1,19) + TIME(0,0,0)</f>
        <v>44580</v>
      </c>
      <c r="C190">
        <v>637884288</v>
      </c>
      <c r="D190">
        <v>1480290.625</v>
      </c>
      <c r="E190">
        <v>60.340900421142578</v>
      </c>
      <c r="F190">
        <v>430.91827392578125</v>
      </c>
      <c r="G190">
        <v>2086625</v>
      </c>
      <c r="H190">
        <v>4842.275390625</v>
      </c>
      <c r="I190">
        <v>1</v>
      </c>
      <c r="J190">
        <v>3.9243972860276699E-3</v>
      </c>
      <c r="K190">
        <v>0.19003759324550629</v>
      </c>
      <c r="L190">
        <v>53713.60546875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642036672</v>
      </c>
      <c r="D191">
        <v>1489926.75</v>
      </c>
      <c r="E191">
        <v>60.721446990966797</v>
      </c>
      <c r="F191">
        <v>430.91827392578125</v>
      </c>
      <c r="G191">
        <v>2086624.125</v>
      </c>
      <c r="H191">
        <v>4842.2734375</v>
      </c>
      <c r="I191">
        <v>1</v>
      </c>
      <c r="J191">
        <v>3.9636394940316677E-3</v>
      </c>
      <c r="K191">
        <v>0.1919378787279129</v>
      </c>
      <c r="L191">
        <v>53689.55859375</v>
      </c>
    </row>
    <row r="192" spans="1:12" x14ac:dyDescent="0.25">
      <c r="A192">
        <v>1237</v>
      </c>
      <c r="B192" s="1">
        <f>DATE(2022,1,21) + TIME(0,0,0)</f>
        <v>44582</v>
      </c>
      <c r="C192">
        <v>642061184</v>
      </c>
      <c r="D192">
        <v>1489983.625</v>
      </c>
      <c r="E192">
        <v>60.723766326904297</v>
      </c>
      <c r="F192">
        <v>430.91827392578125</v>
      </c>
      <c r="G192">
        <v>2448785.25</v>
      </c>
      <c r="H192">
        <v>5682.7138671875</v>
      </c>
      <c r="I192">
        <v>1</v>
      </c>
      <c r="J192">
        <v>4.0799896232783794E-3</v>
      </c>
      <c r="K192">
        <v>0.2318635880947113</v>
      </c>
      <c r="L192">
        <v>53318.01171875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649382976</v>
      </c>
      <c r="D193">
        <v>1506974.875</v>
      </c>
      <c r="E193">
        <v>61.470478057861328</v>
      </c>
      <c r="F193">
        <v>430.91827392578125</v>
      </c>
      <c r="G193">
        <v>2448774.75</v>
      </c>
      <c r="H193">
        <v>5682.68994140625</v>
      </c>
      <c r="I193">
        <v>1</v>
      </c>
      <c r="J193">
        <v>4.5067174360156059E-3</v>
      </c>
      <c r="K193">
        <v>0.25611430406570435</v>
      </c>
      <c r="L193">
        <v>52927.796875</v>
      </c>
    </row>
    <row r="194" spans="1:12" x14ac:dyDescent="0.25">
      <c r="A194">
        <v>1240</v>
      </c>
      <c r="B194" s="1">
        <f>DATE(2022,1,24) + TIME(0,0,0)</f>
        <v>44585</v>
      </c>
      <c r="C194">
        <v>649403776</v>
      </c>
      <c r="D194">
        <v>1507023</v>
      </c>
      <c r="E194">
        <v>61.472579956054688</v>
      </c>
      <c r="F194">
        <v>430.91827392578125</v>
      </c>
      <c r="G194">
        <v>2074907.75</v>
      </c>
      <c r="H194">
        <v>4815.08447265625</v>
      </c>
      <c r="I194">
        <v>1</v>
      </c>
      <c r="J194">
        <v>4.3605905957520008E-3</v>
      </c>
      <c r="K194">
        <v>0.20997525751590729</v>
      </c>
      <c r="L194">
        <v>53311.18359375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668057216</v>
      </c>
      <c r="D195">
        <v>1550310.75</v>
      </c>
      <c r="E195">
        <v>63.263843536376953</v>
      </c>
      <c r="F195">
        <v>430.91827392578125</v>
      </c>
      <c r="G195">
        <v>2074912.125</v>
      </c>
      <c r="H195">
        <v>4815.09423828125</v>
      </c>
      <c r="I195">
        <v>1</v>
      </c>
      <c r="J195">
        <v>4.155060276389122E-3</v>
      </c>
      <c r="K195">
        <v>0.20007838308811188</v>
      </c>
      <c r="L195">
        <v>53631.671875</v>
      </c>
    </row>
    <row r="196" spans="1:12" x14ac:dyDescent="0.25">
      <c r="A196">
        <v>1249</v>
      </c>
      <c r="B196" s="1">
        <f>DATE(2022,2,2) + TIME(0,0,0)</f>
        <v>44594</v>
      </c>
      <c r="C196">
        <v>668078080</v>
      </c>
      <c r="D196">
        <v>1550359.25</v>
      </c>
      <c r="E196">
        <v>63.265861511230469</v>
      </c>
      <c r="F196">
        <v>430.91827392578125</v>
      </c>
      <c r="G196">
        <v>2088312.625</v>
      </c>
      <c r="H196">
        <v>4846.19189453125</v>
      </c>
      <c r="I196">
        <v>1</v>
      </c>
      <c r="J196">
        <v>4.1592270135879517E-3</v>
      </c>
      <c r="K196">
        <v>0.20157250761985779</v>
      </c>
      <c r="L196">
        <v>53620.54296875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713999936</v>
      </c>
      <c r="D197">
        <v>1656926.625</v>
      </c>
      <c r="E197">
        <v>68.02093505859375</v>
      </c>
      <c r="F197">
        <v>430.91827392578125</v>
      </c>
      <c r="G197">
        <v>2088303</v>
      </c>
      <c r="H197">
        <v>4846.16943359375</v>
      </c>
      <c r="I197">
        <v>1</v>
      </c>
      <c r="J197">
        <v>4.6248300932347775E-3</v>
      </c>
      <c r="K197">
        <v>0.22413747012615204</v>
      </c>
      <c r="L197">
        <v>53545.390625</v>
      </c>
    </row>
    <row r="198" spans="1:12" x14ac:dyDescent="0.25">
      <c r="A198">
        <v>1271</v>
      </c>
      <c r="B198" s="1">
        <f>DATE(2022,2,24) + TIME(0,0,0)</f>
        <v>44616</v>
      </c>
      <c r="C198">
        <v>714024576</v>
      </c>
      <c r="D198">
        <v>1656983.875</v>
      </c>
      <c r="E198">
        <v>68.023651123046875</v>
      </c>
      <c r="F198">
        <v>430.91827392578125</v>
      </c>
      <c r="G198">
        <v>2465277.5</v>
      </c>
      <c r="H198">
        <v>5720.986328125</v>
      </c>
      <c r="I198">
        <v>1</v>
      </c>
      <c r="J198">
        <v>4.7415462322533131E-3</v>
      </c>
      <c r="K198">
        <v>0.2712760865688324</v>
      </c>
      <c r="L198">
        <v>53158.5390625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721395776</v>
      </c>
      <c r="D199">
        <v>1674089.5</v>
      </c>
      <c r="E199">
        <v>68.901542663574219</v>
      </c>
      <c r="F199">
        <v>430.91827392578125</v>
      </c>
      <c r="G199">
        <v>2465264.5</v>
      </c>
      <c r="H199">
        <v>5720.9560546875</v>
      </c>
      <c r="I199">
        <v>1</v>
      </c>
      <c r="J199">
        <v>5.2747689187526703E-3</v>
      </c>
      <c r="K199">
        <v>0.30178311467170715</v>
      </c>
      <c r="L199">
        <v>52758.0625</v>
      </c>
    </row>
    <row r="200" spans="1:12" x14ac:dyDescent="0.25">
      <c r="A200">
        <v>1274</v>
      </c>
      <c r="B200" s="1">
        <f>DATE(2022,2,27) + TIME(0,0,0)</f>
        <v>44619</v>
      </c>
      <c r="C200">
        <v>721415424</v>
      </c>
      <c r="D200">
        <v>1674135.25</v>
      </c>
      <c r="E200">
        <v>68.903861999511719</v>
      </c>
      <c r="F200">
        <v>430.91827392578125</v>
      </c>
      <c r="G200">
        <v>1968037.625</v>
      </c>
      <c r="H200">
        <v>4567.07861328125</v>
      </c>
      <c r="I200">
        <v>1</v>
      </c>
      <c r="J200">
        <v>5.0843292847275734E-3</v>
      </c>
      <c r="K200">
        <v>0.23221713304519653</v>
      </c>
      <c r="L200">
        <v>53266.42578125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725331840</v>
      </c>
      <c r="D201">
        <v>1683223.75</v>
      </c>
      <c r="E201">
        <v>69.342071533203125</v>
      </c>
      <c r="F201">
        <v>430.91827392578125</v>
      </c>
      <c r="G201">
        <v>1968044</v>
      </c>
      <c r="H201">
        <v>4567.09326171875</v>
      </c>
      <c r="I201">
        <v>1</v>
      </c>
      <c r="J201">
        <v>4.7596204094588757E-3</v>
      </c>
      <c r="K201">
        <v>0.2173866480588913</v>
      </c>
      <c r="L201">
        <v>53673.39453125</v>
      </c>
    </row>
    <row r="202" spans="1:12" x14ac:dyDescent="0.25">
      <c r="A202">
        <v>1276</v>
      </c>
      <c r="B202" s="1">
        <f>DATE(2022,3,1) + TIME(0,0,0)</f>
        <v>44621</v>
      </c>
      <c r="C202">
        <v>725352384</v>
      </c>
      <c r="D202">
        <v>1683271.25</v>
      </c>
      <c r="E202">
        <v>69.344352722167969</v>
      </c>
      <c r="F202">
        <v>430.91827392578125</v>
      </c>
      <c r="G202">
        <v>2051351.125</v>
      </c>
      <c r="H202">
        <v>4760.41796875</v>
      </c>
      <c r="I202">
        <v>1</v>
      </c>
      <c r="J202">
        <v>4.7861342318356037E-3</v>
      </c>
      <c r="K202">
        <v>0.22785089910030365</v>
      </c>
      <c r="L202">
        <v>53590.1171875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735588608</v>
      </c>
      <c r="D203">
        <v>1707025.75</v>
      </c>
      <c r="E203">
        <v>70.510475158691406</v>
      </c>
      <c r="F203">
        <v>430.91827392578125</v>
      </c>
      <c r="G203">
        <v>2051347.25</v>
      </c>
      <c r="H203">
        <v>4760.40869140625</v>
      </c>
      <c r="I203">
        <v>1</v>
      </c>
      <c r="J203">
        <v>4.977561067789793E-3</v>
      </c>
      <c r="K203">
        <v>0.23696404695510864</v>
      </c>
      <c r="L203">
        <v>53567.296875</v>
      </c>
    </row>
    <row r="204" spans="1:12" x14ac:dyDescent="0.25">
      <c r="A204">
        <v>1281</v>
      </c>
      <c r="B204" s="1">
        <f>DATE(2022,3,6) + TIME(0,0,0)</f>
        <v>44626</v>
      </c>
      <c r="C204">
        <v>735609536</v>
      </c>
      <c r="D204">
        <v>1707074.375</v>
      </c>
      <c r="E204">
        <v>70.512901306152344</v>
      </c>
      <c r="F204">
        <v>430.91827392578125</v>
      </c>
      <c r="G204">
        <v>2095526.625</v>
      </c>
      <c r="H204">
        <v>4862.9326171875</v>
      </c>
      <c r="I204">
        <v>1</v>
      </c>
      <c r="J204">
        <v>4.9917115829885006E-3</v>
      </c>
      <c r="K204">
        <v>0.24275568127632141</v>
      </c>
      <c r="L204">
        <v>53522.7265625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743970688</v>
      </c>
      <c r="D205">
        <v>1726477.5</v>
      </c>
      <c r="E205">
        <v>71.510055541992188</v>
      </c>
      <c r="F205">
        <v>430.91830444335938</v>
      </c>
      <c r="G205">
        <v>2095522</v>
      </c>
      <c r="H205">
        <v>4862.921875</v>
      </c>
      <c r="I205">
        <v>1</v>
      </c>
      <c r="J205">
        <v>5.2127279341220856E-3</v>
      </c>
      <c r="K205">
        <v>0.25350409746170044</v>
      </c>
      <c r="L205">
        <v>53474.28125</v>
      </c>
    </row>
    <row r="206" spans="1:12" x14ac:dyDescent="0.25">
      <c r="A206">
        <v>1285</v>
      </c>
      <c r="B206" s="1">
        <f>DATE(2022,3,10) + TIME(0,0,0)</f>
        <v>44630</v>
      </c>
      <c r="C206">
        <v>743991808</v>
      </c>
      <c r="D206">
        <v>1726526.5</v>
      </c>
      <c r="E206">
        <v>71.512611389160156</v>
      </c>
      <c r="F206">
        <v>430.91830444335938</v>
      </c>
      <c r="G206">
        <v>2112811.5</v>
      </c>
      <c r="H206">
        <v>4903.04443359375</v>
      </c>
      <c r="I206">
        <v>1</v>
      </c>
      <c r="J206">
        <v>5.2185473032295704E-3</v>
      </c>
      <c r="K206">
        <v>0.25588104128837585</v>
      </c>
      <c r="L206">
        <v>53456.75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750309120</v>
      </c>
      <c r="D207">
        <v>1741186.625</v>
      </c>
      <c r="E207">
        <v>72.295074462890625</v>
      </c>
      <c r="F207">
        <v>430.91830444335938</v>
      </c>
      <c r="G207">
        <v>2112807.75</v>
      </c>
      <c r="H207">
        <v>4903.03564453125</v>
      </c>
      <c r="I207">
        <v>1</v>
      </c>
      <c r="J207">
        <v>5.393296480178833E-3</v>
      </c>
      <c r="K207">
        <v>0.26444950699806213</v>
      </c>
      <c r="L207">
        <v>53430.83984375</v>
      </c>
    </row>
    <row r="208" spans="1:12" x14ac:dyDescent="0.25">
      <c r="A208">
        <v>1288</v>
      </c>
      <c r="B208" s="1">
        <f>DATE(2022,3,13) + TIME(0,0,0)</f>
        <v>44633</v>
      </c>
      <c r="C208">
        <v>750334784</v>
      </c>
      <c r="D208">
        <v>1741246.125</v>
      </c>
      <c r="E208">
        <v>72.298362731933594</v>
      </c>
      <c r="F208">
        <v>430.91830444335938</v>
      </c>
      <c r="G208">
        <v>2567044.75</v>
      </c>
      <c r="H208">
        <v>5957.1494140625</v>
      </c>
      <c r="I208">
        <v>1</v>
      </c>
      <c r="J208">
        <v>5.5219712667167187E-3</v>
      </c>
      <c r="K208">
        <v>0.32897025346755981</v>
      </c>
      <c r="L208">
        <v>52962.29296875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755443200</v>
      </c>
      <c r="D209">
        <v>1753100.875</v>
      </c>
      <c r="E209">
        <v>73.009391784667969</v>
      </c>
      <c r="F209">
        <v>430.91830444335938</v>
      </c>
      <c r="G209">
        <v>2567029.25</v>
      </c>
      <c r="H209">
        <v>5957.11376953125</v>
      </c>
      <c r="I209">
        <v>1</v>
      </c>
      <c r="J209">
        <v>6.1227534897625446E-3</v>
      </c>
      <c r="K209">
        <v>0.36476171016693115</v>
      </c>
      <c r="L209">
        <v>52541.1171875</v>
      </c>
    </row>
    <row r="210" spans="1:12" x14ac:dyDescent="0.25">
      <c r="A210">
        <v>1290</v>
      </c>
      <c r="B210" s="1">
        <f>DATE(2022,3,15) + TIME(0,0,0)</f>
        <v>44635</v>
      </c>
      <c r="C210">
        <v>755465024</v>
      </c>
      <c r="D210">
        <v>1753151.625</v>
      </c>
      <c r="E210">
        <v>73.012435913085938</v>
      </c>
      <c r="F210">
        <v>430.91830444335938</v>
      </c>
      <c r="G210">
        <v>2187125.25</v>
      </c>
      <c r="H210">
        <v>5075.49853515625</v>
      </c>
      <c r="I210">
        <v>1</v>
      </c>
      <c r="J210">
        <v>5.9925545938313007E-3</v>
      </c>
      <c r="K210">
        <v>0.30417025089263916</v>
      </c>
      <c r="L210">
        <v>52934.21875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757630272</v>
      </c>
      <c r="D211">
        <v>1758176.375</v>
      </c>
      <c r="E211">
        <v>73.306838989257813</v>
      </c>
      <c r="F211">
        <v>430.91830444335938</v>
      </c>
      <c r="G211">
        <v>2187128.75</v>
      </c>
      <c r="H211">
        <v>5075.5068359375</v>
      </c>
      <c r="I211">
        <v>1</v>
      </c>
      <c r="J211">
        <v>5.8367042802274227E-3</v>
      </c>
      <c r="K211">
        <v>0.29625961184501648</v>
      </c>
      <c r="L211">
        <v>53154.9296875</v>
      </c>
    </row>
    <row r="212" spans="1:12" x14ac:dyDescent="0.25">
      <c r="A212">
        <v>1291</v>
      </c>
      <c r="B212" s="1">
        <f>DATE(2022,3,16) + TIME(0,0,0)</f>
        <v>44636</v>
      </c>
      <c r="C212">
        <v>757651200</v>
      </c>
      <c r="D212">
        <v>1758224.875</v>
      </c>
      <c r="E212">
        <v>73.309661865234375</v>
      </c>
      <c r="F212">
        <v>430.91830444335938</v>
      </c>
      <c r="G212">
        <v>2090533.125</v>
      </c>
      <c r="H212">
        <v>4851.3447265625</v>
      </c>
      <c r="I212">
        <v>1</v>
      </c>
      <c r="J212">
        <v>5.8066500350832939E-3</v>
      </c>
      <c r="K212">
        <v>0.2817169725894928</v>
      </c>
      <c r="L212">
        <v>53254.046875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768082944</v>
      </c>
      <c r="D213">
        <v>1782433</v>
      </c>
      <c r="E213">
        <v>74.719886779785156</v>
      </c>
      <c r="F213">
        <v>430.91830444335938</v>
      </c>
      <c r="G213">
        <v>2090530.375</v>
      </c>
      <c r="H213">
        <v>4851.33837890625</v>
      </c>
      <c r="I213">
        <v>1</v>
      </c>
      <c r="J213">
        <v>5.9395479038357735E-3</v>
      </c>
      <c r="K213">
        <v>0.2881646454334259</v>
      </c>
      <c r="L213">
        <v>53416.65625</v>
      </c>
    </row>
    <row r="214" spans="1:12" x14ac:dyDescent="0.25">
      <c r="A214">
        <v>1296</v>
      </c>
      <c r="B214" s="1">
        <f>DATE(2022,3,21) + TIME(0,0,0)</f>
        <v>44641</v>
      </c>
      <c r="C214">
        <v>768103936</v>
      </c>
      <c r="D214">
        <v>1782481.75</v>
      </c>
      <c r="E214">
        <v>74.7227783203125</v>
      </c>
      <c r="F214">
        <v>430.91830444335938</v>
      </c>
      <c r="G214">
        <v>2099586.75</v>
      </c>
      <c r="H214">
        <v>4872.3544921875</v>
      </c>
      <c r="I214">
        <v>1</v>
      </c>
      <c r="J214">
        <v>5.9426836669445038E-3</v>
      </c>
      <c r="K214">
        <v>0.28956583142280579</v>
      </c>
      <c r="L214">
        <v>53407.53125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786979200</v>
      </c>
      <c r="D215">
        <v>1826284.125</v>
      </c>
      <c r="E215">
        <v>77.504180908203125</v>
      </c>
      <c r="F215">
        <v>430.91830444335938</v>
      </c>
      <c r="G215">
        <v>2099571.75</v>
      </c>
      <c r="H215">
        <v>4872.31982421875</v>
      </c>
      <c r="I215">
        <v>1</v>
      </c>
      <c r="J215">
        <v>6.6584977321326733E-3</v>
      </c>
      <c r="K215">
        <v>0.32444491982460022</v>
      </c>
      <c r="L215">
        <v>53393.51171875</v>
      </c>
    </row>
    <row r="216" spans="1:12" x14ac:dyDescent="0.25">
      <c r="A216">
        <v>1305</v>
      </c>
      <c r="B216" s="1">
        <f>DATE(2022,3,30) + TIME(0,0,0)</f>
        <v>44650</v>
      </c>
      <c r="C216">
        <v>786999104</v>
      </c>
      <c r="D216">
        <v>1826330.25</v>
      </c>
      <c r="E216">
        <v>77.507247924804688</v>
      </c>
      <c r="F216">
        <v>430.91830444335938</v>
      </c>
      <c r="G216">
        <v>1991398</v>
      </c>
      <c r="H216">
        <v>4621.28857421875</v>
      </c>
      <c r="I216">
        <v>1</v>
      </c>
      <c r="J216">
        <v>6.6328980028629303E-3</v>
      </c>
      <c r="K216">
        <v>0.30654570460319519</v>
      </c>
      <c r="L216">
        <v>53502.45703125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787974848</v>
      </c>
      <c r="D217">
        <v>1828594.75</v>
      </c>
      <c r="E217">
        <v>77.656822204589844</v>
      </c>
      <c r="F217">
        <v>430.91830444335938</v>
      </c>
      <c r="G217">
        <v>1991398.5</v>
      </c>
      <c r="H217">
        <v>4621.2900390625</v>
      </c>
      <c r="I217">
        <v>1</v>
      </c>
      <c r="J217">
        <v>6.6031776368618011E-3</v>
      </c>
      <c r="K217">
        <v>0.3051721453666687</v>
      </c>
      <c r="L217">
        <v>53564.65625</v>
      </c>
    </row>
    <row r="218" spans="1:12" x14ac:dyDescent="0.25">
      <c r="A218">
        <v>1305.5</v>
      </c>
      <c r="B218" s="1">
        <f>DATE(2022,3,30) + TIME(12,0,0)</f>
        <v>44650.5</v>
      </c>
      <c r="C218">
        <v>787995904</v>
      </c>
      <c r="D218">
        <v>1828643.625</v>
      </c>
      <c r="E218">
        <v>77.660064697265625</v>
      </c>
      <c r="F218">
        <v>430.91830444335938</v>
      </c>
      <c r="G218">
        <v>2106362</v>
      </c>
      <c r="H218">
        <v>4888.07763671875</v>
      </c>
      <c r="I218">
        <v>1</v>
      </c>
      <c r="J218">
        <v>6.6299578174948692E-3</v>
      </c>
      <c r="K218">
        <v>0.32409897446632385</v>
      </c>
      <c r="L218">
        <v>53449.40625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799559808</v>
      </c>
      <c r="D219">
        <v>1855479</v>
      </c>
      <c r="E219">
        <v>79.549057006835938</v>
      </c>
      <c r="F219">
        <v>430.9183349609375</v>
      </c>
      <c r="G219">
        <v>2106348.75</v>
      </c>
      <c r="H219">
        <v>4888.04638671875</v>
      </c>
      <c r="I219">
        <v>1</v>
      </c>
      <c r="J219">
        <v>7.264288142323494E-3</v>
      </c>
      <c r="K219">
        <v>0.35510757565498352</v>
      </c>
      <c r="L219">
        <v>53368.91796875</v>
      </c>
    </row>
    <row r="220" spans="1:12" x14ac:dyDescent="0.25">
      <c r="A220">
        <v>1311</v>
      </c>
      <c r="B220" s="1">
        <f>DATE(2022,4,5) + TIME(0,0,0)</f>
        <v>44656</v>
      </c>
      <c r="C220">
        <v>799559808</v>
      </c>
      <c r="D220">
        <v>1855479</v>
      </c>
      <c r="E220">
        <v>79.549057006835938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58608.38671875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799559808</v>
      </c>
      <c r="D221">
        <v>1855479</v>
      </c>
      <c r="E221">
        <v>79.549057006835938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58849.609375</v>
      </c>
    </row>
    <row r="222" spans="1:12" x14ac:dyDescent="0.25">
      <c r="A222">
        <v>1313</v>
      </c>
      <c r="B222" s="1">
        <f>DATE(2022,4,7) + TIME(0,0,0)</f>
        <v>44658</v>
      </c>
      <c r="C222">
        <v>799580800</v>
      </c>
      <c r="D222">
        <v>1855527.75</v>
      </c>
      <c r="E222">
        <v>79.551399230957031</v>
      </c>
      <c r="F222">
        <v>430.91836547851563</v>
      </c>
      <c r="G222">
        <v>2100821.5</v>
      </c>
      <c r="H222">
        <v>4875.2197265625</v>
      </c>
      <c r="I222">
        <v>1</v>
      </c>
      <c r="J222">
        <v>4.8055141232907772E-3</v>
      </c>
      <c r="K222">
        <v>0.23429062962532043</v>
      </c>
      <c r="L222">
        <v>55346.8984375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816365952</v>
      </c>
      <c r="D223">
        <v>1894479.75</v>
      </c>
      <c r="E223">
        <v>82.442665100097656</v>
      </c>
      <c r="F223">
        <v>430.91836547851563</v>
      </c>
      <c r="G223">
        <v>2100754</v>
      </c>
      <c r="H223">
        <v>4875.0625</v>
      </c>
      <c r="I223">
        <v>1</v>
      </c>
      <c r="J223">
        <v>8.0255111679434776E-3</v>
      </c>
      <c r="K223">
        <v>0.39128008484840393</v>
      </c>
      <c r="L223">
        <v>53488.26171875</v>
      </c>
    </row>
    <row r="224" spans="1:12" x14ac:dyDescent="0.25">
      <c r="A224">
        <v>1321</v>
      </c>
      <c r="B224" s="1">
        <f>DATE(2022,4,15) + TIME(0,0,0)</f>
        <v>44666</v>
      </c>
      <c r="C224">
        <v>816365952</v>
      </c>
      <c r="D224">
        <v>1894479.75</v>
      </c>
      <c r="E224">
        <v>82.442665100097656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58687.8203125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816365952</v>
      </c>
      <c r="D225">
        <v>1894479.75</v>
      </c>
      <c r="E225">
        <v>82.442665100097656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58905.05859375</v>
      </c>
    </row>
    <row r="226" spans="1:12" x14ac:dyDescent="0.25">
      <c r="A226">
        <v>1323</v>
      </c>
      <c r="B226" s="1">
        <f>DATE(2022,4,17) + TIME(0,0,0)</f>
        <v>44668</v>
      </c>
      <c r="C226">
        <v>816386368</v>
      </c>
      <c r="D226">
        <v>1894527.125</v>
      </c>
      <c r="E226">
        <v>82.445243835449219</v>
      </c>
      <c r="F226">
        <v>430.91839599609375</v>
      </c>
      <c r="G226">
        <v>2042660.875</v>
      </c>
      <c r="H226">
        <v>4740.25</v>
      </c>
      <c r="I226">
        <v>1</v>
      </c>
      <c r="J226">
        <v>5.4420079104602337E-3</v>
      </c>
      <c r="K226">
        <v>0.25797882676124573</v>
      </c>
      <c r="L226">
        <v>55472.81640625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818408576</v>
      </c>
      <c r="D227">
        <v>1899219.875</v>
      </c>
      <c r="E227">
        <v>82.782127380371094</v>
      </c>
      <c r="F227">
        <v>430.91836547851563</v>
      </c>
      <c r="G227">
        <v>2042619</v>
      </c>
      <c r="H227">
        <v>4740.15283203125</v>
      </c>
      <c r="I227">
        <v>1</v>
      </c>
      <c r="J227">
        <v>7.4848923832178116E-3</v>
      </c>
      <c r="K227">
        <v>0.35482192039489746</v>
      </c>
      <c r="L227">
        <v>54144.30078125</v>
      </c>
    </row>
    <row r="228" spans="1:12" x14ac:dyDescent="0.25">
      <c r="A228">
        <v>1324</v>
      </c>
      <c r="B228" s="1">
        <f>DATE(2022,4,18) + TIME(0,0,0)</f>
        <v>44669</v>
      </c>
      <c r="C228">
        <v>818429888</v>
      </c>
      <c r="D228">
        <v>1899269.375</v>
      </c>
      <c r="E228">
        <v>82.785835266113281</v>
      </c>
      <c r="F228">
        <v>430.91836547851563</v>
      </c>
      <c r="G228">
        <v>2132332.5</v>
      </c>
      <c r="H228">
        <v>4948.34423828125</v>
      </c>
      <c r="I228">
        <v>1</v>
      </c>
      <c r="J228">
        <v>7.4979681521654129E-3</v>
      </c>
      <c r="K228">
        <v>0.37105309963226318</v>
      </c>
      <c r="L228">
        <v>54049.58203125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824805504</v>
      </c>
      <c r="D229">
        <v>1914064.875</v>
      </c>
      <c r="E229">
        <v>83.995307922363281</v>
      </c>
      <c r="F229">
        <v>430.91836547851563</v>
      </c>
      <c r="G229">
        <v>2132313.75</v>
      </c>
      <c r="H229">
        <v>4948.30078125</v>
      </c>
      <c r="I229">
        <v>1</v>
      </c>
      <c r="J229">
        <v>8.3763869479298592E-3</v>
      </c>
      <c r="K229">
        <v>0.41452357172966003</v>
      </c>
      <c r="L229">
        <v>53593.68359375</v>
      </c>
    </row>
    <row r="230" spans="1:12" x14ac:dyDescent="0.25">
      <c r="A230">
        <v>1327</v>
      </c>
      <c r="B230" s="1">
        <f>DATE(2022,4,21) + TIME(0,0,0)</f>
        <v>44672</v>
      </c>
      <c r="C230">
        <v>824826432</v>
      </c>
      <c r="D230">
        <v>1914113.375</v>
      </c>
      <c r="E230">
        <v>83.999366760253906</v>
      </c>
      <c r="F230">
        <v>430.91836547851563</v>
      </c>
      <c r="G230">
        <v>2088261.625</v>
      </c>
      <c r="H230">
        <v>4846.07275390625</v>
      </c>
      <c r="I230">
        <v>1</v>
      </c>
      <c r="J230">
        <v>8.3741229027509689E-3</v>
      </c>
      <c r="K230">
        <v>0.40585005283355713</v>
      </c>
      <c r="L230">
        <v>53637.98828125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847776064</v>
      </c>
      <c r="D231">
        <v>1967370.875</v>
      </c>
      <c r="E231">
        <v>89.275054931640625</v>
      </c>
      <c r="F231">
        <v>430.91839599609375</v>
      </c>
      <c r="G231">
        <v>2088219</v>
      </c>
      <c r="H231">
        <v>4845.97314453125</v>
      </c>
      <c r="I231">
        <v>1</v>
      </c>
      <c r="J231">
        <v>1.0423189960420132E-2</v>
      </c>
      <c r="K231">
        <v>0.50515764951705933</v>
      </c>
      <c r="L231">
        <v>53471.88671875</v>
      </c>
    </row>
    <row r="232" spans="1:12" x14ac:dyDescent="0.25">
      <c r="A232">
        <v>1338</v>
      </c>
      <c r="B232" s="1">
        <f>DATE(2022,5,2) + TIME(0,0,0)</f>
        <v>44683</v>
      </c>
      <c r="C232">
        <v>847802688</v>
      </c>
      <c r="D232">
        <v>1967432.625</v>
      </c>
      <c r="E232">
        <v>89.281524658203125</v>
      </c>
      <c r="F232">
        <v>430.91839599609375</v>
      </c>
      <c r="G232">
        <v>2664715.75</v>
      </c>
      <c r="H232">
        <v>6183.8056640625</v>
      </c>
      <c r="I232">
        <v>1</v>
      </c>
      <c r="J232">
        <v>1.0453864932060242E-2</v>
      </c>
      <c r="K232">
        <v>0.64651429653167725</v>
      </c>
      <c r="L232">
        <v>52874.3828125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849108416</v>
      </c>
      <c r="D233">
        <v>1970462.75</v>
      </c>
      <c r="E233">
        <v>89.614044189453125</v>
      </c>
      <c r="F233">
        <v>430.91839599609375</v>
      </c>
      <c r="G233">
        <v>2664698</v>
      </c>
      <c r="H233">
        <v>6183.7646484375</v>
      </c>
      <c r="I233">
        <v>1</v>
      </c>
      <c r="J233">
        <v>1.1116703972220421E-2</v>
      </c>
      <c r="K233">
        <v>0.6875072717666626</v>
      </c>
      <c r="L233">
        <v>52539.80078125</v>
      </c>
    </row>
    <row r="234" spans="1:12" x14ac:dyDescent="0.25">
      <c r="A234">
        <v>1338.5</v>
      </c>
      <c r="B234" s="1">
        <f>DATE(2022,5,2) + TIME(12,0,0)</f>
        <v>44683.5</v>
      </c>
      <c r="C234">
        <v>849129408</v>
      </c>
      <c r="D234">
        <v>1970511.5</v>
      </c>
      <c r="E234">
        <v>89.619461059570313</v>
      </c>
      <c r="F234">
        <v>430.91839599609375</v>
      </c>
      <c r="G234">
        <v>2101272.5</v>
      </c>
      <c r="H234">
        <v>4876.265625</v>
      </c>
      <c r="I234">
        <v>1</v>
      </c>
      <c r="J234">
        <v>1.1104745790362358E-2</v>
      </c>
      <c r="K234">
        <v>0.54155701398849487</v>
      </c>
      <c r="L234">
        <v>53120.89453125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890081792</v>
      </c>
      <c r="D235">
        <v>2065546.625</v>
      </c>
      <c r="E235">
        <v>103.49371337890625</v>
      </c>
      <c r="F235">
        <v>430.91848754882813</v>
      </c>
      <c r="G235">
        <v>2101152</v>
      </c>
      <c r="H235">
        <v>4875.9853515625</v>
      </c>
      <c r="I235">
        <v>1</v>
      </c>
      <c r="J235">
        <v>1.685640774667263E-2</v>
      </c>
      <c r="K235">
        <v>0.82205450534820557</v>
      </c>
      <c r="L235">
        <v>53301.37109375</v>
      </c>
    </row>
    <row r="236" spans="1:12" x14ac:dyDescent="0.25">
      <c r="A236">
        <v>1358</v>
      </c>
      <c r="B236" s="1">
        <f>DATE(2022,5,22) + TIME(0,0,0)</f>
        <v>44703</v>
      </c>
      <c r="C236">
        <v>890106816</v>
      </c>
      <c r="D236">
        <v>2065604.75</v>
      </c>
      <c r="E236">
        <v>103.50345611572266</v>
      </c>
      <c r="F236">
        <v>430.91848754882813</v>
      </c>
      <c r="G236">
        <v>2504991.5</v>
      </c>
      <c r="H236">
        <v>5813.14453125</v>
      </c>
      <c r="I236">
        <v>1</v>
      </c>
      <c r="J236">
        <v>1.6752425581216812E-2</v>
      </c>
      <c r="K236">
        <v>0.97400581836700439</v>
      </c>
      <c r="L236">
        <v>52885.19140625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892586752</v>
      </c>
      <c r="D237">
        <v>2071359.75</v>
      </c>
      <c r="E237">
        <v>104.51441192626953</v>
      </c>
      <c r="F237">
        <v>430.91848754882813</v>
      </c>
      <c r="G237">
        <v>2504965</v>
      </c>
      <c r="H237">
        <v>5813.08349609375</v>
      </c>
      <c r="I237">
        <v>1</v>
      </c>
      <c r="J237">
        <v>1.7801046371459961E-2</v>
      </c>
      <c r="K237">
        <v>1.0349738597869873</v>
      </c>
      <c r="L237">
        <v>52577.140625</v>
      </c>
    </row>
    <row r="238" spans="1:12" x14ac:dyDescent="0.25">
      <c r="A238">
        <v>1359</v>
      </c>
      <c r="B238" s="1">
        <f>DATE(2022,5,23) + TIME(0,0,0)</f>
        <v>44704</v>
      </c>
      <c r="C238">
        <v>892607104</v>
      </c>
      <c r="D238">
        <v>2071406.875</v>
      </c>
      <c r="E238">
        <v>104.52289581298828</v>
      </c>
      <c r="F238">
        <v>430.91845703125</v>
      </c>
      <c r="G238">
        <v>2033394</v>
      </c>
      <c r="H238">
        <v>4718.744140625</v>
      </c>
      <c r="I238">
        <v>1</v>
      </c>
      <c r="J238">
        <v>1.7981935292482376E-2</v>
      </c>
      <c r="K238">
        <v>0.84867405891418457</v>
      </c>
      <c r="L238">
        <v>53061.296875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894620160</v>
      </c>
      <c r="D239">
        <v>2076078.5</v>
      </c>
      <c r="E239">
        <v>105.34339141845703</v>
      </c>
      <c r="F239">
        <v>430.91848754882813</v>
      </c>
      <c r="G239">
        <v>2033401.375</v>
      </c>
      <c r="H239">
        <v>4718.7607421875</v>
      </c>
      <c r="I239">
        <v>1</v>
      </c>
      <c r="J239">
        <v>1.7627280205488205E-2</v>
      </c>
      <c r="K239">
        <v>0.8319358229637146</v>
      </c>
      <c r="L239">
        <v>53330.48828125</v>
      </c>
    </row>
    <row r="240" spans="1:12" x14ac:dyDescent="0.25">
      <c r="A240">
        <v>1360</v>
      </c>
      <c r="B240" s="1">
        <f>DATE(2022,5,24) + TIME(0,0,0)</f>
        <v>44705</v>
      </c>
      <c r="C240">
        <v>894644992</v>
      </c>
      <c r="D240">
        <v>2076136</v>
      </c>
      <c r="E240">
        <v>105.35346984863281</v>
      </c>
      <c r="F240">
        <v>430.91851806640625</v>
      </c>
      <c r="G240">
        <v>2480013.75</v>
      </c>
      <c r="H240">
        <v>5755.1806640625</v>
      </c>
      <c r="I240">
        <v>1</v>
      </c>
      <c r="J240">
        <v>1.7508430406451225E-2</v>
      </c>
      <c r="K240">
        <v>1.007818341255188</v>
      </c>
      <c r="L240">
        <v>52872.6953125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907019968</v>
      </c>
      <c r="D241">
        <v>2104853.75</v>
      </c>
      <c r="E241">
        <v>110.98133087158203</v>
      </c>
      <c r="F241">
        <v>430.91854858398438</v>
      </c>
      <c r="G241">
        <v>2479934</v>
      </c>
      <c r="H241">
        <v>5754.9951171875</v>
      </c>
      <c r="I241">
        <v>1</v>
      </c>
      <c r="J241">
        <v>2.0732985809445381E-2</v>
      </c>
      <c r="K241">
        <v>1.193429708480835</v>
      </c>
      <c r="L241">
        <v>52421.203125</v>
      </c>
    </row>
    <row r="242" spans="1:12" x14ac:dyDescent="0.25">
      <c r="A242">
        <v>1365</v>
      </c>
      <c r="B242" s="1">
        <f>DATE(2022,5,29) + TIME(0,0,0)</f>
        <v>44710</v>
      </c>
      <c r="C242">
        <v>907041216</v>
      </c>
      <c r="D242">
        <v>2104903</v>
      </c>
      <c r="E242">
        <v>110.99162292480469</v>
      </c>
      <c r="F242">
        <v>430.91851806640625</v>
      </c>
      <c r="G242">
        <v>2121500.5</v>
      </c>
      <c r="H242">
        <v>4923.20556640625</v>
      </c>
      <c r="I242">
        <v>1</v>
      </c>
      <c r="J242">
        <v>2.0910769701004028E-2</v>
      </c>
      <c r="K242">
        <v>1.0296955108642578</v>
      </c>
      <c r="L242">
        <v>52790.8359375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928234560</v>
      </c>
      <c r="D243">
        <v>2154085</v>
      </c>
      <c r="E243">
        <v>122.21419525146484</v>
      </c>
      <c r="F243">
        <v>430.91864013671875</v>
      </c>
      <c r="G243">
        <v>2121421.5</v>
      </c>
      <c r="H243">
        <v>4923.021484375</v>
      </c>
      <c r="I243">
        <v>1</v>
      </c>
      <c r="J243">
        <v>2.4655921384692192E-2</v>
      </c>
      <c r="K243">
        <v>1.2141156196594238</v>
      </c>
      <c r="L243">
        <v>53120.953125</v>
      </c>
    </row>
    <row r="244" spans="1:12" x14ac:dyDescent="0.25">
      <c r="A244">
        <v>1375</v>
      </c>
      <c r="B244" s="1">
        <f>DATE(2022,6,8) + TIME(0,0,0)</f>
        <v>44720</v>
      </c>
      <c r="C244">
        <v>928255424</v>
      </c>
      <c r="D244">
        <v>2154133.25</v>
      </c>
      <c r="E244">
        <v>122.22613525390625</v>
      </c>
      <c r="F244">
        <v>430.91864013671875</v>
      </c>
      <c r="G244">
        <v>2082838</v>
      </c>
      <c r="H244">
        <v>4833.4833984375</v>
      </c>
      <c r="I244">
        <v>1</v>
      </c>
      <c r="J244">
        <v>2.4691078811883926E-2</v>
      </c>
      <c r="K244">
        <v>1.1937340497970581</v>
      </c>
      <c r="L244">
        <v>53160.125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930317440</v>
      </c>
      <c r="D245">
        <v>2158918.25</v>
      </c>
      <c r="E245">
        <v>123.41619110107422</v>
      </c>
      <c r="F245">
        <v>430.91864013671875</v>
      </c>
      <c r="G245">
        <v>2082830.5</v>
      </c>
      <c r="H245">
        <v>4833.4658203125</v>
      </c>
      <c r="I245">
        <v>1</v>
      </c>
      <c r="J245">
        <v>2.5060128420591354E-2</v>
      </c>
      <c r="K245">
        <v>1.2115763425827026</v>
      </c>
      <c r="L245">
        <v>53188.6015625</v>
      </c>
    </row>
    <row r="246" spans="1:12" x14ac:dyDescent="0.25">
      <c r="A246">
        <v>1376</v>
      </c>
      <c r="B246" s="1">
        <f>DATE(2022,6,9) + TIME(0,0,0)</f>
        <v>44721</v>
      </c>
      <c r="C246">
        <v>930338944</v>
      </c>
      <c r="D246">
        <v>2158968.25</v>
      </c>
      <c r="E246">
        <v>123.42867279052734</v>
      </c>
      <c r="F246">
        <v>430.91864013671875</v>
      </c>
      <c r="G246">
        <v>2149925.5</v>
      </c>
      <c r="H246">
        <v>4989.16796875</v>
      </c>
      <c r="I246">
        <v>1</v>
      </c>
      <c r="J246">
        <v>2.5011518970131874E-2</v>
      </c>
      <c r="K246">
        <v>1.2481788396835327</v>
      </c>
      <c r="L246">
        <v>53120.5546875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934617216</v>
      </c>
      <c r="D247">
        <v>2168896.5</v>
      </c>
      <c r="E247">
        <v>125.98390960693359</v>
      </c>
      <c r="F247">
        <v>430.91867065429688</v>
      </c>
      <c r="G247">
        <v>2149901.5</v>
      </c>
      <c r="H247">
        <v>4989.11181640625</v>
      </c>
      <c r="I247">
        <v>1</v>
      </c>
      <c r="J247">
        <v>2.6134997606277466E-2</v>
      </c>
      <c r="K247">
        <v>1.3042452335357666</v>
      </c>
      <c r="L247">
        <v>53064.96875</v>
      </c>
    </row>
    <row r="248" spans="1:12" x14ac:dyDescent="0.25">
      <c r="A248">
        <v>1378</v>
      </c>
      <c r="B248" s="1">
        <f>DATE(2022,6,11) + TIME(0,0,0)</f>
        <v>44723</v>
      </c>
      <c r="C248">
        <v>934639168</v>
      </c>
      <c r="D248">
        <v>2168947.5</v>
      </c>
      <c r="E248">
        <v>125.99717712402344</v>
      </c>
      <c r="F248">
        <v>430.91867065429688</v>
      </c>
      <c r="G248">
        <v>2189469.75</v>
      </c>
      <c r="H248">
        <v>5080.93505859375</v>
      </c>
      <c r="I248">
        <v>1</v>
      </c>
      <c r="J248">
        <v>2.6106994599103928E-2</v>
      </c>
      <c r="K248">
        <v>1.3268258571624756</v>
      </c>
      <c r="L248">
        <v>53024.5390625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947753792</v>
      </c>
      <c r="D249">
        <v>2199381.5</v>
      </c>
      <c r="E249">
        <v>134.56105041503906</v>
      </c>
      <c r="F249">
        <v>430.91873168945313</v>
      </c>
      <c r="G249">
        <v>2189397.25</v>
      </c>
      <c r="H249">
        <v>5080.765625</v>
      </c>
      <c r="I249">
        <v>1</v>
      </c>
      <c r="J249">
        <v>2.9442010447382927E-2</v>
      </c>
      <c r="K249">
        <v>1.4963201284408569</v>
      </c>
      <c r="L249">
        <v>52953.4453125</v>
      </c>
    </row>
    <row r="250" spans="1:12" x14ac:dyDescent="0.25">
      <c r="A250">
        <v>1384</v>
      </c>
      <c r="B250" s="1">
        <f>DATE(2022,6,17) + TIME(0,0,0)</f>
        <v>44729</v>
      </c>
      <c r="C250">
        <v>947774720</v>
      </c>
      <c r="D250">
        <v>2199430</v>
      </c>
      <c r="E250">
        <v>134.57539367675781</v>
      </c>
      <c r="F250">
        <v>430.91873168945313</v>
      </c>
      <c r="G250">
        <v>2089539.125</v>
      </c>
      <c r="H250">
        <v>4849.033203125</v>
      </c>
      <c r="I250">
        <v>1</v>
      </c>
      <c r="J250">
        <v>2.9555808752775192E-2</v>
      </c>
      <c r="K250">
        <v>1.4335945844650269</v>
      </c>
      <c r="L250">
        <v>53055.06640625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956111872</v>
      </c>
      <c r="D251">
        <v>2218777.5</v>
      </c>
      <c r="E251">
        <v>140.512939453125</v>
      </c>
      <c r="F251">
        <v>430.91879272460938</v>
      </c>
      <c r="G251">
        <v>2089498.375</v>
      </c>
      <c r="H251">
        <v>4848.9375</v>
      </c>
      <c r="I251">
        <v>1</v>
      </c>
      <c r="J251">
        <v>3.1522665172815323E-2</v>
      </c>
      <c r="K251">
        <v>1.5289963483810425</v>
      </c>
      <c r="L251">
        <v>53150.6953125</v>
      </c>
    </row>
    <row r="252" spans="1:12" x14ac:dyDescent="0.25">
      <c r="A252">
        <v>1388</v>
      </c>
      <c r="B252" s="1">
        <f>DATE(2022,6,21) + TIME(0,0,0)</f>
        <v>44733</v>
      </c>
      <c r="C252">
        <v>956137472</v>
      </c>
      <c r="D252">
        <v>2218837</v>
      </c>
      <c r="E252">
        <v>140.53141784667969</v>
      </c>
      <c r="F252">
        <v>430.9188232421875</v>
      </c>
      <c r="G252">
        <v>2562813.25</v>
      </c>
      <c r="H252">
        <v>5947.322265625</v>
      </c>
      <c r="I252">
        <v>1</v>
      </c>
      <c r="J252">
        <v>3.1048838049173355E-2</v>
      </c>
      <c r="K252">
        <v>1.8471479415893555</v>
      </c>
      <c r="L252">
        <v>52661.46875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966362816</v>
      </c>
      <c r="D253">
        <v>2242566</v>
      </c>
      <c r="E253">
        <v>148.59922790527344</v>
      </c>
      <c r="F253">
        <v>430.91885375976563</v>
      </c>
      <c r="G253">
        <v>2562704.75</v>
      </c>
      <c r="H253">
        <v>5947.0703125</v>
      </c>
      <c r="I253">
        <v>1</v>
      </c>
      <c r="J253">
        <v>3.5284321755170822E-2</v>
      </c>
      <c r="K253">
        <v>2.0991241931915283</v>
      </c>
      <c r="L253">
        <v>52142.1484375</v>
      </c>
    </row>
    <row r="254" spans="1:12" x14ac:dyDescent="0.25">
      <c r="A254">
        <v>1392</v>
      </c>
      <c r="B254" s="1">
        <f>DATE(2022,6,25) + TIME(0,0,0)</f>
        <v>44737</v>
      </c>
      <c r="C254">
        <v>966384320</v>
      </c>
      <c r="D254">
        <v>2242616</v>
      </c>
      <c r="E254">
        <v>148.61715698242188</v>
      </c>
      <c r="F254">
        <v>430.9188232421875</v>
      </c>
      <c r="G254">
        <v>2153386.25</v>
      </c>
      <c r="H254">
        <v>4997.197265625</v>
      </c>
      <c r="I254">
        <v>1</v>
      </c>
      <c r="J254">
        <v>3.5855557769536972E-2</v>
      </c>
      <c r="K254">
        <v>1.7924156188964844</v>
      </c>
      <c r="L254">
        <v>52566.90625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981436224</v>
      </c>
      <c r="D255">
        <v>2277545.75</v>
      </c>
      <c r="E255">
        <v>161.8021240234375</v>
      </c>
      <c r="F255">
        <v>430.91897583007813</v>
      </c>
      <c r="G255">
        <v>2153306.25</v>
      </c>
      <c r="H255">
        <v>4997.009765625</v>
      </c>
      <c r="I255">
        <v>1</v>
      </c>
      <c r="J255">
        <v>3.9611011743545532E-2</v>
      </c>
      <c r="K255">
        <v>1.9801503419876099</v>
      </c>
      <c r="L255">
        <v>52941.9609375</v>
      </c>
    </row>
    <row r="256" spans="1:12" x14ac:dyDescent="0.25">
      <c r="A256">
        <v>1399</v>
      </c>
      <c r="B256" s="1">
        <f>DATE(2022,7,2) + TIME(0,0,0)</f>
        <v>44744</v>
      </c>
      <c r="C256">
        <v>981457408</v>
      </c>
      <c r="D256">
        <v>2277595</v>
      </c>
      <c r="E256">
        <v>161.82162475585938</v>
      </c>
      <c r="F256">
        <v>430.9189453125</v>
      </c>
      <c r="G256">
        <v>2115618.75</v>
      </c>
      <c r="H256">
        <v>4909.5517578125</v>
      </c>
      <c r="I256">
        <v>1</v>
      </c>
      <c r="J256">
        <v>3.9685305207967758E-2</v>
      </c>
      <c r="K256">
        <v>1.9491440057754517</v>
      </c>
      <c r="L256">
        <v>52980.40234375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985667456</v>
      </c>
      <c r="D257">
        <v>2287364.75</v>
      </c>
      <c r="E257">
        <v>165.79386901855469</v>
      </c>
      <c r="F257">
        <v>430.91900634765625</v>
      </c>
      <c r="G257">
        <v>2115581.75</v>
      </c>
      <c r="H257">
        <v>4909.46484375</v>
      </c>
      <c r="I257">
        <v>1</v>
      </c>
      <c r="J257">
        <v>4.1452445089817047E-2</v>
      </c>
      <c r="K257">
        <v>2.0359370708465576</v>
      </c>
      <c r="L257">
        <v>53019.37890625</v>
      </c>
    </row>
    <row r="258" spans="1:12" x14ac:dyDescent="0.25">
      <c r="A258">
        <v>1401</v>
      </c>
      <c r="B258" s="1">
        <f>DATE(2022,7,4) + TIME(0,0,0)</f>
        <v>44746</v>
      </c>
      <c r="C258">
        <v>985667456</v>
      </c>
      <c r="D258">
        <v>2287364.75</v>
      </c>
      <c r="E258">
        <v>165.79386901855469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58124.1640625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985667456</v>
      </c>
      <c r="D259">
        <v>2287364.75</v>
      </c>
      <c r="E259">
        <v>165.79386901855469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58189.28125</v>
      </c>
    </row>
    <row r="260" spans="1:12" x14ac:dyDescent="0.25">
      <c r="A260">
        <v>1401.5</v>
      </c>
      <c r="B260" s="1">
        <f>DATE(2022,7,4) + TIME(12,0,0)</f>
        <v>44746.5</v>
      </c>
      <c r="C260">
        <v>985688320</v>
      </c>
      <c r="D260">
        <v>2287413.25</v>
      </c>
      <c r="E260">
        <v>165.81004333496094</v>
      </c>
      <c r="F260">
        <v>430.91934204101563</v>
      </c>
      <c r="G260">
        <v>2090222.625</v>
      </c>
      <c r="H260">
        <v>4850.6123046875</v>
      </c>
      <c r="I260">
        <v>1</v>
      </c>
      <c r="J260">
        <v>3.3360697329044342E-2</v>
      </c>
      <c r="K260">
        <v>1.6187381744384766</v>
      </c>
      <c r="L260">
        <v>54277.33984375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986712448</v>
      </c>
      <c r="D261">
        <v>2289790</v>
      </c>
      <c r="E261">
        <v>166.78080749511719</v>
      </c>
      <c r="F261">
        <v>430.91900634765625</v>
      </c>
      <c r="G261">
        <v>2090043.25</v>
      </c>
      <c r="H261">
        <v>4850.19921875</v>
      </c>
      <c r="I261">
        <v>1</v>
      </c>
      <c r="J261">
        <v>4.1871286928653717E-2</v>
      </c>
      <c r="K261">
        <v>2.0316915512084961</v>
      </c>
      <c r="L261">
        <v>53452.2578125</v>
      </c>
    </row>
    <row r="262" spans="1:12" x14ac:dyDescent="0.25">
      <c r="A262">
        <v>1402</v>
      </c>
      <c r="B262" s="1">
        <f>DATE(2022,7,5) + TIME(0,0,0)</f>
        <v>44747</v>
      </c>
      <c r="C262">
        <v>986738112</v>
      </c>
      <c r="D262">
        <v>2289849.5</v>
      </c>
      <c r="E262">
        <v>166.80520629882813</v>
      </c>
      <c r="F262">
        <v>430.9190673828125</v>
      </c>
      <c r="G262">
        <v>2561542.75</v>
      </c>
      <c r="H262">
        <v>5944.37109375</v>
      </c>
      <c r="I262">
        <v>1</v>
      </c>
      <c r="J262">
        <v>4.1041947901248932E-2</v>
      </c>
      <c r="K262">
        <v>2.4406874179840088</v>
      </c>
      <c r="L262">
        <v>52957.3671875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991835392</v>
      </c>
      <c r="D263">
        <v>2301678.5</v>
      </c>
      <c r="E263">
        <v>171.99508666992188</v>
      </c>
      <c r="F263">
        <v>430.9190673828125</v>
      </c>
      <c r="G263">
        <v>2561444.5</v>
      </c>
      <c r="H263">
        <v>5944.14306640625</v>
      </c>
      <c r="I263">
        <v>1</v>
      </c>
      <c r="J263">
        <v>4.4872429221868515E-2</v>
      </c>
      <c r="K263">
        <v>2.6684789657592773</v>
      </c>
      <c r="L263">
        <v>52240.70703125</v>
      </c>
    </row>
    <row r="264" spans="1:12" x14ac:dyDescent="0.25">
      <c r="A264">
        <v>1404</v>
      </c>
      <c r="B264" s="1">
        <f>DATE(2022,7,7) + TIME(0,0,0)</f>
        <v>44749</v>
      </c>
      <c r="C264">
        <v>991856640</v>
      </c>
      <c r="D264">
        <v>2301727.75</v>
      </c>
      <c r="E264">
        <v>172.01765441894531</v>
      </c>
      <c r="F264">
        <v>430.91900634765625</v>
      </c>
      <c r="G264">
        <v>2122648</v>
      </c>
      <c r="H264">
        <v>4925.86328125</v>
      </c>
      <c r="I264">
        <v>1</v>
      </c>
      <c r="J264">
        <v>4.5809563249349594E-2</v>
      </c>
      <c r="K264">
        <v>2.2575507164001465</v>
      </c>
      <c r="L264">
        <v>52695.48046875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1004571008</v>
      </c>
      <c r="D265">
        <v>2331232.75</v>
      </c>
      <c r="E265">
        <v>186.25184631347656</v>
      </c>
      <c r="F265">
        <v>430.919189453125</v>
      </c>
      <c r="G265">
        <v>2122536</v>
      </c>
      <c r="H265">
        <v>4925.60107421875</v>
      </c>
      <c r="I265">
        <v>1</v>
      </c>
      <c r="J265">
        <v>5.1125030964612961E-2</v>
      </c>
      <c r="K265">
        <v>2.5195033550262451</v>
      </c>
      <c r="L265">
        <v>53009.203125</v>
      </c>
    </row>
    <row r="266" spans="1:12" x14ac:dyDescent="0.25">
      <c r="A266">
        <v>1410</v>
      </c>
      <c r="B266" s="1">
        <f>DATE(2022,7,13) + TIME(0,0,0)</f>
        <v>44755</v>
      </c>
      <c r="C266">
        <v>1004591360</v>
      </c>
      <c r="D266">
        <v>2331280</v>
      </c>
      <c r="E266">
        <v>186.27613830566406</v>
      </c>
      <c r="F266">
        <v>430.91915893554688</v>
      </c>
      <c r="G266">
        <v>2036521.75</v>
      </c>
      <c r="H266">
        <v>4725.9951171875</v>
      </c>
      <c r="I266">
        <v>1</v>
      </c>
      <c r="J266">
        <v>5.1371295005083084E-2</v>
      </c>
      <c r="K266">
        <v>2.4290525913238525</v>
      </c>
      <c r="L266">
        <v>53096.484375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1008643968</v>
      </c>
      <c r="D267">
        <v>2340684.75</v>
      </c>
      <c r="E267">
        <v>191.21817016601563</v>
      </c>
      <c r="F267">
        <v>430.91921997070313</v>
      </c>
      <c r="G267">
        <v>2036481.125</v>
      </c>
      <c r="H267">
        <v>4725.89990234375</v>
      </c>
      <c r="I267">
        <v>1</v>
      </c>
      <c r="J267">
        <v>5.338209867477417E-2</v>
      </c>
      <c r="K267">
        <v>2.5241320133209229</v>
      </c>
      <c r="L267">
        <v>53176.23828125</v>
      </c>
    </row>
    <row r="268" spans="1:12" x14ac:dyDescent="0.25">
      <c r="A268">
        <v>1412</v>
      </c>
      <c r="B268" s="1">
        <f>DATE(2022,7,15) + TIME(0,0,0)</f>
        <v>44757</v>
      </c>
      <c r="C268">
        <v>1008665280</v>
      </c>
      <c r="D268">
        <v>2340734.25</v>
      </c>
      <c r="E268">
        <v>191.24443054199219</v>
      </c>
      <c r="F268">
        <v>430.91925048828125</v>
      </c>
      <c r="G268">
        <v>2128454.25</v>
      </c>
      <c r="H268">
        <v>4939.33447265625</v>
      </c>
      <c r="I268">
        <v>1</v>
      </c>
      <c r="J268">
        <v>5.312950536608696E-2</v>
      </c>
      <c r="K268">
        <v>2.6256389617919922</v>
      </c>
      <c r="L268">
        <v>53082.90234375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1019285760</v>
      </c>
      <c r="D269">
        <v>2365380.25</v>
      </c>
      <c r="E269">
        <v>205.45738220214844</v>
      </c>
      <c r="F269">
        <v>430.91934204101563</v>
      </c>
      <c r="G269">
        <v>2128305.25</v>
      </c>
      <c r="H269">
        <v>4938.98779296875</v>
      </c>
      <c r="I269">
        <v>1</v>
      </c>
      <c r="J269">
        <v>6.0145270079374313E-2</v>
      </c>
      <c r="K269">
        <v>2.9723551273345947</v>
      </c>
      <c r="L269">
        <v>52999.203125</v>
      </c>
    </row>
    <row r="270" spans="1:12" x14ac:dyDescent="0.25">
      <c r="A270">
        <v>1417</v>
      </c>
      <c r="B270" s="1">
        <f>DATE(2022,7,20) + TIME(0,0,0)</f>
        <v>44762</v>
      </c>
      <c r="C270">
        <v>1019312128</v>
      </c>
      <c r="D270">
        <v>2365441.5</v>
      </c>
      <c r="E270">
        <v>205.49331665039063</v>
      </c>
      <c r="F270">
        <v>430.91940307617188</v>
      </c>
      <c r="G270">
        <v>2636536</v>
      </c>
      <c r="H270">
        <v>6118.39697265625</v>
      </c>
      <c r="I270">
        <v>1</v>
      </c>
      <c r="J270">
        <v>5.8687012642621994E-2</v>
      </c>
      <c r="K270">
        <v>3.5928130149841309</v>
      </c>
      <c r="L270">
        <v>52469.84375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1027194944</v>
      </c>
      <c r="D271">
        <v>2383734.5</v>
      </c>
      <c r="E271">
        <v>217.21151733398438</v>
      </c>
      <c r="F271">
        <v>430.91940307617188</v>
      </c>
      <c r="G271">
        <v>2636339.5</v>
      </c>
      <c r="H271">
        <v>6117.94091796875</v>
      </c>
      <c r="I271">
        <v>1</v>
      </c>
      <c r="J271">
        <v>6.6142328083515167E-2</v>
      </c>
      <c r="K271">
        <v>4.0492267608642578</v>
      </c>
      <c r="L271">
        <v>51934.93359375</v>
      </c>
    </row>
    <row r="272" spans="1:12" x14ac:dyDescent="0.25">
      <c r="A272">
        <v>1420</v>
      </c>
      <c r="B272" s="1">
        <f>DATE(2022,7,23) + TIME(0,0,0)</f>
        <v>44765</v>
      </c>
      <c r="C272">
        <v>1027216000</v>
      </c>
      <c r="D272">
        <v>2383783.25</v>
      </c>
      <c r="E272">
        <v>217.24484252929688</v>
      </c>
      <c r="F272">
        <v>430.9193115234375</v>
      </c>
      <c r="G272">
        <v>2101561.25</v>
      </c>
      <c r="H272">
        <v>4876.92529296875</v>
      </c>
      <c r="I272">
        <v>1</v>
      </c>
      <c r="J272">
        <v>6.8302132189273834E-2</v>
      </c>
      <c r="K272">
        <v>3.3333206176757813</v>
      </c>
      <c r="L272">
        <v>52492.1015625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1046107840</v>
      </c>
      <c r="D273">
        <v>2427624</v>
      </c>
      <c r="E273">
        <v>249.94853210449219</v>
      </c>
      <c r="F273">
        <v>430.91964721679688</v>
      </c>
      <c r="G273">
        <v>2101306.5</v>
      </c>
      <c r="H273">
        <v>4876.330078125</v>
      </c>
      <c r="I273">
        <v>1</v>
      </c>
      <c r="J273">
        <v>8.0495372414588928E-2</v>
      </c>
      <c r="K273">
        <v>3.928382396697998</v>
      </c>
      <c r="L273">
        <v>52988</v>
      </c>
    </row>
    <row r="274" spans="1:12" x14ac:dyDescent="0.25">
      <c r="A274">
        <v>1429</v>
      </c>
      <c r="B274" s="1">
        <f>DATE(2022,8,1) + TIME(0,0,0)</f>
        <v>44774</v>
      </c>
      <c r="C274">
        <v>1046133248</v>
      </c>
      <c r="D274">
        <v>2427683</v>
      </c>
      <c r="E274">
        <v>249.99476623535156</v>
      </c>
      <c r="F274">
        <v>430.91970825195313</v>
      </c>
      <c r="G274">
        <v>2538956.5</v>
      </c>
      <c r="H274">
        <v>5891.94775390625</v>
      </c>
      <c r="I274">
        <v>1</v>
      </c>
      <c r="J274">
        <v>7.8427135944366455E-2</v>
      </c>
      <c r="K274">
        <v>4.6245131492614746</v>
      </c>
      <c r="L274">
        <v>52533.640625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1048138944</v>
      </c>
      <c r="D275">
        <v>2432337.5</v>
      </c>
      <c r="E275">
        <v>253.81277465820313</v>
      </c>
      <c r="F275">
        <v>430.91964721679688</v>
      </c>
      <c r="G275">
        <v>2538842.25</v>
      </c>
      <c r="H275">
        <v>5891.68359375</v>
      </c>
      <c r="I275">
        <v>1</v>
      </c>
      <c r="J275">
        <v>8.2915090024471283E-2</v>
      </c>
      <c r="K275">
        <v>4.8891487121582031</v>
      </c>
      <c r="L275">
        <v>52230.6796875</v>
      </c>
    </row>
    <row r="276" spans="1:12" x14ac:dyDescent="0.25">
      <c r="A276">
        <v>1429.8</v>
      </c>
      <c r="B276" s="1">
        <f>DATE(2022,8,1) + TIME(19,12,0)</f>
        <v>44774.8</v>
      </c>
      <c r="C276">
        <v>1048159168</v>
      </c>
      <c r="D276">
        <v>2432384.25</v>
      </c>
      <c r="E276">
        <v>253.85316467285156</v>
      </c>
      <c r="F276">
        <v>430.91952514648438</v>
      </c>
      <c r="G276">
        <v>2019462.625</v>
      </c>
      <c r="H276">
        <v>4686.4033203125</v>
      </c>
      <c r="I276">
        <v>1</v>
      </c>
      <c r="J276">
        <v>8.6110658943653107E-2</v>
      </c>
      <c r="K276">
        <v>4.0389704704284668</v>
      </c>
      <c r="L276">
        <v>52767.56640625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1048542848</v>
      </c>
      <c r="D277">
        <v>2433274.75</v>
      </c>
      <c r="E277">
        <v>254.59805297851563</v>
      </c>
      <c r="F277">
        <v>430.91964721679688</v>
      </c>
      <c r="G277">
        <v>2019522</v>
      </c>
      <c r="H277">
        <v>4686.53955078125</v>
      </c>
      <c r="I277">
        <v>1</v>
      </c>
      <c r="J277">
        <v>8.3204157650470734E-2</v>
      </c>
      <c r="K277">
        <v>3.9026427268981934</v>
      </c>
      <c r="L277">
        <v>52930.5625</v>
      </c>
    </row>
    <row r="278" spans="1:12" x14ac:dyDescent="0.25">
      <c r="A278">
        <v>1430</v>
      </c>
      <c r="B278" s="1">
        <f>DATE(2022,8,2) + TIME(0,0,0)</f>
        <v>44775</v>
      </c>
      <c r="C278">
        <v>1048563648</v>
      </c>
      <c r="D278">
        <v>2433323</v>
      </c>
      <c r="E278">
        <v>254.63809204101563</v>
      </c>
      <c r="F278">
        <v>430.919677734375</v>
      </c>
      <c r="G278">
        <v>2081474.875</v>
      </c>
      <c r="H278">
        <v>4830.30810546875</v>
      </c>
      <c r="I278">
        <v>1</v>
      </c>
      <c r="J278">
        <v>8.2819841802120209E-2</v>
      </c>
      <c r="K278">
        <v>4.0037693977355957</v>
      </c>
      <c r="L278">
        <v>52872.3046875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1054787008</v>
      </c>
      <c r="D279">
        <v>2447765</v>
      </c>
      <c r="E279">
        <v>267.27841186523438</v>
      </c>
      <c r="F279">
        <v>430.91976928710938</v>
      </c>
      <c r="G279">
        <v>2081326.125</v>
      </c>
      <c r="H279">
        <v>4829.9619140625</v>
      </c>
      <c r="I279">
        <v>1</v>
      </c>
      <c r="J279">
        <v>8.997701108455658E-2</v>
      </c>
      <c r="K279">
        <v>4.3497695922851563</v>
      </c>
      <c r="L279">
        <v>53007.6015625</v>
      </c>
    </row>
    <row r="280" spans="1:12" x14ac:dyDescent="0.25">
      <c r="A280">
        <v>1433</v>
      </c>
      <c r="B280" s="1">
        <f>DATE(2022,8,5) + TIME(0,0,0)</f>
        <v>44778</v>
      </c>
      <c r="C280">
        <v>1054807936</v>
      </c>
      <c r="D280">
        <v>2447813.5</v>
      </c>
      <c r="E280">
        <v>267.32208251953125</v>
      </c>
      <c r="F280">
        <v>430.91976928710938</v>
      </c>
      <c r="G280">
        <v>2091833</v>
      </c>
      <c r="H280">
        <v>4854.34423828125</v>
      </c>
      <c r="I280">
        <v>1</v>
      </c>
      <c r="J280">
        <v>8.9927650988101959E-2</v>
      </c>
      <c r="K280">
        <v>4.3693270683288574</v>
      </c>
      <c r="L280">
        <v>52996.984375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1067336960</v>
      </c>
      <c r="D281">
        <v>2476888.75</v>
      </c>
      <c r="E281">
        <v>295.9345703125</v>
      </c>
      <c r="F281">
        <v>430.91995239257813</v>
      </c>
      <c r="G281">
        <v>2091531.25</v>
      </c>
      <c r="H281">
        <v>4853.64208984375</v>
      </c>
      <c r="I281">
        <v>1</v>
      </c>
      <c r="J281">
        <v>0.10438051074743271</v>
      </c>
      <c r="K281">
        <v>5.0715498924255371</v>
      </c>
      <c r="L281">
        <v>53005.7109375</v>
      </c>
    </row>
    <row r="282" spans="1:12" x14ac:dyDescent="0.25">
      <c r="A282">
        <v>1439</v>
      </c>
      <c r="B282" s="1">
        <f>DATE(2022,8,11) + TIME(0,0,0)</f>
        <v>44784</v>
      </c>
      <c r="C282">
        <v>1067357120</v>
      </c>
      <c r="D282">
        <v>2476935.5</v>
      </c>
      <c r="E282">
        <v>295.98382568359375</v>
      </c>
      <c r="F282">
        <v>430.91995239257813</v>
      </c>
      <c r="G282">
        <v>2018026</v>
      </c>
      <c r="H282">
        <v>4683.06494140625</v>
      </c>
      <c r="I282">
        <v>1</v>
      </c>
      <c r="J282">
        <v>0.10500912368297577</v>
      </c>
      <c r="K282">
        <v>4.9228148460388184</v>
      </c>
      <c r="L282">
        <v>53080.49609375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1069354944</v>
      </c>
      <c r="D283">
        <v>2481571.75</v>
      </c>
      <c r="E283">
        <v>300.90054321289063</v>
      </c>
      <c r="F283">
        <v>430.92001342773438</v>
      </c>
      <c r="G283">
        <v>2017991.625</v>
      </c>
      <c r="H283">
        <v>4682.984375</v>
      </c>
      <c r="I283">
        <v>1</v>
      </c>
      <c r="J283">
        <v>0.10672667622566223</v>
      </c>
      <c r="K283">
        <v>5.003333568572998</v>
      </c>
      <c r="L283">
        <v>53135.98046875</v>
      </c>
    </row>
    <row r="284" spans="1:12" x14ac:dyDescent="0.25">
      <c r="A284">
        <v>1440</v>
      </c>
      <c r="B284" s="1">
        <f>DATE(2022,8,12) + TIME(0,0,0)</f>
        <v>44785</v>
      </c>
      <c r="C284">
        <v>1069380800</v>
      </c>
      <c r="D284">
        <v>2481631.75</v>
      </c>
      <c r="E284">
        <v>300.9622802734375</v>
      </c>
      <c r="F284">
        <v>430.92013549804688</v>
      </c>
      <c r="G284">
        <v>2582572.75</v>
      </c>
      <c r="H284">
        <v>5993.15869140625</v>
      </c>
      <c r="I284">
        <v>1</v>
      </c>
      <c r="J284">
        <v>0.1029144674539566</v>
      </c>
      <c r="K284">
        <v>6.1741814613342285</v>
      </c>
      <c r="L284">
        <v>52550.19921875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1084848000</v>
      </c>
      <c r="D285">
        <v>2517525</v>
      </c>
      <c r="E285">
        <v>343.62985229492188</v>
      </c>
      <c r="F285">
        <v>430.92019653320313</v>
      </c>
      <c r="G285">
        <v>2581992</v>
      </c>
      <c r="H285">
        <v>5991.81005859375</v>
      </c>
      <c r="I285">
        <v>1</v>
      </c>
      <c r="J285">
        <v>0.12540099024772644</v>
      </c>
      <c r="K285">
        <v>7.5232234001159668</v>
      </c>
      <c r="L285">
        <v>51906.390625</v>
      </c>
    </row>
    <row r="286" spans="1:12" x14ac:dyDescent="0.25">
      <c r="A286">
        <v>1446</v>
      </c>
      <c r="B286" s="1">
        <f>DATE(2022,8,18) + TIME(0,0,0)</f>
        <v>44791</v>
      </c>
      <c r="C286">
        <v>1084869120</v>
      </c>
      <c r="D286">
        <v>2517574.25</v>
      </c>
      <c r="E286">
        <v>343.69387817382813</v>
      </c>
      <c r="F286">
        <v>430.9200439453125</v>
      </c>
      <c r="G286">
        <v>2121145.5</v>
      </c>
      <c r="H286">
        <v>4922.36474609375</v>
      </c>
      <c r="I286">
        <v>1</v>
      </c>
      <c r="J286">
        <v>0.12987920641899109</v>
      </c>
      <c r="K286">
        <v>6.4014420509338379</v>
      </c>
      <c r="L286">
        <v>52387.6796875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1125139200</v>
      </c>
      <c r="D287">
        <v>2611025.5</v>
      </c>
      <c r="E287">
        <v>489.64907836914063</v>
      </c>
      <c r="F287">
        <v>430.92098999023438</v>
      </c>
      <c r="G287">
        <v>2120116</v>
      </c>
      <c r="H287">
        <v>4919.96435546875</v>
      </c>
      <c r="I287">
        <v>1</v>
      </c>
      <c r="J287">
        <v>0.17857186496257782</v>
      </c>
      <c r="K287">
        <v>8.8013896942138672</v>
      </c>
      <c r="L287">
        <v>52865.0234375</v>
      </c>
    </row>
    <row r="288" spans="1:12" x14ac:dyDescent="0.25">
      <c r="A288">
        <v>1465</v>
      </c>
      <c r="B288" s="1">
        <f>DATE(2022,9,6) + TIME(0,0,0)</f>
        <v>44810</v>
      </c>
      <c r="C288">
        <v>1125165824</v>
      </c>
      <c r="D288">
        <v>2611087.25</v>
      </c>
      <c r="E288">
        <v>489.75518798828125</v>
      </c>
      <c r="F288">
        <v>430.92117309570313</v>
      </c>
      <c r="G288">
        <v>2656632.25</v>
      </c>
      <c r="H288">
        <v>6165.00732421875</v>
      </c>
      <c r="I288">
        <v>1</v>
      </c>
      <c r="J288">
        <v>0.17180414497852325</v>
      </c>
      <c r="K288">
        <v>10.609966278076172</v>
      </c>
      <c r="L288">
        <v>52302.18359375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1130451968</v>
      </c>
      <c r="D289">
        <v>2623354.25</v>
      </c>
      <c r="E289">
        <v>512.17913818359375</v>
      </c>
      <c r="F289">
        <v>430.92111206054688</v>
      </c>
      <c r="G289">
        <v>2656277.25</v>
      </c>
      <c r="H289">
        <v>6164.18408203125</v>
      </c>
      <c r="I289">
        <v>1</v>
      </c>
      <c r="J289">
        <v>0.18513837456703186</v>
      </c>
      <c r="K289">
        <v>11.433438301086426</v>
      </c>
      <c r="L289">
        <v>51799.5546875</v>
      </c>
    </row>
    <row r="290" spans="1:12" x14ac:dyDescent="0.25">
      <c r="A290">
        <v>1467</v>
      </c>
      <c r="B290" s="1">
        <f>DATE(2022,9,8) + TIME(0,0,0)</f>
        <v>44812</v>
      </c>
      <c r="C290">
        <v>1130476672</v>
      </c>
      <c r="D290">
        <v>2623411.5</v>
      </c>
      <c r="E290">
        <v>512.286865234375</v>
      </c>
      <c r="F290">
        <v>430.92105102539063</v>
      </c>
      <c r="G290">
        <v>2467210.75</v>
      </c>
      <c r="H290">
        <v>5725.43603515625</v>
      </c>
      <c r="I290">
        <v>1</v>
      </c>
      <c r="J290">
        <v>0.18782781064510345</v>
      </c>
      <c r="K290">
        <v>10.774197578430176</v>
      </c>
      <c r="L290">
        <v>52000.04296875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1131932288</v>
      </c>
      <c r="D291">
        <v>2626789.5</v>
      </c>
      <c r="E291">
        <v>518.60772705078125</v>
      </c>
      <c r="F291">
        <v>430.92117309570313</v>
      </c>
      <c r="G291">
        <v>2467225.25</v>
      </c>
      <c r="H291">
        <v>5725.4677734375</v>
      </c>
      <c r="I291">
        <v>1</v>
      </c>
      <c r="J291">
        <v>0.18727187812328339</v>
      </c>
      <c r="K291">
        <v>10.742308616638184</v>
      </c>
      <c r="L291">
        <v>52076.265625</v>
      </c>
    </row>
    <row r="292" spans="1:12" x14ac:dyDescent="0.25">
      <c r="A292">
        <v>1467.6</v>
      </c>
      <c r="B292" s="1">
        <f>DATE(2022,9,8) + TIME(14,24,0)</f>
        <v>44812.6</v>
      </c>
      <c r="C292">
        <v>1131953664</v>
      </c>
      <c r="D292">
        <v>2626839.25</v>
      </c>
      <c r="E292">
        <v>518.70361328125</v>
      </c>
      <c r="F292">
        <v>430.9210205078125</v>
      </c>
      <c r="G292">
        <v>2143118.25</v>
      </c>
      <c r="H292">
        <v>4973.34375</v>
      </c>
      <c r="I292">
        <v>1</v>
      </c>
      <c r="J292">
        <v>0.19239926338195801</v>
      </c>
      <c r="K292">
        <v>9.5871219635009766</v>
      </c>
      <c r="L292">
        <v>52415.265625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1156359168</v>
      </c>
      <c r="D293">
        <v>2683474.75</v>
      </c>
      <c r="E293">
        <v>638.728515625</v>
      </c>
      <c r="F293">
        <v>430.92181396484375</v>
      </c>
      <c r="G293">
        <v>2142355.5</v>
      </c>
      <c r="H293">
        <v>4971.56396484375</v>
      </c>
      <c r="I293">
        <v>1</v>
      </c>
      <c r="J293">
        <v>0.228107750415802</v>
      </c>
      <c r="K293">
        <v>11.366450309753418</v>
      </c>
      <c r="L293">
        <v>52761.80078125</v>
      </c>
    </row>
    <row r="294" spans="1:12" x14ac:dyDescent="0.25">
      <c r="A294">
        <v>1479</v>
      </c>
      <c r="B294" s="1">
        <f>DATE(2022,9,20) + TIME(0,0,0)</f>
        <v>44824</v>
      </c>
      <c r="C294">
        <v>1156382976</v>
      </c>
      <c r="D294">
        <v>2683530</v>
      </c>
      <c r="E294">
        <v>638.85235595703125</v>
      </c>
      <c r="F294">
        <v>430.92193603515625</v>
      </c>
      <c r="G294">
        <v>2380437</v>
      </c>
      <c r="H294">
        <v>5524.05615234375</v>
      </c>
      <c r="I294">
        <v>1</v>
      </c>
      <c r="J294">
        <v>0.22364191710948944</v>
      </c>
      <c r="K294">
        <v>12.381795883178711</v>
      </c>
      <c r="L294">
        <v>52513.97265625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1157549312</v>
      </c>
      <c r="D295">
        <v>2686236.75</v>
      </c>
      <c r="E295">
        <v>645.05560302734375</v>
      </c>
      <c r="F295">
        <v>430.92184448242188</v>
      </c>
      <c r="G295">
        <v>2380280.25</v>
      </c>
      <c r="H295">
        <v>5523.69384765625</v>
      </c>
      <c r="I295">
        <v>1</v>
      </c>
      <c r="J295">
        <v>0.23018677532672882</v>
      </c>
      <c r="K295">
        <v>12.744148254394531</v>
      </c>
      <c r="L295">
        <v>52373.1171875</v>
      </c>
    </row>
    <row r="296" spans="1:12" x14ac:dyDescent="0.25">
      <c r="A296">
        <v>1479.5</v>
      </c>
      <c r="B296" s="1">
        <f>DATE(2022,9,20) + TIME(12,0,0)</f>
        <v>44824.5</v>
      </c>
      <c r="C296">
        <v>1157570048</v>
      </c>
      <c r="D296">
        <v>2686284.75</v>
      </c>
      <c r="E296">
        <v>645.1695556640625</v>
      </c>
      <c r="F296">
        <v>430.921630859375</v>
      </c>
      <c r="G296">
        <v>2066766.25</v>
      </c>
      <c r="H296">
        <v>4796.1533203125</v>
      </c>
      <c r="I296">
        <v>1</v>
      </c>
      <c r="J296">
        <v>0.23704540729522705</v>
      </c>
      <c r="K296">
        <v>11.396075248718262</v>
      </c>
      <c r="L296">
        <v>52697.54296875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1175113856</v>
      </c>
      <c r="D297">
        <v>2726996.75</v>
      </c>
      <c r="E297">
        <v>749.111572265625</v>
      </c>
      <c r="F297">
        <v>430.92242431640625</v>
      </c>
      <c r="G297">
        <v>2066155.375</v>
      </c>
      <c r="H297">
        <v>4794.72705078125</v>
      </c>
      <c r="I297">
        <v>1</v>
      </c>
      <c r="J297">
        <v>0.26671436429023743</v>
      </c>
      <c r="K297">
        <v>12.822425842285156</v>
      </c>
      <c r="L297">
        <v>52927.14453125</v>
      </c>
    </row>
    <row r="298" spans="1:12" x14ac:dyDescent="0.25">
      <c r="A298">
        <v>1488</v>
      </c>
      <c r="B298" s="1">
        <f>DATE(2022,9,29) + TIME(0,0,0)</f>
        <v>44833</v>
      </c>
      <c r="C298">
        <v>1175113856</v>
      </c>
      <c r="D298">
        <v>2726996.75</v>
      </c>
      <c r="E298">
        <v>749.111572265625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57721.8828125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1175113856</v>
      </c>
      <c r="D299">
        <v>2726996.75</v>
      </c>
      <c r="E299">
        <v>749.111572265625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58179.78125</v>
      </c>
    </row>
    <row r="300" spans="1:12" x14ac:dyDescent="0.25">
      <c r="A300">
        <v>1493</v>
      </c>
      <c r="B300" s="1">
        <f>DATE(2022,10,4) + TIME(0,0,0)</f>
        <v>44838</v>
      </c>
      <c r="C300">
        <v>1175134976</v>
      </c>
      <c r="D300">
        <v>2727046</v>
      </c>
      <c r="E300">
        <v>749.22613525390625</v>
      </c>
      <c r="F300">
        <v>430.9244384765625</v>
      </c>
      <c r="G300">
        <v>2117493.75</v>
      </c>
      <c r="H300">
        <v>4913.83984375</v>
      </c>
      <c r="I300">
        <v>1</v>
      </c>
      <c r="J300">
        <v>0.23264794051647186</v>
      </c>
      <c r="K300">
        <v>11.45860481262207</v>
      </c>
      <c r="L300">
        <v>55273.578125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1217434624</v>
      </c>
      <c r="D301">
        <v>2825206.25</v>
      </c>
      <c r="E301">
        <v>1045.56689453125</v>
      </c>
      <c r="F301">
        <v>430.924560546875</v>
      </c>
      <c r="G301">
        <v>2115420.75</v>
      </c>
      <c r="H301">
        <v>4909.02783203125</v>
      </c>
      <c r="I301">
        <v>1</v>
      </c>
      <c r="J301">
        <v>0.33034351468086243</v>
      </c>
      <c r="K301">
        <v>16.270402908325195</v>
      </c>
      <c r="L301">
        <v>52966.96875</v>
      </c>
    </row>
    <row r="302" spans="1:12" x14ac:dyDescent="0.25">
      <c r="A302">
        <v>1513</v>
      </c>
      <c r="B302" s="1">
        <f>DATE(2022,10,24) + TIME(0,0,0)</f>
        <v>44858</v>
      </c>
      <c r="C302">
        <v>1217460352</v>
      </c>
      <c r="D302">
        <v>2825266.25</v>
      </c>
      <c r="E302">
        <v>1045.7591552734375</v>
      </c>
      <c r="F302">
        <v>430.92495727539063</v>
      </c>
      <c r="G302">
        <v>2581186.5</v>
      </c>
      <c r="H302">
        <v>5989.875</v>
      </c>
      <c r="I302">
        <v>1</v>
      </c>
      <c r="J302">
        <v>0.31984168291091919</v>
      </c>
      <c r="K302">
        <v>19.219589233398438</v>
      </c>
      <c r="L302">
        <v>52477.421875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1222596224</v>
      </c>
      <c r="D303">
        <v>2837184.25</v>
      </c>
      <c r="E303">
        <v>1085.8187255859375</v>
      </c>
      <c r="F303">
        <v>430.92483520507813</v>
      </c>
      <c r="G303">
        <v>2580727.75</v>
      </c>
      <c r="H303">
        <v>5988.81201171875</v>
      </c>
      <c r="I303">
        <v>1</v>
      </c>
      <c r="J303">
        <v>0.33754062652587891</v>
      </c>
      <c r="K303">
        <v>20.283136367797852</v>
      </c>
      <c r="L303">
        <v>52025.2109375</v>
      </c>
    </row>
    <row r="304" spans="1:12" x14ac:dyDescent="0.25">
      <c r="A304">
        <v>1515</v>
      </c>
      <c r="B304" s="1">
        <f>DATE(2022,10,26) + TIME(0,0,0)</f>
        <v>44860</v>
      </c>
      <c r="C304">
        <v>1222616960</v>
      </c>
      <c r="D304">
        <v>2837232.5</v>
      </c>
      <c r="E304">
        <v>1085.98876953125</v>
      </c>
      <c r="F304">
        <v>430.92428588867188</v>
      </c>
      <c r="G304">
        <v>2077560</v>
      </c>
      <c r="H304">
        <v>4821.17138671875</v>
      </c>
      <c r="I304">
        <v>1</v>
      </c>
      <c r="J304">
        <v>0.35156822204589844</v>
      </c>
      <c r="K304">
        <v>17.009506225585938</v>
      </c>
      <c r="L304">
        <v>52553.90625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1228829440</v>
      </c>
      <c r="D305">
        <v>2851649.25</v>
      </c>
      <c r="E305">
        <v>1135.422119140625</v>
      </c>
      <c r="F305">
        <v>430.92532348632813</v>
      </c>
      <c r="G305">
        <v>2077714.75</v>
      </c>
      <c r="H305">
        <v>4821.51904296875</v>
      </c>
      <c r="I305">
        <v>1</v>
      </c>
      <c r="J305">
        <v>0.34437906742095947</v>
      </c>
      <c r="K305">
        <v>16.66168212890625</v>
      </c>
      <c r="L305">
        <v>52944.2890625</v>
      </c>
    </row>
    <row r="306" spans="1:12" x14ac:dyDescent="0.25">
      <c r="A306">
        <v>1518</v>
      </c>
      <c r="B306" s="1">
        <f>DATE(2022,10,29) + TIME(0,0,0)</f>
        <v>44863</v>
      </c>
      <c r="C306">
        <v>1228850944</v>
      </c>
      <c r="D306">
        <v>2851699</v>
      </c>
      <c r="E306">
        <v>1135.5933837890625</v>
      </c>
      <c r="F306">
        <v>430.9254150390625</v>
      </c>
      <c r="G306">
        <v>2147518.75</v>
      </c>
      <c r="H306">
        <v>4983.50439453125</v>
      </c>
      <c r="I306">
        <v>1</v>
      </c>
      <c r="J306">
        <v>0.34258201718330383</v>
      </c>
      <c r="K306">
        <v>17.131278991699219</v>
      </c>
      <c r="L306">
        <v>52872.6953125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1235271680</v>
      </c>
      <c r="D307">
        <v>2866598.75</v>
      </c>
      <c r="E307">
        <v>1187.8133544921875</v>
      </c>
      <c r="F307">
        <v>430.92578125</v>
      </c>
      <c r="G307">
        <v>2147327.5</v>
      </c>
      <c r="H307">
        <v>4983.056640625</v>
      </c>
      <c r="I307">
        <v>1</v>
      </c>
      <c r="J307">
        <v>0.35153865814208984</v>
      </c>
      <c r="K307">
        <v>17.579168319702148</v>
      </c>
      <c r="L307">
        <v>52819.76171875</v>
      </c>
    </row>
    <row r="308" spans="1:12" x14ac:dyDescent="0.25">
      <c r="A308">
        <v>1521</v>
      </c>
      <c r="B308" s="1">
        <f>DATE(2022,11,1) + TIME(0,0,0)</f>
        <v>44866</v>
      </c>
      <c r="C308">
        <v>1235292032</v>
      </c>
      <c r="D308">
        <v>2866646</v>
      </c>
      <c r="E308">
        <v>1187.9814453125</v>
      </c>
      <c r="F308">
        <v>430.9256591796875</v>
      </c>
      <c r="G308">
        <v>2035053.125</v>
      </c>
      <c r="H308">
        <v>4722.515625</v>
      </c>
      <c r="I308">
        <v>1</v>
      </c>
      <c r="J308">
        <v>0.35456565022468567</v>
      </c>
      <c r="K308">
        <v>16.803998947143555</v>
      </c>
      <c r="L308">
        <v>52935.53515625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1236899712</v>
      </c>
      <c r="D309">
        <v>2870376.75</v>
      </c>
      <c r="E309">
        <v>1201.154296875</v>
      </c>
      <c r="F309">
        <v>430.92596435546875</v>
      </c>
      <c r="G309">
        <v>2035101.75</v>
      </c>
      <c r="H309">
        <v>4722.62548828125</v>
      </c>
      <c r="I309">
        <v>1</v>
      </c>
      <c r="J309">
        <v>0.35224950313568115</v>
      </c>
      <c r="K309">
        <v>16.694229125976563</v>
      </c>
      <c r="L309">
        <v>53011.359375</v>
      </c>
    </row>
    <row r="310" spans="1:12" x14ac:dyDescent="0.25">
      <c r="A310">
        <v>1521.8</v>
      </c>
      <c r="B310" s="1">
        <f>DATE(2022,11,1) + TIME(19,12,0)</f>
        <v>44866.8</v>
      </c>
      <c r="C310">
        <v>1236921728</v>
      </c>
      <c r="D310">
        <v>2870428</v>
      </c>
      <c r="E310">
        <v>1201.332763671875</v>
      </c>
      <c r="F310">
        <v>430.92611694335938</v>
      </c>
      <c r="G310">
        <v>2200122</v>
      </c>
      <c r="H310">
        <v>5105.56689453125</v>
      </c>
      <c r="I310">
        <v>1</v>
      </c>
      <c r="J310">
        <v>0.34830078482627869</v>
      </c>
      <c r="K310">
        <v>17.844882965087891</v>
      </c>
      <c r="L310">
        <v>52841.2890625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1239539712</v>
      </c>
      <c r="D311">
        <v>2876503</v>
      </c>
      <c r="E311">
        <v>1222.9761962890625</v>
      </c>
      <c r="F311">
        <v>430.92611694335938</v>
      </c>
      <c r="G311">
        <v>2199946.25</v>
      </c>
      <c r="H311">
        <v>5105.15869140625</v>
      </c>
      <c r="I311">
        <v>1</v>
      </c>
      <c r="J311">
        <v>0.35626748204231262</v>
      </c>
      <c r="K311">
        <v>18.253049850463867</v>
      </c>
      <c r="L311">
        <v>52726.40625</v>
      </c>
    </row>
    <row r="312" spans="1:12" x14ac:dyDescent="0.25">
      <c r="A312">
        <v>1523</v>
      </c>
      <c r="B312" s="1">
        <f>DATE(2022,11,3) + TIME(0,0,0)</f>
        <v>44868</v>
      </c>
      <c r="C312">
        <v>1239560832</v>
      </c>
      <c r="D312">
        <v>2876552.25</v>
      </c>
      <c r="E312">
        <v>1223.1529541015625</v>
      </c>
      <c r="F312">
        <v>430.926025390625</v>
      </c>
      <c r="G312">
        <v>2118412.75</v>
      </c>
      <c r="H312">
        <v>4915.95458984375</v>
      </c>
      <c r="I312">
        <v>1</v>
      </c>
      <c r="J312">
        <v>0.35836276412010193</v>
      </c>
      <c r="K312">
        <v>17.680309295654297</v>
      </c>
      <c r="L312">
        <v>52810.59375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1245894912</v>
      </c>
      <c r="D313">
        <v>2891250.75</v>
      </c>
      <c r="E313">
        <v>1276.1846923828125</v>
      </c>
      <c r="F313">
        <v>430.92660522460938</v>
      </c>
      <c r="G313">
        <v>2118346.5</v>
      </c>
      <c r="H313">
        <v>4915.7939453125</v>
      </c>
      <c r="I313">
        <v>1</v>
      </c>
      <c r="J313">
        <v>0.36161550879478455</v>
      </c>
      <c r="K313">
        <v>17.840787887573242</v>
      </c>
      <c r="L313">
        <v>52846.703125</v>
      </c>
    </row>
    <row r="314" spans="1:12" x14ac:dyDescent="0.25">
      <c r="A314">
        <v>1526</v>
      </c>
      <c r="B314" s="1">
        <f>DATE(2022,11,6) + TIME(0,0,0)</f>
        <v>44871</v>
      </c>
      <c r="C314">
        <v>1245916032</v>
      </c>
      <c r="D314">
        <v>2891300</v>
      </c>
      <c r="E314">
        <v>1276.363037109375</v>
      </c>
      <c r="F314">
        <v>430.92660522460938</v>
      </c>
      <c r="G314">
        <v>2117390.25</v>
      </c>
      <c r="H314">
        <v>4913.5751953125</v>
      </c>
      <c r="I314">
        <v>1</v>
      </c>
      <c r="J314">
        <v>0.3616698682308197</v>
      </c>
      <c r="K314">
        <v>17.835426330566406</v>
      </c>
      <c r="L314">
        <v>52847.73828125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1248012288</v>
      </c>
      <c r="D315">
        <v>2896164.25</v>
      </c>
      <c r="E315">
        <v>1294.072509765625</v>
      </c>
      <c r="F315">
        <v>430.92678833007813</v>
      </c>
      <c r="G315">
        <v>2117351</v>
      </c>
      <c r="H315">
        <v>4913.48193359375</v>
      </c>
      <c r="I315">
        <v>1</v>
      </c>
      <c r="J315">
        <v>0.36356285214424133</v>
      </c>
      <c r="K315">
        <v>17.928777694702148</v>
      </c>
      <c r="L315">
        <v>52843.9609375</v>
      </c>
    </row>
    <row r="316" spans="1:12" x14ac:dyDescent="0.25">
      <c r="A316">
        <v>1527</v>
      </c>
      <c r="B316" s="1">
        <f>DATE(2022,11,7) + TIME(0,0,0)</f>
        <v>44872</v>
      </c>
      <c r="C316">
        <v>1248033792</v>
      </c>
      <c r="D316">
        <v>2896214.25</v>
      </c>
      <c r="E316">
        <v>1294.254638671875</v>
      </c>
      <c r="F316">
        <v>430.92681884765625</v>
      </c>
      <c r="G316">
        <v>2155441.25</v>
      </c>
      <c r="H316">
        <v>5001.873046875</v>
      </c>
      <c r="I316">
        <v>1</v>
      </c>
      <c r="J316">
        <v>0.36268696188926697</v>
      </c>
      <c r="K316">
        <v>18.207176208496094</v>
      </c>
      <c r="L316">
        <v>52804.50390625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1254478208</v>
      </c>
      <c r="D317">
        <v>2911169.25</v>
      </c>
      <c r="E317">
        <v>1349.4122314453125</v>
      </c>
      <c r="F317">
        <v>430.92727661132813</v>
      </c>
      <c r="G317">
        <v>2155297</v>
      </c>
      <c r="H317">
        <v>5001.53271484375</v>
      </c>
      <c r="I317">
        <v>1</v>
      </c>
      <c r="J317">
        <v>0.36946606636047363</v>
      </c>
      <c r="K317">
        <v>18.547492980957031</v>
      </c>
      <c r="L317">
        <v>52747.9609375</v>
      </c>
    </row>
    <row r="318" spans="1:12" x14ac:dyDescent="0.25">
      <c r="A318">
        <v>1530</v>
      </c>
      <c r="B318" s="1">
        <f>DATE(2022,11,10) + TIME(0,0,0)</f>
        <v>44875</v>
      </c>
      <c r="C318">
        <v>1254503296</v>
      </c>
      <c r="D318">
        <v>2911227.5</v>
      </c>
      <c r="E318">
        <v>1349.6240234375</v>
      </c>
      <c r="F318">
        <v>430.92764282226563</v>
      </c>
      <c r="G318">
        <v>2508877.5</v>
      </c>
      <c r="H318">
        <v>5822.03857421875</v>
      </c>
      <c r="I318">
        <v>1</v>
      </c>
      <c r="J318">
        <v>0.36246064305305481</v>
      </c>
      <c r="K318">
        <v>21.179365158081055</v>
      </c>
      <c r="L318">
        <v>52376.5546875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1256986880</v>
      </c>
      <c r="D319">
        <v>2916990.5</v>
      </c>
      <c r="E319">
        <v>1371.2567138671875</v>
      </c>
      <c r="F319">
        <v>430.9273681640625</v>
      </c>
      <c r="G319">
        <v>2508553.25</v>
      </c>
      <c r="H319">
        <v>5821.29052734375</v>
      </c>
      <c r="I319">
        <v>1</v>
      </c>
      <c r="J319">
        <v>0.37527456879615784</v>
      </c>
      <c r="K319">
        <v>21.928112030029297</v>
      </c>
      <c r="L319">
        <v>52099.1171875</v>
      </c>
    </row>
    <row r="320" spans="1:12" x14ac:dyDescent="0.25">
      <c r="A320">
        <v>1531</v>
      </c>
      <c r="B320" s="1">
        <f>DATE(2022,11,11) + TIME(0,0,0)</f>
        <v>44876</v>
      </c>
      <c r="C320">
        <v>1257012864</v>
      </c>
      <c r="D320">
        <v>2917051</v>
      </c>
      <c r="E320">
        <v>1371.4832763671875</v>
      </c>
      <c r="F320">
        <v>430.92745971679688</v>
      </c>
      <c r="G320">
        <v>2606111.25</v>
      </c>
      <c r="H320">
        <v>6047.6796875</v>
      </c>
      <c r="I320">
        <v>1</v>
      </c>
      <c r="J320">
        <v>0.37330350279808044</v>
      </c>
      <c r="K320">
        <v>22.660793304443359</v>
      </c>
      <c r="L320">
        <v>51993.65625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1262198784</v>
      </c>
      <c r="D321">
        <v>2929085.25</v>
      </c>
      <c r="E321">
        <v>1417.2158203125</v>
      </c>
      <c r="F321">
        <v>430.92776489257813</v>
      </c>
      <c r="G321">
        <v>2605924.75</v>
      </c>
      <c r="H321">
        <v>6047.2431640625</v>
      </c>
      <c r="I321">
        <v>1</v>
      </c>
      <c r="J321">
        <v>0.38050398230552673</v>
      </c>
      <c r="K321">
        <v>23.097888946533203</v>
      </c>
      <c r="L321">
        <v>51781.046875</v>
      </c>
    </row>
    <row r="322" spans="1:12" x14ac:dyDescent="0.25">
      <c r="A322">
        <v>1533</v>
      </c>
      <c r="B322" s="1">
        <f>DATE(2022,11,13) + TIME(0,0,0)</f>
        <v>44878</v>
      </c>
      <c r="C322">
        <v>1262228480</v>
      </c>
      <c r="D322">
        <v>2929154.25</v>
      </c>
      <c r="E322">
        <v>1417.474365234375</v>
      </c>
      <c r="F322">
        <v>430.9281005859375</v>
      </c>
      <c r="G322">
        <v>2968892.5</v>
      </c>
      <c r="H322">
        <v>6889.53076171875</v>
      </c>
      <c r="I322">
        <v>1</v>
      </c>
      <c r="J322">
        <v>0.37388208508491516</v>
      </c>
      <c r="K322">
        <v>25.855390548706055</v>
      </c>
      <c r="L322">
        <v>51385.6875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1271104128</v>
      </c>
      <c r="D323">
        <v>2949750.75</v>
      </c>
      <c r="E323">
        <v>1498.0086669921875</v>
      </c>
      <c r="F323">
        <v>430.92828369140625</v>
      </c>
      <c r="G323">
        <v>2968267</v>
      </c>
      <c r="H323">
        <v>6888.07666015625</v>
      </c>
      <c r="I323">
        <v>1</v>
      </c>
      <c r="J323">
        <v>0.39492553472518921</v>
      </c>
      <c r="K323">
        <v>27.310628890991211</v>
      </c>
      <c r="L323">
        <v>50898.625</v>
      </c>
    </row>
    <row r="324" spans="1:12" x14ac:dyDescent="0.25">
      <c r="A324">
        <v>1536</v>
      </c>
      <c r="B324" s="1">
        <f>DATE(2022,11,16) + TIME(0,0,0)</f>
        <v>44881</v>
      </c>
      <c r="C324">
        <v>1271128832</v>
      </c>
      <c r="D324">
        <v>2949808.25</v>
      </c>
      <c r="E324">
        <v>1498.2431640625</v>
      </c>
      <c r="F324">
        <v>430.92770385742188</v>
      </c>
      <c r="G324">
        <v>2477958</v>
      </c>
      <c r="H324">
        <v>5750.287109375</v>
      </c>
      <c r="I324">
        <v>1</v>
      </c>
      <c r="J324">
        <v>0.40604445338249207</v>
      </c>
      <c r="K324">
        <v>23.443912506103516</v>
      </c>
      <c r="L324">
        <v>51430.0234375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1273582336</v>
      </c>
      <c r="D325">
        <v>2955501.75</v>
      </c>
      <c r="E325">
        <v>1520.687255859375</v>
      </c>
      <c r="F325">
        <v>430.92868041992188</v>
      </c>
      <c r="G325">
        <v>2478279</v>
      </c>
      <c r="H325">
        <v>5751.01904296875</v>
      </c>
      <c r="I325">
        <v>1</v>
      </c>
      <c r="J325">
        <v>0.39336726069450378</v>
      </c>
      <c r="K325">
        <v>22.711967468261719</v>
      </c>
      <c r="L325">
        <v>51754.88671875</v>
      </c>
    </row>
    <row r="326" spans="1:12" x14ac:dyDescent="0.25">
      <c r="A326">
        <v>1537</v>
      </c>
      <c r="B326" s="1">
        <f>DATE(2022,11,17) + TIME(0,0,0)</f>
        <v>44882</v>
      </c>
      <c r="C326">
        <v>1273603328</v>
      </c>
      <c r="D326">
        <v>2955550.25</v>
      </c>
      <c r="E326">
        <v>1520.8834228515625</v>
      </c>
      <c r="F326">
        <v>430.92816162109375</v>
      </c>
      <c r="G326">
        <v>2093416.625</v>
      </c>
      <c r="H326">
        <v>4857.9248046875</v>
      </c>
      <c r="I326">
        <v>1</v>
      </c>
      <c r="J326">
        <v>0.40209472179412842</v>
      </c>
      <c r="K326">
        <v>19.612319946289063</v>
      </c>
      <c r="L326">
        <v>52159.8984375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1284050176</v>
      </c>
      <c r="D327">
        <v>2979793</v>
      </c>
      <c r="E327">
        <v>1617.1573486328125</v>
      </c>
      <c r="F327">
        <v>430.92990112304688</v>
      </c>
      <c r="G327">
        <v>2093491.5</v>
      </c>
      <c r="H327">
        <v>4858.0791015625</v>
      </c>
      <c r="I327">
        <v>1</v>
      </c>
      <c r="J327">
        <v>0.39892375469207764</v>
      </c>
      <c r="K327">
        <v>19.457653045654297</v>
      </c>
      <c r="L327">
        <v>52669.21484375</v>
      </c>
    </row>
    <row r="328" spans="1:12" x14ac:dyDescent="0.25">
      <c r="A328">
        <v>1542</v>
      </c>
      <c r="B328" s="1">
        <f>DATE(2022,11,22) + TIME(0,0,0)</f>
        <v>44887</v>
      </c>
      <c r="C328">
        <v>1284075904</v>
      </c>
      <c r="D328">
        <v>2979852.5</v>
      </c>
      <c r="E328">
        <v>1617.3916015625</v>
      </c>
      <c r="F328">
        <v>430.930419921875</v>
      </c>
      <c r="G328">
        <v>2569868.25</v>
      </c>
      <c r="H328">
        <v>5963.5341796875</v>
      </c>
      <c r="I328">
        <v>1</v>
      </c>
      <c r="J328">
        <v>0.39124423265457153</v>
      </c>
      <c r="K328">
        <v>23.423627853393555</v>
      </c>
      <c r="L328">
        <v>52168.8125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1294327552</v>
      </c>
      <c r="D329">
        <v>3003642.25</v>
      </c>
      <c r="E329">
        <v>1715.6751708984375</v>
      </c>
      <c r="F329">
        <v>430.93069458007813</v>
      </c>
      <c r="G329">
        <v>2569257.75</v>
      </c>
      <c r="H329">
        <v>5962.11328125</v>
      </c>
      <c r="I329">
        <v>1</v>
      </c>
      <c r="J329">
        <v>0.41499751806259155</v>
      </c>
      <c r="K329">
        <v>24.845731735229492</v>
      </c>
      <c r="L329">
        <v>51667.37890625</v>
      </c>
    </row>
    <row r="330" spans="1:12" x14ac:dyDescent="0.25">
      <c r="A330">
        <v>1546</v>
      </c>
      <c r="B330" s="1">
        <f>DATE(2022,11,26) + TIME(0,0,0)</f>
        <v>44891</v>
      </c>
      <c r="C330">
        <v>1294348672</v>
      </c>
      <c r="D330">
        <v>3003691.25</v>
      </c>
      <c r="E330">
        <v>1715.8843994140625</v>
      </c>
      <c r="F330">
        <v>430.93002319335938</v>
      </c>
      <c r="G330">
        <v>2115239.25</v>
      </c>
      <c r="H330">
        <v>4908.544921875</v>
      </c>
      <c r="I330">
        <v>1</v>
      </c>
      <c r="J330">
        <v>0.42450273036956787</v>
      </c>
      <c r="K330">
        <v>20.925737380981445</v>
      </c>
      <c r="L330">
        <v>52145.62109375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1304905216</v>
      </c>
      <c r="D331">
        <v>3028188.5</v>
      </c>
      <c r="E331">
        <v>1816.877685546875</v>
      </c>
      <c r="F331">
        <v>430.93228149414063</v>
      </c>
      <c r="G331">
        <v>2115502.75</v>
      </c>
      <c r="H331">
        <v>4909.13037109375</v>
      </c>
      <c r="I331">
        <v>1</v>
      </c>
      <c r="J331">
        <v>0.41261744499206543</v>
      </c>
      <c r="K331">
        <v>20.339853286743164</v>
      </c>
      <c r="L331">
        <v>52584.82421875</v>
      </c>
    </row>
    <row r="332" spans="1:12" x14ac:dyDescent="0.25">
      <c r="A332">
        <v>1551</v>
      </c>
      <c r="B332" s="1">
        <f>DATE(2022,12,1) + TIME(0,0,0)</f>
        <v>44896</v>
      </c>
      <c r="C332">
        <v>1304925568</v>
      </c>
      <c r="D332">
        <v>3028235.5</v>
      </c>
      <c r="E332">
        <v>1817.0736083984375</v>
      </c>
      <c r="F332">
        <v>430.93215942382813</v>
      </c>
      <c r="G332">
        <v>2031028.625</v>
      </c>
      <c r="H332">
        <v>4713.10546875</v>
      </c>
      <c r="I332">
        <v>1</v>
      </c>
      <c r="J332">
        <v>0.41390332579612732</v>
      </c>
      <c r="K332">
        <v>19.588779449462891</v>
      </c>
      <c r="L332">
        <v>52672.3515625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1306936320</v>
      </c>
      <c r="D333">
        <v>3032901.75</v>
      </c>
      <c r="E333">
        <v>1836.31201171875</v>
      </c>
      <c r="F333">
        <v>430.93270874023438</v>
      </c>
      <c r="G333">
        <v>2031096.625</v>
      </c>
      <c r="H333">
        <v>4713.25732421875</v>
      </c>
      <c r="I333">
        <v>1</v>
      </c>
      <c r="J333">
        <v>0.41069453954696655</v>
      </c>
      <c r="K333">
        <v>19.436916351318359</v>
      </c>
      <c r="L333">
        <v>52748.328125</v>
      </c>
    </row>
    <row r="334" spans="1:12" x14ac:dyDescent="0.25">
      <c r="A334">
        <v>1552</v>
      </c>
      <c r="B334" s="1">
        <f>DATE(2022,12,2) + TIME(0,0,0)</f>
        <v>44897</v>
      </c>
      <c r="C334">
        <v>1306962688</v>
      </c>
      <c r="D334">
        <v>3032962.75</v>
      </c>
      <c r="E334">
        <v>1836.5601806640625</v>
      </c>
      <c r="F334">
        <v>430.93338012695313</v>
      </c>
      <c r="G334">
        <v>2632957</v>
      </c>
      <c r="H334">
        <v>6109.8935546875</v>
      </c>
      <c r="I334">
        <v>1</v>
      </c>
      <c r="J334">
        <v>0.40447565913200378</v>
      </c>
      <c r="K334">
        <v>24.813396453857422</v>
      </c>
      <c r="L334">
        <v>52116.234375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1308252544</v>
      </c>
      <c r="D335">
        <v>3035956</v>
      </c>
      <c r="E335">
        <v>1849.305419921875</v>
      </c>
      <c r="F335">
        <v>430.93234252929688</v>
      </c>
      <c r="G335">
        <v>2632364</v>
      </c>
      <c r="H335">
        <v>6108.53173828125</v>
      </c>
      <c r="I335">
        <v>1</v>
      </c>
      <c r="J335">
        <v>0.42667496204376221</v>
      </c>
      <c r="K335">
        <v>26.175258636474609</v>
      </c>
      <c r="L335">
        <v>51779.90625</v>
      </c>
    </row>
    <row r="336" spans="1:12" x14ac:dyDescent="0.25">
      <c r="A336">
        <v>1552.5</v>
      </c>
      <c r="B336" s="1">
        <f>DATE(2022,12,2) + TIME(12,0,0)</f>
        <v>44897.5</v>
      </c>
      <c r="C336">
        <v>1308273280</v>
      </c>
      <c r="D336">
        <v>3036004</v>
      </c>
      <c r="E336">
        <v>1849.5162353515625</v>
      </c>
      <c r="F336">
        <v>430.931396484375</v>
      </c>
      <c r="G336">
        <v>2062681.875</v>
      </c>
      <c r="H336">
        <v>4786.56689453125</v>
      </c>
      <c r="I336">
        <v>1</v>
      </c>
      <c r="J336">
        <v>0.43841615319252014</v>
      </c>
      <c r="K336">
        <v>21.077489852905273</v>
      </c>
      <c r="L336">
        <v>52376.90625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1311347456</v>
      </c>
      <c r="D337">
        <v>3043137.75</v>
      </c>
      <c r="E337">
        <v>1879.137939453125</v>
      </c>
      <c r="F337">
        <v>430.933349609375</v>
      </c>
      <c r="G337">
        <v>2063224.25</v>
      </c>
      <c r="H337">
        <v>4787.8037109375</v>
      </c>
      <c r="I337">
        <v>1</v>
      </c>
      <c r="J337">
        <v>0.41269007325172424</v>
      </c>
      <c r="K337">
        <v>19.840669631958008</v>
      </c>
      <c r="L337">
        <v>52669.94921875</v>
      </c>
    </row>
    <row r="338" spans="1:12" x14ac:dyDescent="0.25">
      <c r="A338">
        <v>1554</v>
      </c>
      <c r="B338" s="1">
        <f>DATE(2022,12,4) + TIME(0,0,0)</f>
        <v>44899</v>
      </c>
      <c r="C338">
        <v>1311368448</v>
      </c>
      <c r="D338">
        <v>3043186.5</v>
      </c>
      <c r="E338">
        <v>1879.340087890625</v>
      </c>
      <c r="F338">
        <v>430.93341064453125</v>
      </c>
      <c r="G338">
        <v>2104104.75</v>
      </c>
      <c r="H338">
        <v>4882.66796875</v>
      </c>
      <c r="I338">
        <v>1</v>
      </c>
      <c r="J338">
        <v>0.41224408149719238</v>
      </c>
      <c r="K338">
        <v>20.211832046508789</v>
      </c>
      <c r="L338">
        <v>52628.37890625</v>
      </c>
    </row>
    <row r="339" spans="1:12" x14ac:dyDescent="0.25">
      <c r="A339">
        <v>1555</v>
      </c>
      <c r="B339" s="1">
        <f>DATE(2022,12,5) + TIME(0,0,0)</f>
        <v>44900</v>
      </c>
      <c r="C339">
        <v>1313472512</v>
      </c>
      <c r="D339">
        <v>3048069</v>
      </c>
      <c r="E339">
        <v>1899.66748046875</v>
      </c>
      <c r="F339">
        <v>430.93365478515625</v>
      </c>
      <c r="G339">
        <v>2104045.75</v>
      </c>
      <c r="H339">
        <v>4882.5283203125</v>
      </c>
      <c r="I339">
        <v>1</v>
      </c>
      <c r="J339">
        <v>0.41509762406349182</v>
      </c>
      <c r="K339">
        <v>20.351737976074219</v>
      </c>
      <c r="L339">
        <v>52625.94140625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1315555456</v>
      </c>
      <c r="D340">
        <v>3052902.75</v>
      </c>
      <c r="E340">
        <v>1919.834716796875</v>
      </c>
      <c r="F340">
        <v>430.93399047851563</v>
      </c>
      <c r="G340">
        <v>2104035</v>
      </c>
      <c r="H340">
        <v>4882.49951171875</v>
      </c>
      <c r="I340">
        <v>1</v>
      </c>
      <c r="J340">
        <v>0.41567650437355042</v>
      </c>
      <c r="K340">
        <v>20.380119323730469</v>
      </c>
      <c r="L340">
        <v>52631.92578125</v>
      </c>
    </row>
    <row r="341" spans="1:12" x14ac:dyDescent="0.25">
      <c r="A341">
        <v>1556</v>
      </c>
      <c r="B341" s="1">
        <f>DATE(2022,12,6) + TIME(0,0,0)</f>
        <v>44901</v>
      </c>
      <c r="C341">
        <v>1315575936</v>
      </c>
      <c r="D341">
        <v>3052950.25</v>
      </c>
      <c r="E341">
        <v>1920.0335693359375</v>
      </c>
      <c r="F341">
        <v>430.93389892578125</v>
      </c>
      <c r="G341">
        <v>2049527.25</v>
      </c>
      <c r="H341">
        <v>4756.01318359375</v>
      </c>
      <c r="I341">
        <v>1</v>
      </c>
      <c r="J341">
        <v>0.41626238822937012</v>
      </c>
      <c r="K341">
        <v>19.880247116088867</v>
      </c>
      <c r="L341">
        <v>52688.12890625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1317605120</v>
      </c>
      <c r="D342">
        <v>3057658.75</v>
      </c>
      <c r="E342">
        <v>1939.615234375</v>
      </c>
      <c r="F342">
        <v>430.93438720703125</v>
      </c>
      <c r="G342">
        <v>2049573.375</v>
      </c>
      <c r="H342">
        <v>4756.11474609375</v>
      </c>
      <c r="I342">
        <v>1</v>
      </c>
      <c r="J342">
        <v>0.41413420438766479</v>
      </c>
      <c r="K342">
        <v>19.778606414794922</v>
      </c>
      <c r="L342">
        <v>52732.85546875</v>
      </c>
    </row>
    <row r="343" spans="1:12" x14ac:dyDescent="0.25">
      <c r="A343">
        <v>1557</v>
      </c>
      <c r="B343" s="1">
        <f>DATE(2022,12,7) + TIME(0,0,0)</f>
        <v>44902</v>
      </c>
      <c r="C343">
        <v>1317630208</v>
      </c>
      <c r="D343">
        <v>3057717</v>
      </c>
      <c r="E343">
        <v>1939.855224609375</v>
      </c>
      <c r="F343">
        <v>430.9349365234375</v>
      </c>
      <c r="G343">
        <v>2508860</v>
      </c>
      <c r="H343">
        <v>5821.89990234375</v>
      </c>
      <c r="I343">
        <v>1</v>
      </c>
      <c r="J343">
        <v>0.41051158308982849</v>
      </c>
      <c r="K343">
        <v>23.998088836669922</v>
      </c>
      <c r="L343">
        <v>52252.55859375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1332654976</v>
      </c>
      <c r="D344">
        <v>3092582.75</v>
      </c>
      <c r="E344">
        <v>2091.133544921875</v>
      </c>
      <c r="F344">
        <v>430.9359130859375</v>
      </c>
      <c r="G344">
        <v>2508233.75</v>
      </c>
      <c r="H344">
        <v>5820.43310546875</v>
      </c>
      <c r="I344">
        <v>1</v>
      </c>
      <c r="J344">
        <v>0.43561607599258423</v>
      </c>
      <c r="K344">
        <v>25.465675354003906</v>
      </c>
      <c r="L344">
        <v>51728.1015625</v>
      </c>
    </row>
    <row r="345" spans="1:12" x14ac:dyDescent="0.25">
      <c r="A345">
        <v>1563</v>
      </c>
      <c r="B345" s="1">
        <f>DATE(2022,12,13) + TIME(0,0,0)</f>
        <v>44908</v>
      </c>
      <c r="C345">
        <v>1332675840</v>
      </c>
      <c r="D345">
        <v>3092631.25</v>
      </c>
      <c r="E345">
        <v>2091.348388671875</v>
      </c>
      <c r="F345">
        <v>430.93521118164063</v>
      </c>
      <c r="G345">
        <v>2090380.375</v>
      </c>
      <c r="H345">
        <v>4850.7998046875</v>
      </c>
      <c r="I345">
        <v>1</v>
      </c>
      <c r="J345">
        <v>0.44095286726951599</v>
      </c>
      <c r="K345">
        <v>21.484476089477539</v>
      </c>
      <c r="L345">
        <v>52167.1171875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1347290112</v>
      </c>
      <c r="D346">
        <v>3126543.75</v>
      </c>
      <c r="E346">
        <v>2236.166259765625</v>
      </c>
      <c r="F346">
        <v>430.9390869140625</v>
      </c>
      <c r="G346">
        <v>2090704.375</v>
      </c>
      <c r="H346">
        <v>4851.5078125</v>
      </c>
      <c r="I346">
        <v>1</v>
      </c>
      <c r="J346">
        <v>0.42641609907150269</v>
      </c>
      <c r="K346">
        <v>20.776203155517578</v>
      </c>
      <c r="L346">
        <v>52596.390625</v>
      </c>
    </row>
    <row r="347" spans="1:12" x14ac:dyDescent="0.25">
      <c r="A347">
        <v>1570</v>
      </c>
      <c r="B347" s="1">
        <f>DATE(2022,12,20) + TIME(0,0,0)</f>
        <v>44915</v>
      </c>
      <c r="C347">
        <v>1347290112</v>
      </c>
      <c r="D347">
        <v>3126543.75</v>
      </c>
      <c r="E347">
        <v>2236.166259765625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57310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1347290112</v>
      </c>
      <c r="D348">
        <v>3126543.75</v>
      </c>
      <c r="E348">
        <v>2236.166259765625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57428.3203125</v>
      </c>
    </row>
    <row r="349" spans="1:12" x14ac:dyDescent="0.25">
      <c r="A349">
        <v>1571</v>
      </c>
      <c r="B349" s="1">
        <f>DATE(2022,12,21) + TIME(0,0,0)</f>
        <v>44916</v>
      </c>
      <c r="C349">
        <v>1347290112</v>
      </c>
      <c r="D349">
        <v>3126543.75</v>
      </c>
      <c r="E349">
        <v>2236.166259765625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57429.4609375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1347290112</v>
      </c>
      <c r="D350">
        <v>3126543.75</v>
      </c>
      <c r="E350">
        <v>2236.166259765625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57847.13671875</v>
      </c>
    </row>
    <row r="351" spans="1:12" x14ac:dyDescent="0.25">
      <c r="A351">
        <v>1576</v>
      </c>
      <c r="B351" s="1">
        <f>DATE(2022,12,26) + TIME(0,0,0)</f>
        <v>44921</v>
      </c>
      <c r="C351">
        <v>1347315072</v>
      </c>
      <c r="D351">
        <v>3126601.75</v>
      </c>
      <c r="E351">
        <v>2236.30419921875</v>
      </c>
      <c r="F351">
        <v>430.95504760742188</v>
      </c>
      <c r="G351">
        <v>2507438.25</v>
      </c>
      <c r="H351">
        <v>5818.3291015625</v>
      </c>
      <c r="I351">
        <v>1</v>
      </c>
      <c r="J351">
        <v>0.23627291619777679</v>
      </c>
      <c r="K351">
        <v>13.779693603515625</v>
      </c>
      <c r="L351">
        <v>54861.453125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1354799232</v>
      </c>
      <c r="D352">
        <v>3143968.75</v>
      </c>
      <c r="E352">
        <v>2307.456787109375</v>
      </c>
      <c r="F352">
        <v>430.94256591796875</v>
      </c>
      <c r="G352">
        <v>2502893.75</v>
      </c>
      <c r="H352">
        <v>5807.9521484375</v>
      </c>
      <c r="I352">
        <v>1</v>
      </c>
      <c r="J352">
        <v>0.41418445110321045</v>
      </c>
      <c r="K352">
        <v>24.155685424804688</v>
      </c>
      <c r="L352">
        <v>52368.46484375</v>
      </c>
    </row>
    <row r="353" spans="1:12" x14ac:dyDescent="0.25">
      <c r="A353">
        <v>1579</v>
      </c>
      <c r="B353" s="1">
        <f>DATE(2022,12,29) + TIME(0,0,0)</f>
        <v>44924</v>
      </c>
      <c r="C353">
        <v>1354819840</v>
      </c>
      <c r="D353">
        <v>3144016.75</v>
      </c>
      <c r="E353">
        <v>2307.655517578125</v>
      </c>
      <c r="F353">
        <v>430.94192504882813</v>
      </c>
      <c r="G353">
        <v>2064986.375</v>
      </c>
      <c r="H353">
        <v>4791.79736328125</v>
      </c>
      <c r="I353">
        <v>1</v>
      </c>
      <c r="J353">
        <v>0.41273432970046997</v>
      </c>
      <c r="K353">
        <v>19.859359741210938</v>
      </c>
      <c r="L353">
        <v>52826.06640625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1381646080</v>
      </c>
      <c r="D354">
        <v>3206266</v>
      </c>
      <c r="E354">
        <v>2561.733642578125</v>
      </c>
      <c r="F354">
        <v>430.94937133789063</v>
      </c>
      <c r="G354">
        <v>2064984.875</v>
      </c>
      <c r="H354">
        <v>4791.7109375</v>
      </c>
      <c r="I354">
        <v>1</v>
      </c>
      <c r="J354">
        <v>0.41452643275260925</v>
      </c>
      <c r="K354">
        <v>19.945589065551758</v>
      </c>
      <c r="L354">
        <v>52871.66796875</v>
      </c>
    </row>
    <row r="355" spans="1:12" x14ac:dyDescent="0.25">
      <c r="A355">
        <v>1592</v>
      </c>
      <c r="B355" s="1">
        <f>DATE(2023,1,11) + TIME(0,0,0)</f>
        <v>44937</v>
      </c>
      <c r="C355">
        <v>1381671936</v>
      </c>
      <c r="D355">
        <v>3206326.25</v>
      </c>
      <c r="E355">
        <v>2561.987060546875</v>
      </c>
      <c r="F355">
        <v>430.949951171875</v>
      </c>
      <c r="G355">
        <v>2592478</v>
      </c>
      <c r="H355">
        <v>6015.728515625</v>
      </c>
      <c r="I355">
        <v>1</v>
      </c>
      <c r="J355">
        <v>0.41915985941886902</v>
      </c>
      <c r="K355">
        <v>25.321657180786133</v>
      </c>
      <c r="L355">
        <v>52317.47265625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1389421568</v>
      </c>
      <c r="D356">
        <v>3224309</v>
      </c>
      <c r="E356">
        <v>2641.96435546875</v>
      </c>
      <c r="F356">
        <v>430.95004272460938</v>
      </c>
      <c r="G356">
        <v>2591816.5</v>
      </c>
      <c r="H356">
        <v>6014.1923828125</v>
      </c>
      <c r="I356">
        <v>1</v>
      </c>
      <c r="J356">
        <v>0.44459629058837891</v>
      </c>
      <c r="K356">
        <v>26.858287811279297</v>
      </c>
      <c r="L356">
        <v>51739.96875</v>
      </c>
    </row>
    <row r="357" spans="1:12" x14ac:dyDescent="0.25">
      <c r="A357">
        <v>1595</v>
      </c>
      <c r="B357" s="1">
        <f>DATE(2023,1,14) + TIME(0,0,0)</f>
        <v>44940</v>
      </c>
      <c r="C357">
        <v>1389442304</v>
      </c>
      <c r="D357">
        <v>3224357</v>
      </c>
      <c r="E357">
        <v>2642.1787109375</v>
      </c>
      <c r="F357">
        <v>430.94891357421875</v>
      </c>
      <c r="G357">
        <v>2067823</v>
      </c>
      <c r="H357">
        <v>4798.30224609375</v>
      </c>
      <c r="I357">
        <v>1</v>
      </c>
      <c r="J357">
        <v>0.4449039101600647</v>
      </c>
      <c r="K357">
        <v>21.443235397338867</v>
      </c>
      <c r="L357">
        <v>52290.97265625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1400983424</v>
      </c>
      <c r="D358">
        <v>3251137.25</v>
      </c>
      <c r="E358">
        <v>2755.89111328125</v>
      </c>
      <c r="F358">
        <v>430.95526123046875</v>
      </c>
      <c r="G358">
        <v>2068273.75</v>
      </c>
      <c r="H358">
        <v>4799.27734375</v>
      </c>
      <c r="I358">
        <v>1</v>
      </c>
      <c r="J358">
        <v>0.4246668815612793</v>
      </c>
      <c r="K358">
        <v>20.467861175537109</v>
      </c>
      <c r="L358">
        <v>52737.5703125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1401831424</v>
      </c>
      <c r="D359">
        <v>3253105</v>
      </c>
      <c r="E359">
        <v>2764.2880859375</v>
      </c>
      <c r="F359">
        <v>430.95562744140625</v>
      </c>
      <c r="G359">
        <v>2068270</v>
      </c>
      <c r="H359">
        <v>4799.2646484375</v>
      </c>
      <c r="I359">
        <v>1</v>
      </c>
      <c r="J359">
        <v>0.42493045330047607</v>
      </c>
      <c r="K359">
        <v>20.480564117431641</v>
      </c>
      <c r="L359">
        <v>52739.203125</v>
      </c>
    </row>
    <row r="360" spans="1:12" x14ac:dyDescent="0.25">
      <c r="A360">
        <v>1601</v>
      </c>
      <c r="B360" s="1">
        <f>DATE(2023,1,20) + TIME(0,0,0)</f>
        <v>44946</v>
      </c>
      <c r="C360">
        <v>1401851648</v>
      </c>
      <c r="D360">
        <v>3253152</v>
      </c>
      <c r="E360">
        <v>2764.488037109375</v>
      </c>
      <c r="F360">
        <v>430.95556640625</v>
      </c>
      <c r="G360">
        <v>2022622.125</v>
      </c>
      <c r="H360">
        <v>4693.3427734375</v>
      </c>
      <c r="I360">
        <v>1</v>
      </c>
      <c r="J360">
        <v>0.4243033230304718</v>
      </c>
      <c r="K360">
        <v>19.998865127563477</v>
      </c>
      <c r="L360">
        <v>52786.1796875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1405876736</v>
      </c>
      <c r="D361">
        <v>3262492</v>
      </c>
      <c r="E361">
        <v>2804.11474609375</v>
      </c>
      <c r="F361">
        <v>430.95751953125</v>
      </c>
      <c r="G361">
        <v>2022662.625</v>
      </c>
      <c r="H361">
        <v>4693.41552734375</v>
      </c>
      <c r="I361">
        <v>1</v>
      </c>
      <c r="J361">
        <v>0.42275863885879517</v>
      </c>
      <c r="K361">
        <v>19.926057815551758</v>
      </c>
      <c r="L361">
        <v>52831.6953125</v>
      </c>
    </row>
    <row r="362" spans="1:12" x14ac:dyDescent="0.25">
      <c r="A362">
        <v>1603</v>
      </c>
      <c r="B362" s="1">
        <f>DATE(2023,1,22) + TIME(0,0,0)</f>
        <v>44948</v>
      </c>
      <c r="C362">
        <v>1405902720</v>
      </c>
      <c r="D362">
        <v>3262552</v>
      </c>
      <c r="E362">
        <v>2804.373779296875</v>
      </c>
      <c r="F362">
        <v>430.95819091796875</v>
      </c>
      <c r="G362">
        <v>2589256.75</v>
      </c>
      <c r="H362">
        <v>6008.13916015625</v>
      </c>
      <c r="I362">
        <v>1</v>
      </c>
      <c r="J362">
        <v>0.42935267090797424</v>
      </c>
      <c r="K362">
        <v>25.907341003417969</v>
      </c>
      <c r="L362">
        <v>52237.63671875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1413642624</v>
      </c>
      <c r="D363">
        <v>3280511.75</v>
      </c>
      <c r="E363">
        <v>2886.346923828125</v>
      </c>
      <c r="F363">
        <v>430.95803833007813</v>
      </c>
      <c r="G363">
        <v>2588573</v>
      </c>
      <c r="H363">
        <v>6006.5546875</v>
      </c>
      <c r="I363">
        <v>1</v>
      </c>
      <c r="J363">
        <v>0.45563039183616638</v>
      </c>
      <c r="K363">
        <v>27.492954254150391</v>
      </c>
      <c r="L363">
        <v>51648.52734375</v>
      </c>
    </row>
    <row r="364" spans="1:12" x14ac:dyDescent="0.25">
      <c r="A364">
        <v>1606</v>
      </c>
      <c r="B364" s="1">
        <f>DATE(2023,1,25) + TIME(0,0,0)</f>
        <v>44951</v>
      </c>
      <c r="C364">
        <v>1413662976</v>
      </c>
      <c r="D364">
        <v>3280559.25</v>
      </c>
      <c r="E364">
        <v>2886.563720703125</v>
      </c>
      <c r="F364">
        <v>430.95663452148438</v>
      </c>
      <c r="G364">
        <v>2044144.625</v>
      </c>
      <c r="H364">
        <v>4743.2724609375</v>
      </c>
      <c r="I364">
        <v>1</v>
      </c>
      <c r="J364">
        <v>0.45488899946212769</v>
      </c>
      <c r="K364">
        <v>21.675222396850586</v>
      </c>
      <c r="L364">
        <v>52220.65234375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1430000128</v>
      </c>
      <c r="D365">
        <v>3318467.5</v>
      </c>
      <c r="E365">
        <v>3050.223876953125</v>
      </c>
      <c r="F365">
        <v>430.96661376953125</v>
      </c>
      <c r="G365">
        <v>2044677.875</v>
      </c>
      <c r="H365">
        <v>4744.39990234375</v>
      </c>
      <c r="I365">
        <v>1</v>
      </c>
      <c r="J365">
        <v>0.431221604347229</v>
      </c>
      <c r="K365">
        <v>20.547483444213867</v>
      </c>
      <c r="L365">
        <v>52720.33984375</v>
      </c>
    </row>
    <row r="366" spans="1:12" x14ac:dyDescent="0.25">
      <c r="A366">
        <v>1614</v>
      </c>
      <c r="B366" s="1">
        <f>DATE(2023,2,2) + TIME(0,0,0)</f>
        <v>44959</v>
      </c>
      <c r="C366">
        <v>1430020864</v>
      </c>
      <c r="D366">
        <v>3318515.5</v>
      </c>
      <c r="E366">
        <v>3050.432373046875</v>
      </c>
      <c r="F366">
        <v>430.96664428710938</v>
      </c>
      <c r="G366">
        <v>2071791.5</v>
      </c>
      <c r="H366">
        <v>4807.31298828125</v>
      </c>
      <c r="I366">
        <v>1</v>
      </c>
      <c r="J366">
        <v>0.43192854523658752</v>
      </c>
      <c r="K366">
        <v>20.854232788085938</v>
      </c>
      <c r="L366">
        <v>52697.19140625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1459004288</v>
      </c>
      <c r="D367">
        <v>3385766.75</v>
      </c>
      <c r="E367">
        <v>3345.370849609375</v>
      </c>
      <c r="F367">
        <v>430.98046875</v>
      </c>
      <c r="G367">
        <v>2071701.125</v>
      </c>
      <c r="H367">
        <v>4806.94873046875</v>
      </c>
      <c r="I367">
        <v>1</v>
      </c>
      <c r="J367">
        <v>0.43945989012718201</v>
      </c>
      <c r="K367">
        <v>21.217855453491211</v>
      </c>
      <c r="L367">
        <v>52633.6171875</v>
      </c>
    </row>
    <row r="368" spans="1:12" x14ac:dyDescent="0.25">
      <c r="A368">
        <v>1628</v>
      </c>
      <c r="B368" s="1">
        <f>DATE(2023,2,16) + TIME(0,0,0)</f>
        <v>44973</v>
      </c>
      <c r="C368">
        <v>1459025280</v>
      </c>
      <c r="D368">
        <v>3385815.25</v>
      </c>
      <c r="E368">
        <v>3345.585693359375</v>
      </c>
      <c r="F368">
        <v>430.98052978515625</v>
      </c>
      <c r="G368">
        <v>2094741.5</v>
      </c>
      <c r="H368">
        <v>4860.40869140625</v>
      </c>
      <c r="I368">
        <v>1</v>
      </c>
      <c r="J368">
        <v>0.43995648622512817</v>
      </c>
      <c r="K368">
        <v>21.478178024291992</v>
      </c>
      <c r="L368">
        <v>52609.9765625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1471572480</v>
      </c>
      <c r="D369">
        <v>3414928</v>
      </c>
      <c r="E369">
        <v>3475.340576171875</v>
      </c>
      <c r="F369">
        <v>430.98834228515625</v>
      </c>
      <c r="G369">
        <v>2094669.625</v>
      </c>
      <c r="H369">
        <v>4860.15380859375</v>
      </c>
      <c r="I369">
        <v>1</v>
      </c>
      <c r="J369">
        <v>0.44517782330513</v>
      </c>
      <c r="K369">
        <v>21.733078002929688</v>
      </c>
      <c r="L369">
        <v>52561.10546875</v>
      </c>
    </row>
    <row r="370" spans="1:12" x14ac:dyDescent="0.25">
      <c r="A370">
        <v>1634</v>
      </c>
      <c r="B370" s="1">
        <f>DATE(2023,2,22) + TIME(0,0,0)</f>
        <v>44979</v>
      </c>
      <c r="C370">
        <v>1471593216</v>
      </c>
      <c r="D370">
        <v>3414976.25</v>
      </c>
      <c r="E370">
        <v>3475.55615234375</v>
      </c>
      <c r="F370">
        <v>430.98834228515625</v>
      </c>
      <c r="G370">
        <v>2079365.75</v>
      </c>
      <c r="H370">
        <v>4824.64501953125</v>
      </c>
      <c r="I370">
        <v>1</v>
      </c>
      <c r="J370">
        <v>0.444894939661026</v>
      </c>
      <c r="K370">
        <v>21.560523986816406</v>
      </c>
      <c r="L370">
        <v>52576.921875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1496524416</v>
      </c>
      <c r="D371">
        <v>3472821.5</v>
      </c>
      <c r="E371">
        <v>3736.349365234375</v>
      </c>
      <c r="F371">
        <v>431.00592041015625</v>
      </c>
      <c r="G371">
        <v>2079299.75</v>
      </c>
      <c r="H371">
        <v>4824.294921875</v>
      </c>
      <c r="I371">
        <v>1</v>
      </c>
      <c r="J371">
        <v>0.4521125853061676</v>
      </c>
      <c r="K371">
        <v>21.910305023193359</v>
      </c>
      <c r="L371">
        <v>52546.71875</v>
      </c>
    </row>
    <row r="372" spans="1:12" x14ac:dyDescent="0.25">
      <c r="A372">
        <v>1646</v>
      </c>
      <c r="B372" s="1">
        <f>DATE(2023,3,6) + TIME(0,0,0)</f>
        <v>44991</v>
      </c>
      <c r="C372">
        <v>1496545920</v>
      </c>
      <c r="D372">
        <v>3472871.25</v>
      </c>
      <c r="E372">
        <v>3736.576416015625</v>
      </c>
      <c r="F372">
        <v>431.006103515625</v>
      </c>
      <c r="G372">
        <v>2146808.25</v>
      </c>
      <c r="H372">
        <v>4980.92333984375</v>
      </c>
      <c r="I372">
        <v>1</v>
      </c>
      <c r="J372">
        <v>0.45357030630111694</v>
      </c>
      <c r="K372">
        <v>22.694927215576172</v>
      </c>
      <c r="L372">
        <v>52476.921875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1502964608</v>
      </c>
      <c r="D373">
        <v>3487763.5</v>
      </c>
      <c r="E373">
        <v>3805.2041015625</v>
      </c>
      <c r="F373">
        <v>431.010986328125</v>
      </c>
      <c r="G373">
        <v>2146701.75</v>
      </c>
      <c r="H373">
        <v>4980.619140625</v>
      </c>
      <c r="I373">
        <v>1</v>
      </c>
      <c r="J373">
        <v>0.45965501666069031</v>
      </c>
      <c r="K373">
        <v>22.999383926391602</v>
      </c>
      <c r="L373">
        <v>52393.8046875</v>
      </c>
    </row>
    <row r="374" spans="1:12" x14ac:dyDescent="0.25">
      <c r="A374">
        <v>1649</v>
      </c>
      <c r="B374" s="1">
        <f>DATE(2023,3,9) + TIME(0,0,0)</f>
        <v>44994</v>
      </c>
      <c r="C374">
        <v>1502964608</v>
      </c>
      <c r="D374">
        <v>3487763.5</v>
      </c>
      <c r="E374">
        <v>3805.2041015625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57069.828125</v>
      </c>
    </row>
    <row r="375" spans="1:12" x14ac:dyDescent="0.25">
      <c r="A375">
        <v>1649.39</v>
      </c>
      <c r="B375" s="1">
        <f>DATE(2023,3,9) + TIME(9,21,36)</f>
        <v>44994.39</v>
      </c>
      <c r="C375">
        <v>1502964608</v>
      </c>
      <c r="D375">
        <v>3487763.5</v>
      </c>
      <c r="E375">
        <v>3805.2041015625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57114.89453125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1502986880</v>
      </c>
      <c r="D376">
        <v>3487815.25</v>
      </c>
      <c r="E376">
        <v>3805.338623046875</v>
      </c>
      <c r="F376">
        <v>431.06167602539063</v>
      </c>
      <c r="G376">
        <v>2227829.75</v>
      </c>
      <c r="H376">
        <v>5168.23876953125</v>
      </c>
      <c r="I376">
        <v>1</v>
      </c>
      <c r="J376">
        <v>0.25982752442359924</v>
      </c>
      <c r="K376">
        <v>13.463489532470703</v>
      </c>
      <c r="L376">
        <v>53598.98828125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1504298880</v>
      </c>
      <c r="D377">
        <v>3490859</v>
      </c>
      <c r="E377">
        <v>3818.67919921875</v>
      </c>
      <c r="F377">
        <v>431.01287841796875</v>
      </c>
      <c r="G377">
        <v>2223130.5</v>
      </c>
      <c r="H377">
        <v>5157.92138671875</v>
      </c>
      <c r="I377">
        <v>1</v>
      </c>
      <c r="J377">
        <v>0.45890584588050842</v>
      </c>
      <c r="K377">
        <v>23.77912712097168</v>
      </c>
      <c r="L377">
        <v>52544.84375</v>
      </c>
    </row>
    <row r="378" spans="1:12" x14ac:dyDescent="0.25">
      <c r="A378">
        <v>1650</v>
      </c>
      <c r="B378" s="1">
        <f>DATE(2023,3,10) + TIME(0,0,0)</f>
        <v>44995</v>
      </c>
      <c r="C378">
        <v>1504298880</v>
      </c>
      <c r="D378">
        <v>3490859</v>
      </c>
      <c r="E378">
        <v>3818.67919921875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57113.0234375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1504298880</v>
      </c>
      <c r="D379">
        <v>3490859</v>
      </c>
      <c r="E379">
        <v>3818.67919921875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57217.125</v>
      </c>
    </row>
    <row r="380" spans="1:12" x14ac:dyDescent="0.25">
      <c r="A380">
        <v>1651</v>
      </c>
      <c r="B380" s="1">
        <f>DATE(2023,3,11) + TIME(0,0,0)</f>
        <v>44996</v>
      </c>
      <c r="C380">
        <v>1504324992</v>
      </c>
      <c r="D380">
        <v>3490919.5</v>
      </c>
      <c r="E380">
        <v>3818.838623046875</v>
      </c>
      <c r="F380">
        <v>431.0670166015625</v>
      </c>
      <c r="G380">
        <v>2609296.25</v>
      </c>
      <c r="H380">
        <v>6053.11083984375</v>
      </c>
      <c r="I380">
        <v>1</v>
      </c>
      <c r="J380">
        <v>0.26253101229667664</v>
      </c>
      <c r="K380">
        <v>15.933121681213379</v>
      </c>
      <c r="L380">
        <v>53799.0859375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1506902656</v>
      </c>
      <c r="D381">
        <v>3496900</v>
      </c>
      <c r="E381">
        <v>3846.70166015625</v>
      </c>
      <c r="F381">
        <v>431.01284790039063</v>
      </c>
      <c r="G381">
        <v>2603211.75</v>
      </c>
      <c r="H381">
        <v>6039.75439453125</v>
      </c>
      <c r="I381">
        <v>1</v>
      </c>
      <c r="J381">
        <v>0.48251399397850037</v>
      </c>
      <c r="K381">
        <v>29.283958435058594</v>
      </c>
      <c r="L381">
        <v>51973.50390625</v>
      </c>
    </row>
    <row r="382" spans="1:12" x14ac:dyDescent="0.25">
      <c r="A382">
        <v>1652</v>
      </c>
      <c r="B382" s="1">
        <f>DATE(2023,3,12) + TIME(0,0,0)</f>
        <v>44997</v>
      </c>
      <c r="C382">
        <v>1506927744</v>
      </c>
      <c r="D382">
        <v>3496958.5</v>
      </c>
      <c r="E382">
        <v>3846.984375</v>
      </c>
      <c r="F382">
        <v>431.01251220703125</v>
      </c>
      <c r="G382">
        <v>2514431.25</v>
      </c>
      <c r="H382">
        <v>5833.77783203125</v>
      </c>
      <c r="I382">
        <v>1</v>
      </c>
      <c r="J382">
        <v>0.48212969303131104</v>
      </c>
      <c r="K382">
        <v>28.262638092041016</v>
      </c>
      <c r="L382">
        <v>52063.53515625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1511931648</v>
      </c>
      <c r="D383">
        <v>3508568</v>
      </c>
      <c r="E383">
        <v>3902.819091796875</v>
      </c>
      <c r="F383">
        <v>431.01730346679688</v>
      </c>
      <c r="G383">
        <v>2514527.75</v>
      </c>
      <c r="H383">
        <v>5833.93701171875</v>
      </c>
      <c r="I383">
        <v>1</v>
      </c>
      <c r="J383">
        <v>0.47944438457489014</v>
      </c>
      <c r="K383">
        <v>28.105232238769531</v>
      </c>
      <c r="L383">
        <v>51748.14453125</v>
      </c>
    </row>
    <row r="384" spans="1:12" x14ac:dyDescent="0.25">
      <c r="A384">
        <v>1654</v>
      </c>
      <c r="B384" s="1">
        <f>DATE(2023,3,14) + TIME(0,0,0)</f>
        <v>44999</v>
      </c>
      <c r="C384">
        <v>1511952896</v>
      </c>
      <c r="D384">
        <v>3508617.25</v>
      </c>
      <c r="E384">
        <v>3903.053955078125</v>
      </c>
      <c r="F384">
        <v>431.01559448242188</v>
      </c>
      <c r="G384">
        <v>2119231.75</v>
      </c>
      <c r="H384">
        <v>4916.83349609375</v>
      </c>
      <c r="I384">
        <v>1</v>
      </c>
      <c r="J384">
        <v>0.47505864500999451</v>
      </c>
      <c r="K384">
        <v>23.469335556030273</v>
      </c>
      <c r="L384">
        <v>52163.06640625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1520410240</v>
      </c>
      <c r="D385">
        <v>3528238.75</v>
      </c>
      <c r="E385">
        <v>3993.366455078125</v>
      </c>
      <c r="F385">
        <v>431.02774047851563</v>
      </c>
      <c r="G385">
        <v>2119583</v>
      </c>
      <c r="H385">
        <v>4917.50927734375</v>
      </c>
      <c r="I385">
        <v>1</v>
      </c>
      <c r="J385">
        <v>0.46134942770004272</v>
      </c>
      <c r="K385">
        <v>22.792051315307617</v>
      </c>
      <c r="L385">
        <v>52417.13671875</v>
      </c>
    </row>
    <row r="386" spans="1:12" x14ac:dyDescent="0.25">
      <c r="A386">
        <v>1658</v>
      </c>
      <c r="B386" s="1">
        <f>DATE(2023,3,18) + TIME(0,0,0)</f>
        <v>45003</v>
      </c>
      <c r="C386">
        <v>1520430976</v>
      </c>
      <c r="D386">
        <v>3528286.75</v>
      </c>
      <c r="E386">
        <v>3993.588134765625</v>
      </c>
      <c r="F386">
        <v>431.02764892578125</v>
      </c>
      <c r="G386">
        <v>2066951.125</v>
      </c>
      <c r="H386">
        <v>4795.40283203125</v>
      </c>
      <c r="I386">
        <v>1</v>
      </c>
      <c r="J386">
        <v>0.46013063192367554</v>
      </c>
      <c r="K386">
        <v>22.1671142578125</v>
      </c>
      <c r="L386">
        <v>52471.30078125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1553480704</v>
      </c>
      <c r="D387">
        <v>3604960.25</v>
      </c>
      <c r="E387">
        <v>4353.0185546875</v>
      </c>
      <c r="F387">
        <v>431.05783081054688</v>
      </c>
      <c r="G387">
        <v>2066848</v>
      </c>
      <c r="H387">
        <v>4794.82763671875</v>
      </c>
      <c r="I387">
        <v>1</v>
      </c>
      <c r="J387">
        <v>0.47204345464706421</v>
      </c>
      <c r="K387">
        <v>22.741018295288086</v>
      </c>
      <c r="L387">
        <v>52449.109375</v>
      </c>
    </row>
    <row r="388" spans="1:12" x14ac:dyDescent="0.25">
      <c r="A388">
        <v>1674</v>
      </c>
      <c r="B388" s="1">
        <f>DATE(2023,4,3) + TIME(0,0,0)</f>
        <v>45019</v>
      </c>
      <c r="C388">
        <v>1553500544</v>
      </c>
      <c r="D388">
        <v>3605006.5</v>
      </c>
      <c r="E388">
        <v>4353.23681640625</v>
      </c>
      <c r="F388">
        <v>431.05758666992188</v>
      </c>
      <c r="G388">
        <v>1993824.375</v>
      </c>
      <c r="H388">
        <v>4625.4248046875</v>
      </c>
      <c r="I388">
        <v>1</v>
      </c>
      <c r="J388">
        <v>0.47024250030517578</v>
      </c>
      <c r="K388">
        <v>21.853475570678711</v>
      </c>
      <c r="L388">
        <v>52524.08984375</v>
      </c>
    </row>
    <row r="389" spans="1:12" x14ac:dyDescent="0.25">
      <c r="A389">
        <v>1674.05</v>
      </c>
      <c r="B389" s="1">
        <f>DATE(2023,4,3) + TIME(1,12,0)</f>
        <v>45019.05</v>
      </c>
      <c r="C389">
        <v>1553600256</v>
      </c>
      <c r="D389">
        <v>3605237.75</v>
      </c>
      <c r="E389">
        <v>4354.32470703125</v>
      </c>
      <c r="F389">
        <v>431.05874633789063</v>
      </c>
      <c r="G389">
        <v>1993882.625</v>
      </c>
      <c r="H389">
        <v>4625.54736328125</v>
      </c>
      <c r="I389">
        <v>1</v>
      </c>
      <c r="J389">
        <v>0.4676063060760498</v>
      </c>
      <c r="K389">
        <v>21.730966567993164</v>
      </c>
      <c r="L389">
        <v>52537.12890625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1555474560</v>
      </c>
      <c r="D390">
        <v>3609585.75</v>
      </c>
      <c r="E390">
        <v>4374.68359375</v>
      </c>
      <c r="F390">
        <v>431.06253051757813</v>
      </c>
      <c r="G390">
        <v>1993926.875</v>
      </c>
      <c r="H390">
        <v>4625.609375</v>
      </c>
      <c r="I390">
        <v>1</v>
      </c>
      <c r="J390">
        <v>0.46625590324401855</v>
      </c>
      <c r="K390">
        <v>21.668205261230469</v>
      </c>
      <c r="L390">
        <v>52576.6953125</v>
      </c>
    </row>
    <row r="391" spans="1:12" x14ac:dyDescent="0.25">
      <c r="A391">
        <v>1675</v>
      </c>
      <c r="B391" s="1">
        <f>DATE(2023,4,4) + TIME(0,0,0)</f>
        <v>45020</v>
      </c>
      <c r="C391">
        <v>1555495296</v>
      </c>
      <c r="D391">
        <v>3609633.75</v>
      </c>
      <c r="E391">
        <v>4374.90869140625</v>
      </c>
      <c r="F391">
        <v>431.06277465820313</v>
      </c>
      <c r="G391">
        <v>2065114</v>
      </c>
      <c r="H391">
        <v>4790.75</v>
      </c>
      <c r="I391">
        <v>1</v>
      </c>
      <c r="J391">
        <v>0.46818897128105164</v>
      </c>
      <c r="K391">
        <v>22.535272598266602</v>
      </c>
      <c r="L391">
        <v>52503.7421875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1557539584</v>
      </c>
      <c r="D392">
        <v>3614376.25</v>
      </c>
      <c r="E392">
        <v>4397.453125</v>
      </c>
      <c r="F392">
        <v>431.064208984375</v>
      </c>
      <c r="G392">
        <v>2065009.25</v>
      </c>
      <c r="H392">
        <v>4790.4912109375</v>
      </c>
      <c r="I392">
        <v>1</v>
      </c>
      <c r="J392">
        <v>0.47357848286628723</v>
      </c>
      <c r="K392">
        <v>22.794685363769531</v>
      </c>
      <c r="L392">
        <v>52459.765625</v>
      </c>
    </row>
    <row r="393" spans="1:12" x14ac:dyDescent="0.25">
      <c r="A393">
        <v>1676</v>
      </c>
      <c r="B393" s="1">
        <f>DATE(2023,4,5) + TIME(0,0,0)</f>
        <v>45021</v>
      </c>
      <c r="C393">
        <v>1557564544</v>
      </c>
      <c r="D393">
        <v>3614434</v>
      </c>
      <c r="E393">
        <v>4397.732421875</v>
      </c>
      <c r="F393">
        <v>431.06558227539063</v>
      </c>
      <c r="G393">
        <v>2490668.25</v>
      </c>
      <c r="H393">
        <v>5777.93359375</v>
      </c>
      <c r="I393">
        <v>1</v>
      </c>
      <c r="J393">
        <v>0.48161718249320984</v>
      </c>
      <c r="K393">
        <v>27.962192535400391</v>
      </c>
      <c r="L393">
        <v>52013.68359375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1560029696</v>
      </c>
      <c r="D394">
        <v>3620153</v>
      </c>
      <c r="E394">
        <v>4426.65478515625</v>
      </c>
      <c r="F394">
        <v>431.0606689453125</v>
      </c>
      <c r="G394">
        <v>2490065.75</v>
      </c>
      <c r="H394">
        <v>5776.6015625</v>
      </c>
      <c r="I394">
        <v>1</v>
      </c>
      <c r="J394">
        <v>0.50463616847991943</v>
      </c>
      <c r="K394">
        <v>29.298675537109375</v>
      </c>
      <c r="L394">
        <v>51676.00390625</v>
      </c>
    </row>
    <row r="395" spans="1:12" x14ac:dyDescent="0.25">
      <c r="A395">
        <v>1677</v>
      </c>
      <c r="B395" s="1">
        <f>DATE(2023,4,6) + TIME(0,0,0)</f>
        <v>45022</v>
      </c>
      <c r="C395">
        <v>1560054912</v>
      </c>
      <c r="D395">
        <v>3620211.25</v>
      </c>
      <c r="E395">
        <v>4426.951171875</v>
      </c>
      <c r="F395">
        <v>431.06085205078125</v>
      </c>
      <c r="G395">
        <v>2517309.75</v>
      </c>
      <c r="H395">
        <v>5839.8017578125</v>
      </c>
      <c r="I395">
        <v>1</v>
      </c>
      <c r="J395">
        <v>0.50486284494400024</v>
      </c>
      <c r="K395">
        <v>29.632595062255859</v>
      </c>
      <c r="L395">
        <v>51645.609375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1570098688</v>
      </c>
      <c r="D396">
        <v>3643511.5</v>
      </c>
      <c r="E396">
        <v>4545.9951171875</v>
      </c>
      <c r="F396">
        <v>431.0706787109375</v>
      </c>
      <c r="G396">
        <v>2517228.25</v>
      </c>
      <c r="H396">
        <v>5839.47900390625</v>
      </c>
      <c r="I396">
        <v>1</v>
      </c>
      <c r="J396">
        <v>0.51040744781494141</v>
      </c>
      <c r="K396">
        <v>29.958044052124023</v>
      </c>
      <c r="L396">
        <v>51420.640625</v>
      </c>
    </row>
    <row r="397" spans="1:12" x14ac:dyDescent="0.25">
      <c r="A397">
        <v>1681</v>
      </c>
      <c r="B397" s="1">
        <f>DATE(2023,4,10) + TIME(0,0,0)</f>
        <v>45026</v>
      </c>
      <c r="C397">
        <v>1570119168</v>
      </c>
      <c r="D397">
        <v>3643558.75</v>
      </c>
      <c r="E397">
        <v>4546.23681640625</v>
      </c>
      <c r="F397">
        <v>431.06704711914063</v>
      </c>
      <c r="G397">
        <v>2046506.875</v>
      </c>
      <c r="H397">
        <v>4747.537109375</v>
      </c>
      <c r="I397">
        <v>1</v>
      </c>
      <c r="J397">
        <v>0.5064045786857605</v>
      </c>
      <c r="K397">
        <v>24.164113998413086</v>
      </c>
      <c r="L397">
        <v>51914.57421875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1572145920</v>
      </c>
      <c r="D398">
        <v>3648260.25</v>
      </c>
      <c r="E398">
        <v>4568.83984375</v>
      </c>
      <c r="F398">
        <v>431.08184814453125</v>
      </c>
      <c r="G398">
        <v>2047170.25</v>
      </c>
      <c r="H398">
        <v>4748.9130859375</v>
      </c>
      <c r="I398">
        <v>1</v>
      </c>
      <c r="J398">
        <v>0.47756963968276978</v>
      </c>
      <c r="K398">
        <v>22.788198471069336</v>
      </c>
      <c r="L398">
        <v>52246.71875</v>
      </c>
    </row>
    <row r="399" spans="1:12" x14ac:dyDescent="0.25">
      <c r="A399">
        <v>1682</v>
      </c>
      <c r="B399" s="1">
        <f>DATE(2023,4,11) + TIME(0,0,0)</f>
        <v>45027</v>
      </c>
      <c r="C399">
        <v>1572171264</v>
      </c>
      <c r="D399">
        <v>3648319.25</v>
      </c>
      <c r="E399">
        <v>4569.12841796875</v>
      </c>
      <c r="F399">
        <v>431.08343505859375</v>
      </c>
      <c r="G399">
        <v>2539832.5</v>
      </c>
      <c r="H399">
        <v>5891.7421875</v>
      </c>
      <c r="I399">
        <v>1</v>
      </c>
      <c r="J399">
        <v>0.48755171895027161</v>
      </c>
      <c r="K399">
        <v>28.86602783203125</v>
      </c>
      <c r="L399">
        <v>51730.54296875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1573415424</v>
      </c>
      <c r="D400">
        <v>3651205.5</v>
      </c>
      <c r="E400">
        <v>4583.9638671875</v>
      </c>
      <c r="F400">
        <v>431.07449340820313</v>
      </c>
      <c r="G400">
        <v>2539088.25</v>
      </c>
      <c r="H400">
        <v>5890.1376953125</v>
      </c>
      <c r="I400">
        <v>1</v>
      </c>
      <c r="J400">
        <v>0.51460057497024536</v>
      </c>
      <c r="K400">
        <v>30.467470169067383</v>
      </c>
      <c r="L400">
        <v>51489.44921875</v>
      </c>
    </row>
    <row r="401" spans="1:12" x14ac:dyDescent="0.25">
      <c r="A401">
        <v>1682.5</v>
      </c>
      <c r="B401" s="1">
        <f>DATE(2023,4,11) + TIME(12,0,0)</f>
        <v>45027.5</v>
      </c>
      <c r="C401">
        <v>1573436032</v>
      </c>
      <c r="D401">
        <v>3651253</v>
      </c>
      <c r="E401">
        <v>4584.20849609375</v>
      </c>
      <c r="F401">
        <v>431.0704345703125</v>
      </c>
      <c r="G401">
        <v>2053805</v>
      </c>
      <c r="H401">
        <v>4764.43017578125</v>
      </c>
      <c r="I401">
        <v>1</v>
      </c>
      <c r="J401">
        <v>0.51141947507858276</v>
      </c>
      <c r="K401">
        <v>24.491477966308594</v>
      </c>
      <c r="L401">
        <v>51997.1484375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1615535104</v>
      </c>
      <c r="D402">
        <v>3748904.75</v>
      </c>
      <c r="E402">
        <v>5057.4384765625</v>
      </c>
      <c r="F402">
        <v>431.1412353515625</v>
      </c>
      <c r="G402">
        <v>2054764.625</v>
      </c>
      <c r="H402">
        <v>4765.87353515625</v>
      </c>
      <c r="I402">
        <v>1</v>
      </c>
      <c r="J402">
        <v>0.48123809695243835</v>
      </c>
      <c r="K402">
        <v>23.046104431152344</v>
      </c>
      <c r="L402">
        <v>52376.8359375</v>
      </c>
    </row>
    <row r="403" spans="1:12" x14ac:dyDescent="0.25">
      <c r="A403">
        <v>1703</v>
      </c>
      <c r="B403" s="1">
        <f>DATE(2023,5,2) + TIME(0,0,0)</f>
        <v>45048</v>
      </c>
      <c r="C403">
        <v>1615535104</v>
      </c>
      <c r="D403">
        <v>3748904.75</v>
      </c>
      <c r="E403">
        <v>5057.4384765625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56837.46484375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1615535104</v>
      </c>
      <c r="D404">
        <v>3748904.75</v>
      </c>
      <c r="E404">
        <v>5057.4384765625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57196.796875</v>
      </c>
    </row>
    <row r="405" spans="1:12" x14ac:dyDescent="0.25">
      <c r="A405">
        <v>1707</v>
      </c>
      <c r="B405" s="1">
        <f>DATE(2023,5,6) + TIME(0,0,0)</f>
        <v>45052</v>
      </c>
      <c r="C405">
        <v>1615555584</v>
      </c>
      <c r="D405">
        <v>3748952.25</v>
      </c>
      <c r="E405">
        <v>5057.4970703125</v>
      </c>
      <c r="F405">
        <v>431.34814453125</v>
      </c>
      <c r="G405">
        <v>2047168.625</v>
      </c>
      <c r="H405">
        <v>4745.9775390625</v>
      </c>
      <c r="I405">
        <v>1</v>
      </c>
      <c r="J405">
        <v>0.12348996847867966</v>
      </c>
      <c r="K405">
        <v>5.8680524826049805</v>
      </c>
      <c r="L405">
        <v>54853.6015625</v>
      </c>
    </row>
    <row r="406" spans="1:12" x14ac:dyDescent="0.25">
      <c r="A406">
        <v>1709</v>
      </c>
      <c r="B406" s="1">
        <f>DATE(2023,5,8) + TIME(0,0,0)</f>
        <v>45054</v>
      </c>
      <c r="C406">
        <v>1619635968</v>
      </c>
      <c r="D406">
        <v>3758415.5</v>
      </c>
      <c r="E406">
        <v>5098.0029296875</v>
      </c>
      <c r="F406">
        <v>431.17694091796875</v>
      </c>
      <c r="G406">
        <v>2039814.875</v>
      </c>
      <c r="H406">
        <v>4730.806640625</v>
      </c>
      <c r="I406">
        <v>1</v>
      </c>
      <c r="J406">
        <v>0.44274857640266418</v>
      </c>
      <c r="K406">
        <v>21.038728713989258</v>
      </c>
      <c r="L406">
        <v>52987.890625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1621655296</v>
      </c>
      <c r="D407">
        <v>3763098.75</v>
      </c>
      <c r="E407">
        <v>5118.91455078125</v>
      </c>
      <c r="F407">
        <v>431.17950439453125</v>
      </c>
      <c r="G407">
        <v>2039783.875</v>
      </c>
      <c r="H407">
        <v>4730.70703125</v>
      </c>
      <c r="I407">
        <v>1</v>
      </c>
      <c r="J407">
        <v>0.44485172629356384</v>
      </c>
      <c r="K407">
        <v>21.138666152954102</v>
      </c>
      <c r="L407">
        <v>52867.015625</v>
      </c>
    </row>
    <row r="408" spans="1:12" x14ac:dyDescent="0.25">
      <c r="A408">
        <v>1710</v>
      </c>
      <c r="B408" s="1">
        <f>DATE(2023,5,9) + TIME(0,0,0)</f>
        <v>45055</v>
      </c>
      <c r="C408">
        <v>1621676288</v>
      </c>
      <c r="D408">
        <v>3763147.25</v>
      </c>
      <c r="E408">
        <v>5119.13232421875</v>
      </c>
      <c r="F408">
        <v>431.179443359375</v>
      </c>
      <c r="G408">
        <v>2090005.375</v>
      </c>
      <c r="H408">
        <v>4847.1826171875</v>
      </c>
      <c r="I408">
        <v>1</v>
      </c>
      <c r="J408">
        <v>0.4472404420375824</v>
      </c>
      <c r="K408">
        <v>21.775951385498047</v>
      </c>
      <c r="L408">
        <v>52814.109375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1627924992</v>
      </c>
      <c r="D409">
        <v>3777639.5</v>
      </c>
      <c r="E409">
        <v>5185.20361328125</v>
      </c>
      <c r="F409">
        <v>431.18612670898438</v>
      </c>
      <c r="G409">
        <v>2089844.125</v>
      </c>
      <c r="H409">
        <v>4846.7333984375</v>
      </c>
      <c r="I409">
        <v>1</v>
      </c>
      <c r="J409">
        <v>0.45646396279335022</v>
      </c>
      <c r="K409">
        <v>22.225040435791016</v>
      </c>
      <c r="L409">
        <v>52604.859375</v>
      </c>
    </row>
    <row r="410" spans="1:12" x14ac:dyDescent="0.25">
      <c r="A410">
        <v>1713</v>
      </c>
      <c r="B410" s="1">
        <f>DATE(2023,5,12) + TIME(0,0,0)</f>
        <v>45058</v>
      </c>
      <c r="C410">
        <v>1627949696</v>
      </c>
      <c r="D410">
        <v>3777696.75</v>
      </c>
      <c r="E410">
        <v>5185.474609375</v>
      </c>
      <c r="F410">
        <v>431.18600463867188</v>
      </c>
      <c r="G410">
        <v>2475346.25</v>
      </c>
      <c r="H410">
        <v>5740.78515625</v>
      </c>
      <c r="I410">
        <v>1</v>
      </c>
      <c r="J410">
        <v>0.46980211138725281</v>
      </c>
      <c r="K410">
        <v>27.097635269165039</v>
      </c>
      <c r="L410">
        <v>52200.578125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1628271488</v>
      </c>
      <c r="D411">
        <v>3778443</v>
      </c>
      <c r="E411">
        <v>5189.1025390625</v>
      </c>
      <c r="F411">
        <v>431.1759033203125</v>
      </c>
      <c r="G411">
        <v>2474866.75</v>
      </c>
      <c r="H411">
        <v>5739.80712890625</v>
      </c>
      <c r="I411">
        <v>1</v>
      </c>
      <c r="J411">
        <v>0.48663255572319031</v>
      </c>
      <c r="K411">
        <v>28.068361282348633</v>
      </c>
      <c r="L411">
        <v>52077.86328125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1630399744</v>
      </c>
      <c r="D412">
        <v>3783379</v>
      </c>
      <c r="E412">
        <v>5213.51318359375</v>
      </c>
      <c r="F412">
        <v>431.17648315429688</v>
      </c>
      <c r="G412">
        <v>2474718.25</v>
      </c>
      <c r="H412">
        <v>5739.45556640625</v>
      </c>
      <c r="I412">
        <v>1</v>
      </c>
      <c r="J412">
        <v>0.49284568428993225</v>
      </c>
      <c r="K412">
        <v>28.4267578125</v>
      </c>
      <c r="L412">
        <v>51873.37890625</v>
      </c>
    </row>
    <row r="413" spans="1:12" x14ac:dyDescent="0.25">
      <c r="A413">
        <v>1714</v>
      </c>
      <c r="B413" s="1">
        <f>DATE(2023,5,13) + TIME(0,0,0)</f>
        <v>45059</v>
      </c>
      <c r="C413">
        <v>1630424320</v>
      </c>
      <c r="D413">
        <v>3783436</v>
      </c>
      <c r="E413">
        <v>5213.794921875</v>
      </c>
      <c r="F413">
        <v>431.1763916015625</v>
      </c>
      <c r="G413">
        <v>2453722.75</v>
      </c>
      <c r="H413">
        <v>5690.763671875</v>
      </c>
      <c r="I413">
        <v>1</v>
      </c>
      <c r="J413">
        <v>0.49250245094299316</v>
      </c>
      <c r="K413">
        <v>28.165866851806641</v>
      </c>
      <c r="L413">
        <v>51894.2421875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1642668032</v>
      </c>
      <c r="D414">
        <v>3811831.25</v>
      </c>
      <c r="E414">
        <v>5355.87158203125</v>
      </c>
      <c r="F414">
        <v>431.19085693359375</v>
      </c>
      <c r="G414">
        <v>2453540.75</v>
      </c>
      <c r="H414">
        <v>5690.150390625</v>
      </c>
      <c r="I414">
        <v>1</v>
      </c>
      <c r="J414">
        <v>0.5032535195350647</v>
      </c>
      <c r="K414">
        <v>28.780721664428711</v>
      </c>
      <c r="L414">
        <v>51651.08203125</v>
      </c>
    </row>
    <row r="415" spans="1:12" x14ac:dyDescent="0.25">
      <c r="A415">
        <v>1719</v>
      </c>
      <c r="B415" s="1">
        <f>DATE(2023,5,18) + TIME(0,0,0)</f>
        <v>45064</v>
      </c>
      <c r="C415">
        <v>1642688512</v>
      </c>
      <c r="D415">
        <v>3811879</v>
      </c>
      <c r="E415">
        <v>5356.10888671875</v>
      </c>
      <c r="F415">
        <v>431.18807983398438</v>
      </c>
      <c r="G415">
        <v>2057208.125</v>
      </c>
      <c r="H415">
        <v>4771.02294921875</v>
      </c>
      <c r="I415">
        <v>1</v>
      </c>
      <c r="J415">
        <v>0.49414387345314026</v>
      </c>
      <c r="K415">
        <v>23.692794799804688</v>
      </c>
      <c r="L415">
        <v>52065.671875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1659128320</v>
      </c>
      <c r="D416">
        <v>3850003</v>
      </c>
      <c r="E416">
        <v>5541.8232421875</v>
      </c>
      <c r="F416">
        <v>431.22793579101563</v>
      </c>
      <c r="G416">
        <v>2057363.75</v>
      </c>
      <c r="H416">
        <v>4770.9423828125</v>
      </c>
      <c r="I416">
        <v>1</v>
      </c>
      <c r="J416">
        <v>0.49576038122177124</v>
      </c>
      <c r="K416">
        <v>23.770286560058594</v>
      </c>
      <c r="L416">
        <v>52409.4296875</v>
      </c>
    </row>
    <row r="417" spans="1:12" x14ac:dyDescent="0.25">
      <c r="A417">
        <v>1727</v>
      </c>
      <c r="B417" s="1">
        <f>DATE(2023,5,26) + TIME(0,0,0)</f>
        <v>45072</v>
      </c>
      <c r="C417">
        <v>1659128320</v>
      </c>
      <c r="D417">
        <v>3850003</v>
      </c>
      <c r="E417">
        <v>5541.8232421875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56810.05078125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1659128320</v>
      </c>
      <c r="D418">
        <v>3850003</v>
      </c>
      <c r="E418">
        <v>5541.8232421875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56863.92578125</v>
      </c>
    </row>
    <row r="419" spans="1:12" x14ac:dyDescent="0.25">
      <c r="A419">
        <v>1727.5</v>
      </c>
      <c r="B419" s="1">
        <f>DATE(2023,5,26) + TIME(12,0,0)</f>
        <v>45072.5</v>
      </c>
      <c r="C419">
        <v>1659149056</v>
      </c>
      <c r="D419">
        <v>3850051.25</v>
      </c>
      <c r="E419">
        <v>5541.93798828125</v>
      </c>
      <c r="F419">
        <v>431.41683959960938</v>
      </c>
      <c r="G419">
        <v>2074666.75</v>
      </c>
      <c r="H419">
        <v>4808.9609375</v>
      </c>
      <c r="I419">
        <v>1</v>
      </c>
      <c r="J419">
        <v>0.2375219464302063</v>
      </c>
      <c r="K419">
        <v>11.449533462524414</v>
      </c>
      <c r="L419">
        <v>53773.4296875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1684977792</v>
      </c>
      <c r="D420">
        <v>3909943.75</v>
      </c>
      <c r="E420">
        <v>5856.123046875</v>
      </c>
      <c r="F420">
        <v>431.25833129882813</v>
      </c>
      <c r="G420">
        <v>2067564.25</v>
      </c>
      <c r="H420">
        <v>4794.25927734375</v>
      </c>
      <c r="I420">
        <v>1</v>
      </c>
      <c r="J420">
        <v>0.54242229461669922</v>
      </c>
      <c r="K420">
        <v>26.146957397460938</v>
      </c>
      <c r="L420">
        <v>52371.359375</v>
      </c>
    </row>
    <row r="421" spans="1:12" x14ac:dyDescent="0.25">
      <c r="A421">
        <v>1740</v>
      </c>
      <c r="B421" s="1">
        <f>DATE(2023,6,8) + TIME(0,0,0)</f>
        <v>45085</v>
      </c>
      <c r="C421">
        <v>1685004032</v>
      </c>
      <c r="D421">
        <v>3910004.75</v>
      </c>
      <c r="E421">
        <v>5856.45751953125</v>
      </c>
      <c r="F421">
        <v>431.26239013671875</v>
      </c>
      <c r="G421">
        <v>2622945</v>
      </c>
      <c r="H421">
        <v>6082.0166015625</v>
      </c>
      <c r="I421">
        <v>1</v>
      </c>
      <c r="J421">
        <v>0.54721182584762573</v>
      </c>
      <c r="K421">
        <v>33.464633941650391</v>
      </c>
      <c r="L421">
        <v>51785.06640625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1687075456</v>
      </c>
      <c r="D422">
        <v>3914808</v>
      </c>
      <c r="E422">
        <v>5884.36083984375</v>
      </c>
      <c r="F422">
        <v>431.24240112304688</v>
      </c>
      <c r="G422">
        <v>2621935.5</v>
      </c>
      <c r="H422">
        <v>6079.95751953125</v>
      </c>
      <c r="I422">
        <v>1</v>
      </c>
      <c r="J422">
        <v>0.58105760812759399</v>
      </c>
      <c r="K422">
        <v>35.534530639648438</v>
      </c>
      <c r="L422">
        <v>51386.96875</v>
      </c>
    </row>
    <row r="423" spans="1:12" x14ac:dyDescent="0.25">
      <c r="A423">
        <v>1740.8</v>
      </c>
      <c r="B423" s="1">
        <f>DATE(2023,6,8) + TIME(19,12,0)</f>
        <v>45085.8</v>
      </c>
      <c r="C423">
        <v>1687095168</v>
      </c>
      <c r="D423">
        <v>3914853.75</v>
      </c>
      <c r="E423">
        <v>5884.6298828125</v>
      </c>
      <c r="F423">
        <v>431.22933959960938</v>
      </c>
      <c r="G423">
        <v>1970588.5</v>
      </c>
      <c r="H423">
        <v>4569.69970703125</v>
      </c>
      <c r="I423">
        <v>1</v>
      </c>
      <c r="J423">
        <v>0.5857732892036438</v>
      </c>
      <c r="K423">
        <v>26.925804138183594</v>
      </c>
      <c r="L423">
        <v>52070.8046875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1687469696</v>
      </c>
      <c r="D424">
        <v>3915722.25</v>
      </c>
      <c r="E424">
        <v>5889.44189453125</v>
      </c>
      <c r="F424">
        <v>431.26422119140625</v>
      </c>
      <c r="G424">
        <v>1971574.5</v>
      </c>
      <c r="H424">
        <v>4571.6162109375</v>
      </c>
      <c r="I424">
        <v>1</v>
      </c>
      <c r="J424">
        <v>0.54407495260238647</v>
      </c>
      <c r="K424">
        <v>25.009088516235352</v>
      </c>
      <c r="L424">
        <v>52277.87109375</v>
      </c>
    </row>
    <row r="425" spans="1:12" x14ac:dyDescent="0.25">
      <c r="A425">
        <v>1741</v>
      </c>
      <c r="B425" s="1">
        <f>DATE(2023,6,9) + TIME(0,0,0)</f>
        <v>45086</v>
      </c>
      <c r="C425">
        <v>1687469696</v>
      </c>
      <c r="D425">
        <v>3915722.25</v>
      </c>
      <c r="E425">
        <v>5889.44189453125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56751.6796875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1687469696</v>
      </c>
      <c r="D426">
        <v>3915722.25</v>
      </c>
      <c r="E426">
        <v>5889.44189453125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56950.6015625</v>
      </c>
    </row>
    <row r="427" spans="1:12" x14ac:dyDescent="0.25">
      <c r="A427">
        <v>1743</v>
      </c>
      <c r="B427" s="1">
        <f>DATE(2023,6,11) + TIME(0,0,0)</f>
        <v>45088</v>
      </c>
      <c r="C427">
        <v>1687494528</v>
      </c>
      <c r="D427">
        <v>3915779.75</v>
      </c>
      <c r="E427">
        <v>5889.62353515625</v>
      </c>
      <c r="F427">
        <v>431.47543334960938</v>
      </c>
      <c r="G427">
        <v>2483576.25</v>
      </c>
      <c r="H427">
        <v>5756.00830078125</v>
      </c>
      <c r="I427">
        <v>1</v>
      </c>
      <c r="J427">
        <v>0.31476414203643799</v>
      </c>
      <c r="K427">
        <v>18.175060272216797</v>
      </c>
      <c r="L427">
        <v>53996.984375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1697373824</v>
      </c>
      <c r="D428">
        <v>3938687.25</v>
      </c>
      <c r="E428">
        <v>6021.1923828125</v>
      </c>
      <c r="F428">
        <v>431.269287109375</v>
      </c>
      <c r="G428">
        <v>2475713</v>
      </c>
      <c r="H428">
        <v>5740.52734375</v>
      </c>
      <c r="I428">
        <v>1</v>
      </c>
      <c r="J428">
        <v>0.58271151781082153</v>
      </c>
      <c r="K428">
        <v>33.646778106689453</v>
      </c>
      <c r="L428">
        <v>51656.74609375</v>
      </c>
    </row>
    <row r="429" spans="1:12" x14ac:dyDescent="0.25">
      <c r="A429">
        <v>1747</v>
      </c>
      <c r="B429" s="1">
        <f>DATE(2023,6,15) + TIME(0,0,0)</f>
        <v>45092</v>
      </c>
      <c r="C429">
        <v>1697394560</v>
      </c>
      <c r="D429">
        <v>3938735.5</v>
      </c>
      <c r="E429">
        <v>6021.47607421875</v>
      </c>
      <c r="F429">
        <v>431.26235961914063</v>
      </c>
      <c r="G429">
        <v>2079105.875</v>
      </c>
      <c r="H429">
        <v>4820.97705078125</v>
      </c>
      <c r="I429">
        <v>1</v>
      </c>
      <c r="J429">
        <v>0.58470475673675537</v>
      </c>
      <c r="K429">
        <v>28.354270935058594</v>
      </c>
      <c r="L429">
        <v>52073.078125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1699453440</v>
      </c>
      <c r="D430">
        <v>3943509.25</v>
      </c>
      <c r="E430">
        <v>6048.4384765625</v>
      </c>
      <c r="F430">
        <v>431.28665161132813</v>
      </c>
      <c r="G430">
        <v>2079682.25</v>
      </c>
      <c r="H430">
        <v>4822.0419921875</v>
      </c>
      <c r="I430">
        <v>1</v>
      </c>
      <c r="J430">
        <v>0.5627439022064209</v>
      </c>
      <c r="K430">
        <v>27.289316177368164</v>
      </c>
      <c r="L430">
        <v>52316.9140625</v>
      </c>
    </row>
    <row r="431" spans="1:12" x14ac:dyDescent="0.25">
      <c r="A431">
        <v>1748</v>
      </c>
      <c r="B431" s="1">
        <f>DATE(2023,6,16) + TIME(0,0,0)</f>
        <v>45093</v>
      </c>
      <c r="C431">
        <v>1699478400</v>
      </c>
      <c r="D431">
        <v>3943567</v>
      </c>
      <c r="E431">
        <v>6048.76611328125</v>
      </c>
      <c r="F431">
        <v>431.29037475585938</v>
      </c>
      <c r="G431">
        <v>2490147</v>
      </c>
      <c r="H431">
        <v>5773.71337890625</v>
      </c>
      <c r="I431">
        <v>1</v>
      </c>
      <c r="J431">
        <v>0.56461501121520996</v>
      </c>
      <c r="K431">
        <v>32.784358978271484</v>
      </c>
      <c r="L431">
        <v>51885.86328125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1704432000</v>
      </c>
      <c r="D432">
        <v>3955053.25</v>
      </c>
      <c r="E432">
        <v>6117.5478515625</v>
      </c>
      <c r="F432">
        <v>431.2742919921875</v>
      </c>
      <c r="G432">
        <v>2489169.75</v>
      </c>
      <c r="H432">
        <v>5771.66259765625</v>
      </c>
      <c r="I432">
        <v>1</v>
      </c>
      <c r="J432">
        <v>0.59998166561126709</v>
      </c>
      <c r="K432">
        <v>34.837940216064453</v>
      </c>
      <c r="L432">
        <v>51527.7734375</v>
      </c>
    </row>
    <row r="433" spans="1:12" x14ac:dyDescent="0.25">
      <c r="A433">
        <v>1750</v>
      </c>
      <c r="B433" s="1">
        <f>DATE(2023,6,18) + TIME(0,0,0)</f>
        <v>45095</v>
      </c>
      <c r="C433">
        <v>1704453120</v>
      </c>
      <c r="D433">
        <v>3955102</v>
      </c>
      <c r="E433">
        <v>6117.8447265625</v>
      </c>
      <c r="F433">
        <v>431.26657104492188</v>
      </c>
      <c r="G433">
        <v>2106310</v>
      </c>
      <c r="H433">
        <v>4884.009765625</v>
      </c>
      <c r="I433">
        <v>1</v>
      </c>
      <c r="J433">
        <v>0.60416889190673828</v>
      </c>
      <c r="K433">
        <v>29.687026977539063</v>
      </c>
      <c r="L433">
        <v>51930.67578125</v>
      </c>
    </row>
    <row r="434" spans="1:12" x14ac:dyDescent="0.25">
      <c r="A434">
        <v>1752</v>
      </c>
      <c r="B434" s="1">
        <f>DATE(2023,6,20) + TIME(0,0,0)</f>
        <v>45097</v>
      </c>
      <c r="C434">
        <v>1708666752</v>
      </c>
      <c r="D434">
        <v>3964871.75</v>
      </c>
      <c r="E434">
        <v>6175.39990234375</v>
      </c>
      <c r="F434">
        <v>431.29141235351563</v>
      </c>
      <c r="G434">
        <v>2106744.5</v>
      </c>
      <c r="H434">
        <v>4884.73583984375</v>
      </c>
      <c r="I434">
        <v>1</v>
      </c>
      <c r="J434">
        <v>0.58920657634735107</v>
      </c>
      <c r="K434">
        <v>28.95176887512207</v>
      </c>
      <c r="L434">
        <v>52211.03125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1710752256</v>
      </c>
      <c r="D435">
        <v>3969707.5</v>
      </c>
      <c r="E435">
        <v>6204.33447265625</v>
      </c>
      <c r="F435">
        <v>431.29287719726563</v>
      </c>
      <c r="G435">
        <v>2106634.25</v>
      </c>
      <c r="H435">
        <v>4884.46337890625</v>
      </c>
      <c r="I435">
        <v>1</v>
      </c>
      <c r="J435">
        <v>0.59480684995651245</v>
      </c>
      <c r="K435">
        <v>29.226966857910156</v>
      </c>
      <c r="L435">
        <v>52225.06640625</v>
      </c>
    </row>
    <row r="436" spans="1:12" x14ac:dyDescent="0.25">
      <c r="A436">
        <v>1753</v>
      </c>
      <c r="B436" s="1">
        <f>DATE(2023,6,21) + TIME(0,0,0)</f>
        <v>45098</v>
      </c>
      <c r="C436">
        <v>1710777984</v>
      </c>
      <c r="D436">
        <v>3969766.75</v>
      </c>
      <c r="E436">
        <v>6204.6884765625</v>
      </c>
      <c r="F436">
        <v>431.29901123046875</v>
      </c>
      <c r="G436">
        <v>2562484.75</v>
      </c>
      <c r="H436">
        <v>5941.318359375</v>
      </c>
      <c r="I436">
        <v>1</v>
      </c>
      <c r="J436">
        <v>0.59224569797515869</v>
      </c>
      <c r="K436">
        <v>35.396839141845703</v>
      </c>
      <c r="L436">
        <v>51743.71875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1712289280</v>
      </c>
      <c r="D437">
        <v>3973271.25</v>
      </c>
      <c r="E437">
        <v>6226.4892578125</v>
      </c>
      <c r="F437">
        <v>431.27792358398438</v>
      </c>
      <c r="G437">
        <v>2561594.5</v>
      </c>
      <c r="H437">
        <v>5939.544921875</v>
      </c>
      <c r="I437">
        <v>1</v>
      </c>
      <c r="J437">
        <v>0.62210935354232788</v>
      </c>
      <c r="K437">
        <v>37.181774139404297</v>
      </c>
      <c r="L437">
        <v>51459.32421875</v>
      </c>
    </row>
    <row r="438" spans="1:12" x14ac:dyDescent="0.25">
      <c r="A438">
        <v>1753.6</v>
      </c>
      <c r="B438" s="1">
        <f>DATE(2023,6,21) + TIME(14,24,0)</f>
        <v>45098.6</v>
      </c>
      <c r="C438">
        <v>1712310144</v>
      </c>
      <c r="D438">
        <v>3973319.5</v>
      </c>
      <c r="E438">
        <v>6226.794921875</v>
      </c>
      <c r="F438">
        <v>431.26571655273438</v>
      </c>
      <c r="G438">
        <v>2075108.5</v>
      </c>
      <c r="H438">
        <v>4811.67041015625</v>
      </c>
      <c r="I438">
        <v>1</v>
      </c>
      <c r="J438">
        <v>0.63170844316482544</v>
      </c>
      <c r="K438">
        <v>30.588962554931641</v>
      </c>
      <c r="L438">
        <v>51970.76953125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1727648896</v>
      </c>
      <c r="D439">
        <v>4008883.25</v>
      </c>
      <c r="E439">
        <v>6447.25390625</v>
      </c>
      <c r="F439">
        <v>431.30990600585938</v>
      </c>
      <c r="G439">
        <v>2075342.125</v>
      </c>
      <c r="H439">
        <v>4811.71875</v>
      </c>
      <c r="I439">
        <v>1</v>
      </c>
      <c r="J439">
        <v>0.63056641817092896</v>
      </c>
      <c r="K439">
        <v>30.53361701965332</v>
      </c>
      <c r="L439">
        <v>52278.25390625</v>
      </c>
    </row>
    <row r="440" spans="1:12" x14ac:dyDescent="0.25">
      <c r="A440">
        <v>1761</v>
      </c>
      <c r="B440" s="1">
        <f>DATE(2023,6,29) + TIME(0,0,0)</f>
        <v>45106</v>
      </c>
      <c r="C440">
        <v>1727669376</v>
      </c>
      <c r="D440">
        <v>4008930.75</v>
      </c>
      <c r="E440">
        <v>6447.55517578125</v>
      </c>
      <c r="F440">
        <v>431.30938720703125</v>
      </c>
      <c r="G440">
        <v>2048251.375</v>
      </c>
      <c r="H440">
        <v>4748.91455078125</v>
      </c>
      <c r="I440">
        <v>1</v>
      </c>
      <c r="J440">
        <v>0.63105374574661255</v>
      </c>
      <c r="K440">
        <v>30.15852165222168</v>
      </c>
      <c r="L440">
        <v>52306.26171875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1731745280</v>
      </c>
      <c r="D441">
        <v>4018380.75</v>
      </c>
      <c r="E441">
        <v>6507.9169921875</v>
      </c>
      <c r="F441">
        <v>431.3155517578125</v>
      </c>
      <c r="G441">
        <v>2048139.125</v>
      </c>
      <c r="H441">
        <v>4748.58642578125</v>
      </c>
      <c r="I441">
        <v>1</v>
      </c>
      <c r="J441">
        <v>0.63789325952529907</v>
      </c>
      <c r="K441">
        <v>30.485374450683594</v>
      </c>
      <c r="L441">
        <v>52330.2421875</v>
      </c>
    </row>
    <row r="442" spans="1:12" x14ac:dyDescent="0.25">
      <c r="A442">
        <v>1763</v>
      </c>
      <c r="B442" s="1">
        <f>DATE(2023,7,1) + TIME(0,0,0)</f>
        <v>45108</v>
      </c>
      <c r="C442">
        <v>1731766272</v>
      </c>
      <c r="D442">
        <v>4018429.5</v>
      </c>
      <c r="E442">
        <v>6508.22900390625</v>
      </c>
      <c r="F442">
        <v>431.31674194335938</v>
      </c>
      <c r="G442">
        <v>2100142.75</v>
      </c>
      <c r="H442">
        <v>4869.142578125</v>
      </c>
      <c r="I442">
        <v>1</v>
      </c>
      <c r="J442">
        <v>0.63693684339523315</v>
      </c>
      <c r="K442">
        <v>31.212165832519531</v>
      </c>
      <c r="L442">
        <v>52276.28125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1735945216</v>
      </c>
      <c r="D443">
        <v>4028118.25</v>
      </c>
      <c r="E443">
        <v>6571.14453125</v>
      </c>
      <c r="F443">
        <v>431.31838989257813</v>
      </c>
      <c r="G443">
        <v>2099892.25</v>
      </c>
      <c r="H443">
        <v>4868.54345703125</v>
      </c>
      <c r="I443">
        <v>1</v>
      </c>
      <c r="J443">
        <v>0.64921224117279053</v>
      </c>
      <c r="K443">
        <v>31.813716888427734</v>
      </c>
      <c r="L443">
        <v>52228.4453125</v>
      </c>
    </row>
    <row r="444" spans="1:12" x14ac:dyDescent="0.25">
      <c r="A444">
        <v>1765</v>
      </c>
      <c r="B444" s="1">
        <f>DATE(2023,7,3) + TIME(0,0,0)</f>
        <v>45110</v>
      </c>
      <c r="C444">
        <v>1735966464</v>
      </c>
      <c r="D444">
        <v>4028167.5</v>
      </c>
      <c r="E444">
        <v>6571.46630859375</v>
      </c>
      <c r="F444">
        <v>431.31903076171875</v>
      </c>
      <c r="G444">
        <v>2125134</v>
      </c>
      <c r="H444">
        <v>4927.05859375</v>
      </c>
      <c r="I444">
        <v>1</v>
      </c>
      <c r="J444">
        <v>0.64869695901870728</v>
      </c>
      <c r="K444">
        <v>32.170368194580078</v>
      </c>
      <c r="L444">
        <v>52202.1328125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1738070272</v>
      </c>
      <c r="D445">
        <v>4033045</v>
      </c>
      <c r="E445">
        <v>6603.52587890625</v>
      </c>
      <c r="F445">
        <v>431.31967163085938</v>
      </c>
      <c r="G445">
        <v>2125005.75</v>
      </c>
      <c r="H445">
        <v>4926.75390625</v>
      </c>
      <c r="I445">
        <v>1</v>
      </c>
      <c r="J445">
        <v>0.6548619270324707</v>
      </c>
      <c r="K445">
        <v>32.476108551025391</v>
      </c>
      <c r="L445">
        <v>52177.55859375</v>
      </c>
    </row>
    <row r="446" spans="1:12" x14ac:dyDescent="0.25">
      <c r="A446">
        <v>1766</v>
      </c>
      <c r="B446" s="1">
        <f>DATE(2023,7,4) + TIME(0,0,0)</f>
        <v>45111</v>
      </c>
      <c r="C446">
        <v>1738095104</v>
      </c>
      <c r="D446">
        <v>4033102.75</v>
      </c>
      <c r="E446">
        <v>6603.90234375</v>
      </c>
      <c r="F446">
        <v>431.32766723632813</v>
      </c>
      <c r="G446">
        <v>2491487.25</v>
      </c>
      <c r="H446">
        <v>5776.3212890625</v>
      </c>
      <c r="I446">
        <v>1</v>
      </c>
      <c r="J446">
        <v>0.64715325832366943</v>
      </c>
      <c r="K446">
        <v>37.625144958496094</v>
      </c>
      <c r="L446">
        <v>51790.62109375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1740561024</v>
      </c>
      <c r="D447">
        <v>4038820</v>
      </c>
      <c r="E447">
        <v>6642.541015625</v>
      </c>
      <c r="F447">
        <v>431.30984497070313</v>
      </c>
      <c r="G447">
        <v>2490707</v>
      </c>
      <c r="H447">
        <v>5774.7509765625</v>
      </c>
      <c r="I447">
        <v>1</v>
      </c>
      <c r="J447">
        <v>0.67450416088104248</v>
      </c>
      <c r="K447">
        <v>39.215442657470703</v>
      </c>
      <c r="L447">
        <v>51493.9765625</v>
      </c>
    </row>
    <row r="448" spans="1:12" x14ac:dyDescent="0.25">
      <c r="A448">
        <v>1767</v>
      </c>
      <c r="B448" s="1">
        <f>DATE(2023,7,5) + TIME(0,0,0)</f>
        <v>45112</v>
      </c>
      <c r="C448">
        <v>1740590976</v>
      </c>
      <c r="D448">
        <v>4038889.25</v>
      </c>
      <c r="E448">
        <v>6643.0029296875</v>
      </c>
      <c r="F448">
        <v>431.32168579101563</v>
      </c>
      <c r="G448">
        <v>2991330</v>
      </c>
      <c r="H448">
        <v>6935.2646484375</v>
      </c>
      <c r="I448">
        <v>1</v>
      </c>
      <c r="J448">
        <v>0.66190588474273682</v>
      </c>
      <c r="K448">
        <v>46.210800170898438</v>
      </c>
      <c r="L448">
        <v>50946.6171875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1746541568</v>
      </c>
      <c r="D449">
        <v>4052686.25</v>
      </c>
      <c r="E449">
        <v>6739.22607421875</v>
      </c>
      <c r="F449">
        <v>431.30361938476563</v>
      </c>
      <c r="G449">
        <v>2990168.25</v>
      </c>
      <c r="H449">
        <v>6932.86181640625</v>
      </c>
      <c r="I449">
        <v>1</v>
      </c>
      <c r="J449">
        <v>0.69701677560806274</v>
      </c>
      <c r="K449">
        <v>48.662391662597656</v>
      </c>
      <c r="L449">
        <v>50354.1875</v>
      </c>
    </row>
    <row r="450" spans="1:12" x14ac:dyDescent="0.25">
      <c r="A450">
        <v>1769</v>
      </c>
      <c r="B450" s="1">
        <f>DATE(2023,7,7) + TIME(0,0,0)</f>
        <v>45114</v>
      </c>
      <c r="C450">
        <v>1746566144</v>
      </c>
      <c r="D450">
        <v>4052743.25</v>
      </c>
      <c r="E450">
        <v>6739.63720703125</v>
      </c>
      <c r="F450">
        <v>431.28533935546875</v>
      </c>
      <c r="G450">
        <v>2455197.25</v>
      </c>
      <c r="H450">
        <v>5692.74462890625</v>
      </c>
      <c r="I450">
        <v>1</v>
      </c>
      <c r="J450">
        <v>0.7169489860534668</v>
      </c>
      <c r="K450">
        <v>41.108802795410156</v>
      </c>
      <c r="L450">
        <v>50936.92578125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1748997760</v>
      </c>
      <c r="D451">
        <v>4058380.75</v>
      </c>
      <c r="E451">
        <v>6778.6494140625</v>
      </c>
      <c r="F451">
        <v>431.31878662109375</v>
      </c>
      <c r="G451">
        <v>2456118</v>
      </c>
      <c r="H451">
        <v>5694.4375</v>
      </c>
      <c r="I451">
        <v>1</v>
      </c>
      <c r="J451">
        <v>0.68742275238037109</v>
      </c>
      <c r="K451">
        <v>39.415813446044922</v>
      </c>
      <c r="L451">
        <v>51260.97265625</v>
      </c>
    </row>
    <row r="452" spans="1:12" x14ac:dyDescent="0.25">
      <c r="A452">
        <v>1770</v>
      </c>
      <c r="B452" s="1">
        <f>DATE(2023,7,8) + TIME(0,0,0)</f>
        <v>45115</v>
      </c>
      <c r="C452">
        <v>1749021824</v>
      </c>
      <c r="D452">
        <v>4058436.5</v>
      </c>
      <c r="E452">
        <v>6779.03662109375</v>
      </c>
      <c r="F452">
        <v>431.31735229492188</v>
      </c>
      <c r="G452">
        <v>2406800</v>
      </c>
      <c r="H452">
        <v>5580.1142578125</v>
      </c>
      <c r="I452">
        <v>1</v>
      </c>
      <c r="J452">
        <v>0.6889994740486145</v>
      </c>
      <c r="K452">
        <v>38.713691711425781</v>
      </c>
      <c r="L452">
        <v>51314.66796875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1751404544</v>
      </c>
      <c r="D453">
        <v>4063960.75</v>
      </c>
      <c r="E453">
        <v>6817.47509765625</v>
      </c>
      <c r="F453">
        <v>431.32064819335938</v>
      </c>
      <c r="G453">
        <v>2406698.25</v>
      </c>
      <c r="H453">
        <v>5579.8349609375</v>
      </c>
      <c r="I453">
        <v>1</v>
      </c>
      <c r="J453">
        <v>0.69385594129562378</v>
      </c>
      <c r="K453">
        <v>38.986526489257813</v>
      </c>
      <c r="L453">
        <v>51395.5</v>
      </c>
    </row>
    <row r="454" spans="1:12" x14ac:dyDescent="0.25">
      <c r="A454">
        <v>1771</v>
      </c>
      <c r="B454" s="1">
        <f>DATE(2023,7,9) + TIME(0,0,0)</f>
        <v>45116</v>
      </c>
      <c r="C454">
        <v>1751424768</v>
      </c>
      <c r="D454">
        <v>4064007.75</v>
      </c>
      <c r="E454">
        <v>6817.81005859375</v>
      </c>
      <c r="F454">
        <v>431.30746459960938</v>
      </c>
      <c r="G454">
        <v>2026879.375</v>
      </c>
      <c r="H454">
        <v>4699.38427734375</v>
      </c>
      <c r="I454">
        <v>1</v>
      </c>
      <c r="J454">
        <v>0.70806515216827393</v>
      </c>
      <c r="K454">
        <v>33.511985778808594</v>
      </c>
      <c r="L454">
        <v>51794.94921875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1755459328</v>
      </c>
      <c r="D455">
        <v>4073361.5</v>
      </c>
      <c r="E455">
        <v>6882.6025390625</v>
      </c>
      <c r="F455">
        <v>431.33572387695313</v>
      </c>
      <c r="G455">
        <v>2027306.875</v>
      </c>
      <c r="H455">
        <v>4700.0673828125</v>
      </c>
      <c r="I455">
        <v>1</v>
      </c>
      <c r="J455">
        <v>0.69362938404083252</v>
      </c>
      <c r="K455">
        <v>32.828758239746094</v>
      </c>
      <c r="L455">
        <v>52178.99609375</v>
      </c>
    </row>
    <row r="456" spans="1:12" x14ac:dyDescent="0.25">
      <c r="A456">
        <v>1773</v>
      </c>
      <c r="B456" s="1">
        <f>DATE(2023,7,11) + TIME(0,0,0)</f>
        <v>45118</v>
      </c>
      <c r="C456">
        <v>1755480064</v>
      </c>
      <c r="D456">
        <v>4073409.5</v>
      </c>
      <c r="E456">
        <v>6882.9375</v>
      </c>
      <c r="F456">
        <v>431.33709716796875</v>
      </c>
      <c r="G456">
        <v>2072913.75</v>
      </c>
      <c r="H456">
        <v>4805.7861328125</v>
      </c>
      <c r="I456">
        <v>1</v>
      </c>
      <c r="J456">
        <v>0.69209235906600952</v>
      </c>
      <c r="K456">
        <v>33.492275238037109</v>
      </c>
      <c r="L456">
        <v>52132.234375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1757532032</v>
      </c>
      <c r="D457">
        <v>4078167</v>
      </c>
      <c r="E457">
        <v>6916.431640625</v>
      </c>
      <c r="F457">
        <v>431.33551025390625</v>
      </c>
      <c r="G457">
        <v>2072706.75</v>
      </c>
      <c r="H457">
        <v>4805.32373046875</v>
      </c>
      <c r="I457">
        <v>1</v>
      </c>
      <c r="J457">
        <v>0.70154368877410889</v>
      </c>
      <c r="K457">
        <v>33.949615478515625</v>
      </c>
      <c r="L457">
        <v>52135.8515625</v>
      </c>
    </row>
    <row r="458" spans="1:12" x14ac:dyDescent="0.25">
      <c r="A458">
        <v>1774</v>
      </c>
      <c r="B458" s="1">
        <f>DATE(2023,7,12) + TIME(0,0,0)</f>
        <v>45119</v>
      </c>
      <c r="C458">
        <v>1757553024</v>
      </c>
      <c r="D458">
        <v>4078215.25</v>
      </c>
      <c r="E458">
        <v>6916.7734375</v>
      </c>
      <c r="F458">
        <v>431.33615112304688</v>
      </c>
      <c r="G458">
        <v>2091479.25</v>
      </c>
      <c r="H458">
        <v>4848.83837890625</v>
      </c>
      <c r="I458">
        <v>1</v>
      </c>
      <c r="J458">
        <v>0.70088076591491699</v>
      </c>
      <c r="K458">
        <v>34.224449157714844</v>
      </c>
      <c r="L458">
        <v>52116.48046875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1758786944</v>
      </c>
      <c r="D459">
        <v>4081076</v>
      </c>
      <c r="E459">
        <v>6937.06201171875</v>
      </c>
      <c r="F459">
        <v>431.33612060546875</v>
      </c>
      <c r="G459">
        <v>2091385.625</v>
      </c>
      <c r="H459">
        <v>4848.62158203125</v>
      </c>
      <c r="I459">
        <v>1</v>
      </c>
      <c r="J459">
        <v>0.70532578229904175</v>
      </c>
      <c r="K459">
        <v>34.441505432128906</v>
      </c>
      <c r="L459">
        <v>52113.71484375</v>
      </c>
    </row>
    <row r="460" spans="1:12" x14ac:dyDescent="0.25">
      <c r="A460">
        <v>1774.6</v>
      </c>
      <c r="B460" s="1">
        <f>DATE(2023,7,12) + TIME(14,24,0)</f>
        <v>45119.6</v>
      </c>
      <c r="C460">
        <v>1758807680</v>
      </c>
      <c r="D460">
        <v>4081124.25</v>
      </c>
      <c r="E460">
        <v>6937.40380859375</v>
      </c>
      <c r="F460">
        <v>431.3355712890625</v>
      </c>
      <c r="G460">
        <v>2073173.5</v>
      </c>
      <c r="H460">
        <v>4806.4052734375</v>
      </c>
      <c r="I460">
        <v>1</v>
      </c>
      <c r="J460">
        <v>0.70606648921966553</v>
      </c>
      <c r="K460">
        <v>34.177734375</v>
      </c>
      <c r="L460">
        <v>52132.63671875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1769980672</v>
      </c>
      <c r="D461">
        <v>4107027</v>
      </c>
      <c r="E461">
        <v>7125.333984375</v>
      </c>
      <c r="F461">
        <v>431.3470458984375</v>
      </c>
      <c r="G461">
        <v>2072706.625</v>
      </c>
      <c r="H461">
        <v>4805.19482421875</v>
      </c>
      <c r="I461">
        <v>1</v>
      </c>
      <c r="J461">
        <v>0.73103427886962891</v>
      </c>
      <c r="K461">
        <v>35.386306762695313</v>
      </c>
      <c r="L461">
        <v>52184.484375</v>
      </c>
    </row>
    <row r="462" spans="1:12" x14ac:dyDescent="0.25">
      <c r="A462">
        <v>1780</v>
      </c>
      <c r="B462" s="1">
        <f>DATE(2023,7,18) + TIME(0,0,0)</f>
        <v>45125</v>
      </c>
      <c r="C462">
        <v>1769980672</v>
      </c>
      <c r="D462">
        <v>4107027</v>
      </c>
      <c r="E462">
        <v>7125.333984375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56544.49609375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1769980672</v>
      </c>
      <c r="D463">
        <v>4107027</v>
      </c>
      <c r="E463">
        <v>7125.333984375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56747.796875</v>
      </c>
    </row>
    <row r="464" spans="1:12" x14ac:dyDescent="0.25">
      <c r="A464">
        <v>1782</v>
      </c>
      <c r="B464" s="1">
        <f>DATE(2023,7,20) + TIME(0,0,0)</f>
        <v>45127</v>
      </c>
      <c r="C464">
        <v>1770000768</v>
      </c>
      <c r="D464">
        <v>4107073.5</v>
      </c>
      <c r="E464">
        <v>7125.5703125</v>
      </c>
      <c r="F464">
        <v>431.61685180664063</v>
      </c>
      <c r="G464">
        <v>2012729.625</v>
      </c>
      <c r="H464">
        <v>4663.232421875</v>
      </c>
      <c r="I464">
        <v>1</v>
      </c>
      <c r="J464">
        <v>0.50412052869796753</v>
      </c>
      <c r="K464">
        <v>23.627424240112305</v>
      </c>
      <c r="L464">
        <v>54313.03125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1770221824</v>
      </c>
      <c r="D465">
        <v>4107585.75</v>
      </c>
      <c r="E465">
        <v>7128.87255859375</v>
      </c>
      <c r="F465">
        <v>431.41891479492188</v>
      </c>
      <c r="G465">
        <v>2008211.875</v>
      </c>
      <c r="H465">
        <v>4654.89990234375</v>
      </c>
      <c r="I465">
        <v>1</v>
      </c>
      <c r="J465">
        <v>0.68189859390258789</v>
      </c>
      <c r="K465">
        <v>31.959629058837891</v>
      </c>
      <c r="L465">
        <v>53647.0625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1771987840</v>
      </c>
      <c r="D466">
        <v>4111680</v>
      </c>
      <c r="E466">
        <v>7159.11767578125</v>
      </c>
      <c r="F466">
        <v>431.3590087890625</v>
      </c>
      <c r="G466">
        <v>2006797.25</v>
      </c>
      <c r="H466">
        <v>4652.26708984375</v>
      </c>
      <c r="I466">
        <v>1</v>
      </c>
      <c r="J466">
        <v>0.73808139562606812</v>
      </c>
      <c r="K466">
        <v>34.592838287353516</v>
      </c>
      <c r="L466">
        <v>52890.77734375</v>
      </c>
    </row>
    <row r="467" spans="1:12" x14ac:dyDescent="0.25">
      <c r="A467">
        <v>1783</v>
      </c>
      <c r="B467" s="1">
        <f>DATE(2023,7,21) + TIME(0,0,0)</f>
        <v>45128</v>
      </c>
      <c r="C467">
        <v>1772008832</v>
      </c>
      <c r="D467">
        <v>4111728.5</v>
      </c>
      <c r="E467">
        <v>7159.4765625</v>
      </c>
      <c r="F467">
        <v>431.36212158203125</v>
      </c>
      <c r="G467">
        <v>2092688</v>
      </c>
      <c r="H467">
        <v>4851.3486328125</v>
      </c>
      <c r="I467">
        <v>1</v>
      </c>
      <c r="J467">
        <v>0.73390692472457886</v>
      </c>
      <c r="K467">
        <v>35.867618560791016</v>
      </c>
      <c r="L467">
        <v>52797.484375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1780358144</v>
      </c>
      <c r="D468">
        <v>4131084.25</v>
      </c>
      <c r="E468">
        <v>7303.7568359375</v>
      </c>
      <c r="F468">
        <v>431.36660766601563</v>
      </c>
      <c r="G468">
        <v>2092499.75</v>
      </c>
      <c r="H468">
        <v>4850.86181640625</v>
      </c>
      <c r="I468">
        <v>1</v>
      </c>
      <c r="J468">
        <v>0.74386626482009888</v>
      </c>
      <c r="K468">
        <v>36.354351043701172</v>
      </c>
      <c r="L468">
        <v>52355.859375</v>
      </c>
    </row>
    <row r="469" spans="1:12" x14ac:dyDescent="0.25">
      <c r="A469">
        <v>1787</v>
      </c>
      <c r="B469" s="1">
        <f>DATE(2023,7,25) + TIME(0,0,0)</f>
        <v>45132</v>
      </c>
      <c r="C469">
        <v>1780383616</v>
      </c>
      <c r="D469">
        <v>4131143.5</v>
      </c>
      <c r="E469">
        <v>7304.18896484375</v>
      </c>
      <c r="F469">
        <v>431.38082885742188</v>
      </c>
      <c r="G469">
        <v>2552349.5</v>
      </c>
      <c r="H469">
        <v>5916.69677734375</v>
      </c>
      <c r="I469">
        <v>1</v>
      </c>
      <c r="J469">
        <v>0.72544699907302856</v>
      </c>
      <c r="K469">
        <v>43.236156463623047</v>
      </c>
      <c r="L469">
        <v>51868.22265625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1785460864</v>
      </c>
      <c r="D470">
        <v>4142913.75</v>
      </c>
      <c r="E470">
        <v>7394.2119140625</v>
      </c>
      <c r="F470">
        <v>431.357666015625</v>
      </c>
      <c r="G470">
        <v>2551271</v>
      </c>
      <c r="H470">
        <v>5914.51416015625</v>
      </c>
      <c r="I470">
        <v>1</v>
      </c>
      <c r="J470">
        <v>0.76236748695373535</v>
      </c>
      <c r="K470">
        <v>45.436729431152344</v>
      </c>
      <c r="L470">
        <v>51385.44140625</v>
      </c>
    </row>
    <row r="471" spans="1:12" x14ac:dyDescent="0.25">
      <c r="A471">
        <v>1789</v>
      </c>
      <c r="B471" s="1">
        <f>DATE(2023,7,27) + TIME(0,0,0)</f>
        <v>45134</v>
      </c>
      <c r="C471">
        <v>1785481856</v>
      </c>
      <c r="D471">
        <v>4142962.25</v>
      </c>
      <c r="E471">
        <v>7394.59765625</v>
      </c>
      <c r="F471">
        <v>431.33697509765625</v>
      </c>
      <c r="G471">
        <v>2096973.875</v>
      </c>
      <c r="H471">
        <v>4861.56787109375</v>
      </c>
      <c r="I471">
        <v>1</v>
      </c>
      <c r="J471">
        <v>0.78728055953979492</v>
      </c>
      <c r="K471">
        <v>38.577892303466797</v>
      </c>
      <c r="L471">
        <v>51867.05078125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1798047104</v>
      </c>
      <c r="D472">
        <v>4172090.5</v>
      </c>
      <c r="E472">
        <v>7618.17138671875</v>
      </c>
      <c r="F472">
        <v>431.38705444335938</v>
      </c>
      <c r="G472">
        <v>2097654.5</v>
      </c>
      <c r="H472">
        <v>4862.5810546875</v>
      </c>
      <c r="I472">
        <v>1</v>
      </c>
      <c r="J472">
        <v>0.76640778779983521</v>
      </c>
      <c r="K472">
        <v>37.555023193359375</v>
      </c>
      <c r="L472">
        <v>52217.96875</v>
      </c>
    </row>
    <row r="473" spans="1:12" x14ac:dyDescent="0.25">
      <c r="A473">
        <v>1795</v>
      </c>
      <c r="B473" s="1">
        <f>DATE(2023,8,2) + TIME(0,0,0)</f>
        <v>45140</v>
      </c>
      <c r="C473">
        <v>1798068352</v>
      </c>
      <c r="D473">
        <v>4172139.75</v>
      </c>
      <c r="E473">
        <v>7618.55078125</v>
      </c>
      <c r="F473">
        <v>431.38800048828125</v>
      </c>
      <c r="G473">
        <v>2120432.25</v>
      </c>
      <c r="H473">
        <v>4915.37158203125</v>
      </c>
      <c r="I473">
        <v>1</v>
      </c>
      <c r="J473">
        <v>0.76531815528869629</v>
      </c>
      <c r="K473">
        <v>37.908351898193359</v>
      </c>
      <c r="L473">
        <v>52194.265625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1808649088</v>
      </c>
      <c r="D474">
        <v>4196666</v>
      </c>
      <c r="E474">
        <v>7808.9990234375</v>
      </c>
      <c r="F474">
        <v>431.40695190429688</v>
      </c>
      <c r="G474">
        <v>2120387.5</v>
      </c>
      <c r="H474">
        <v>4915.0517578125</v>
      </c>
      <c r="I474">
        <v>1</v>
      </c>
      <c r="J474">
        <v>0.77177244424819946</v>
      </c>
      <c r="K474">
        <v>38.228050231933594</v>
      </c>
      <c r="L474">
        <v>52168.09765625</v>
      </c>
    </row>
    <row r="475" spans="1:12" x14ac:dyDescent="0.25">
      <c r="A475">
        <v>1800</v>
      </c>
      <c r="B475" s="1">
        <f>DATE(2023,8,7) + TIME(0,0,0)</f>
        <v>45145</v>
      </c>
      <c r="C475">
        <v>1808669952</v>
      </c>
      <c r="D475">
        <v>4196714.5</v>
      </c>
      <c r="E475">
        <v>7809.3759765625</v>
      </c>
      <c r="F475">
        <v>431.40567016601563</v>
      </c>
      <c r="G475">
        <v>2089031.375</v>
      </c>
      <c r="H475">
        <v>4842.3828125</v>
      </c>
      <c r="I475">
        <v>1</v>
      </c>
      <c r="J475">
        <v>0.77321571111679077</v>
      </c>
      <c r="K475">
        <v>37.733829498291016</v>
      </c>
      <c r="L475">
        <v>52200.89453125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1809693568</v>
      </c>
      <c r="D476">
        <v>4199087.5</v>
      </c>
      <c r="E476">
        <v>7827.81201171875</v>
      </c>
      <c r="F476">
        <v>431.41104125976563</v>
      </c>
      <c r="G476">
        <v>2089109</v>
      </c>
      <c r="H476">
        <v>4842.50244140625</v>
      </c>
      <c r="I476">
        <v>1</v>
      </c>
      <c r="J476">
        <v>0.77073889970779419</v>
      </c>
      <c r="K476">
        <v>37.612945556640625</v>
      </c>
      <c r="L476">
        <v>52218.484375</v>
      </c>
    </row>
    <row r="477" spans="1:12" x14ac:dyDescent="0.25">
      <c r="A477">
        <v>1800.5</v>
      </c>
      <c r="B477" s="1">
        <f>DATE(2023,8,7) + TIME(12,0,0)</f>
        <v>45145.5</v>
      </c>
      <c r="C477">
        <v>1809714304</v>
      </c>
      <c r="D477">
        <v>4199135.5</v>
      </c>
      <c r="E477">
        <v>7828.18505859375</v>
      </c>
      <c r="F477">
        <v>431.4102783203125</v>
      </c>
      <c r="G477">
        <v>2068870.125</v>
      </c>
      <c r="H477">
        <v>4795.59765625</v>
      </c>
      <c r="I477">
        <v>1</v>
      </c>
      <c r="J477">
        <v>0.77162343263626099</v>
      </c>
      <c r="K477">
        <v>37.291706085205078</v>
      </c>
      <c r="L477">
        <v>52239.72265625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1827280384</v>
      </c>
      <c r="D478">
        <v>4239850.5</v>
      </c>
      <c r="E478">
        <v>8144.220703125</v>
      </c>
      <c r="F478">
        <v>431.45660400390625</v>
      </c>
      <c r="G478">
        <v>2069140.5</v>
      </c>
      <c r="H478">
        <v>4795.70947265625</v>
      </c>
      <c r="I478">
        <v>1</v>
      </c>
      <c r="J478">
        <v>0.76933622360229492</v>
      </c>
      <c r="K478">
        <v>37.181179046630859</v>
      </c>
      <c r="L478">
        <v>52282.71875</v>
      </c>
    </row>
    <row r="479" spans="1:12" x14ac:dyDescent="0.25">
      <c r="A479">
        <v>1809</v>
      </c>
      <c r="B479" s="1">
        <f>DATE(2023,8,16) + TIME(0,0,0)</f>
        <v>45154</v>
      </c>
      <c r="C479">
        <v>1827300736</v>
      </c>
      <c r="D479">
        <v>4239898</v>
      </c>
      <c r="E479">
        <v>8144.587890625</v>
      </c>
      <c r="F479">
        <v>431.45559692382813</v>
      </c>
      <c r="G479">
        <v>2043178.25</v>
      </c>
      <c r="H479">
        <v>4735.546875</v>
      </c>
      <c r="I479">
        <v>1</v>
      </c>
      <c r="J479">
        <v>0.77023488283157349</v>
      </c>
      <c r="K479">
        <v>36.757957458496094</v>
      </c>
      <c r="L479">
        <v>52309.80078125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1839540608</v>
      </c>
      <c r="D480">
        <v>4268265</v>
      </c>
      <c r="E480">
        <v>8363.541015625</v>
      </c>
      <c r="F480">
        <v>431.4954833984375</v>
      </c>
      <c r="G480">
        <v>2043493.625</v>
      </c>
      <c r="H480">
        <v>4735.84033203125</v>
      </c>
      <c r="I480">
        <v>1</v>
      </c>
      <c r="J480">
        <v>0.76412796974182129</v>
      </c>
      <c r="K480">
        <v>36.466529846191406</v>
      </c>
      <c r="L480">
        <v>52347.3984375</v>
      </c>
    </row>
    <row r="481" spans="1:12" x14ac:dyDescent="0.25">
      <c r="A481">
        <v>1815</v>
      </c>
      <c r="B481" s="1">
        <f>DATE(2023,8,22) + TIME(0,0,0)</f>
        <v>45160</v>
      </c>
      <c r="C481">
        <v>1839561472</v>
      </c>
      <c r="D481">
        <v>4268313.5</v>
      </c>
      <c r="E481">
        <v>8363.9130859375</v>
      </c>
      <c r="F481">
        <v>431.49713134765625</v>
      </c>
      <c r="G481">
        <v>2086237</v>
      </c>
      <c r="H481">
        <v>4834.88037109375</v>
      </c>
      <c r="I481">
        <v>1</v>
      </c>
      <c r="J481">
        <v>0.76309871673583984</v>
      </c>
      <c r="K481">
        <v>37.178619384765625</v>
      </c>
      <c r="L481">
        <v>52303.0390625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1854144768</v>
      </c>
      <c r="D482">
        <v>4302109</v>
      </c>
      <c r="E482">
        <v>8624.1845703125</v>
      </c>
      <c r="F482">
        <v>431.54058837890625</v>
      </c>
      <c r="G482">
        <v>2086465.125</v>
      </c>
      <c r="H482">
        <v>4834.921875</v>
      </c>
      <c r="I482">
        <v>1</v>
      </c>
      <c r="J482">
        <v>0.76214271783828735</v>
      </c>
      <c r="K482">
        <v>37.132003784179688</v>
      </c>
      <c r="L482">
        <v>52258.2578125</v>
      </c>
    </row>
    <row r="483" spans="1:12" x14ac:dyDescent="0.25">
      <c r="A483">
        <v>1822</v>
      </c>
      <c r="B483" s="1">
        <f>DATE(2023,8,29) + TIME(0,0,0)</f>
        <v>45167</v>
      </c>
      <c r="C483">
        <v>1854170624</v>
      </c>
      <c r="D483">
        <v>4302168.5</v>
      </c>
      <c r="E483">
        <v>8624.6396484375</v>
      </c>
      <c r="F483">
        <v>431.55581665039063</v>
      </c>
      <c r="G483">
        <v>2581910.75</v>
      </c>
      <c r="H483">
        <v>5982.796875</v>
      </c>
      <c r="I483">
        <v>1</v>
      </c>
      <c r="J483">
        <v>0.754799485206604</v>
      </c>
      <c r="K483">
        <v>45.501564025878906</v>
      </c>
      <c r="L483">
        <v>51732.4609375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1867048960</v>
      </c>
      <c r="D484">
        <v>4332011.5</v>
      </c>
      <c r="E484">
        <v>8863.109375</v>
      </c>
      <c r="F484">
        <v>431.54779052734375</v>
      </c>
      <c r="G484">
        <v>2580830.25</v>
      </c>
      <c r="H484">
        <v>5980.40380859375</v>
      </c>
      <c r="I484">
        <v>1</v>
      </c>
      <c r="J484">
        <v>0.79526501893997192</v>
      </c>
      <c r="K484">
        <v>47.941318511962891</v>
      </c>
      <c r="L484">
        <v>51140.3828125</v>
      </c>
    </row>
    <row r="485" spans="1:12" x14ac:dyDescent="0.25">
      <c r="A485">
        <v>1827</v>
      </c>
      <c r="B485" s="1">
        <f>DATE(2023,9,3) + TIME(0,0,0)</f>
        <v>45172</v>
      </c>
      <c r="C485">
        <v>1867070080</v>
      </c>
      <c r="D485">
        <v>4332060.5</v>
      </c>
      <c r="E485">
        <v>8863.5087890625</v>
      </c>
      <c r="F485">
        <v>431.52490234375</v>
      </c>
      <c r="G485">
        <v>2114587.75</v>
      </c>
      <c r="H485">
        <v>4900.26806640625</v>
      </c>
      <c r="I485">
        <v>1</v>
      </c>
      <c r="J485">
        <v>0.80809718370437622</v>
      </c>
      <c r="K485">
        <v>39.921531677246094</v>
      </c>
      <c r="L485">
        <v>51636.5234375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1896673408</v>
      </c>
      <c r="D486">
        <v>4400646</v>
      </c>
      <c r="E486">
        <v>9391.3798828125</v>
      </c>
      <c r="F486">
        <v>431.66650390625</v>
      </c>
      <c r="G486">
        <v>2116286</v>
      </c>
      <c r="H486">
        <v>4902.59423828125</v>
      </c>
      <c r="I486">
        <v>1</v>
      </c>
      <c r="J486">
        <v>0.76076501607894897</v>
      </c>
      <c r="K486">
        <v>37.583141326904297</v>
      </c>
      <c r="L486">
        <v>52123.83203125</v>
      </c>
    </row>
    <row r="487" spans="1:12" x14ac:dyDescent="0.25">
      <c r="A487">
        <v>1841</v>
      </c>
      <c r="B487" s="1">
        <f>DATE(2023,9,17) + TIME(0,0,0)</f>
        <v>45186</v>
      </c>
      <c r="C487">
        <v>1896695040</v>
      </c>
      <c r="D487">
        <v>4400695.5</v>
      </c>
      <c r="E487">
        <v>9391.7626953125</v>
      </c>
      <c r="F487">
        <v>431.66766357421875</v>
      </c>
      <c r="G487">
        <v>2152887.25</v>
      </c>
      <c r="H487">
        <v>4987.3720703125</v>
      </c>
      <c r="I487">
        <v>1</v>
      </c>
      <c r="J487">
        <v>0.76092535257339478</v>
      </c>
      <c r="K487">
        <v>38.241165161132813</v>
      </c>
      <c r="L487">
        <v>52086.10546875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1903132160</v>
      </c>
      <c r="D488">
        <v>4415607.5</v>
      </c>
      <c r="E488">
        <v>9506.51171875</v>
      </c>
      <c r="F488">
        <v>431.69757080078125</v>
      </c>
      <c r="G488">
        <v>2152985.75</v>
      </c>
      <c r="H488">
        <v>4987.2548828125</v>
      </c>
      <c r="I488">
        <v>1</v>
      </c>
      <c r="J488">
        <v>0.76332235336303711</v>
      </c>
      <c r="K488">
        <v>38.361656188964844</v>
      </c>
      <c r="L488">
        <v>52049.6953125</v>
      </c>
    </row>
    <row r="489" spans="1:12" x14ac:dyDescent="0.25">
      <c r="A489">
        <v>1844</v>
      </c>
      <c r="B489" s="1">
        <f>DATE(2023,9,20) + TIME(0,0,0)</f>
        <v>45189</v>
      </c>
      <c r="C489">
        <v>1903153280</v>
      </c>
      <c r="D489">
        <v>4415656.5</v>
      </c>
      <c r="E489">
        <v>9506.88671875</v>
      </c>
      <c r="F489">
        <v>431.69610595703125</v>
      </c>
      <c r="G489">
        <v>2106165.75</v>
      </c>
      <c r="H489">
        <v>4878.81591796875</v>
      </c>
      <c r="I489">
        <v>1</v>
      </c>
      <c r="J489">
        <v>0.76326131820678711</v>
      </c>
      <c r="K489">
        <v>37.524520874023438</v>
      </c>
      <c r="L489">
        <v>52098.58984375</v>
      </c>
    </row>
    <row r="490" spans="1:12" x14ac:dyDescent="0.25">
      <c r="A490">
        <v>1859</v>
      </c>
      <c r="B490" s="1">
        <f>DATE(2023,10,5) + TIME(0,0,0)</f>
        <v>45204</v>
      </c>
      <c r="C490">
        <v>1934753152</v>
      </c>
      <c r="D490">
        <v>4488842.5</v>
      </c>
      <c r="E490">
        <v>10065.8525390625</v>
      </c>
      <c r="F490">
        <v>431.81906127929688</v>
      </c>
      <c r="G490">
        <v>2106884.5</v>
      </c>
      <c r="H490">
        <v>4879.0908203125</v>
      </c>
      <c r="I490">
        <v>1</v>
      </c>
      <c r="J490">
        <v>0.75755816698074341</v>
      </c>
      <c r="K490">
        <v>37.244094848632813</v>
      </c>
      <c r="L490">
        <v>52142.21484375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1936839040</v>
      </c>
      <c r="D491">
        <v>4493672.5</v>
      </c>
      <c r="E491">
        <v>10102.7314453125</v>
      </c>
      <c r="F491">
        <v>431.83248901367188</v>
      </c>
      <c r="G491">
        <v>2106946.5</v>
      </c>
      <c r="H491">
        <v>4879.0830078125</v>
      </c>
      <c r="I491">
        <v>1</v>
      </c>
      <c r="J491">
        <v>0.75771743059158325</v>
      </c>
      <c r="K491">
        <v>37.251926422119141</v>
      </c>
      <c r="L491">
        <v>52141.42578125</v>
      </c>
    </row>
    <row r="492" spans="1:12" x14ac:dyDescent="0.25">
      <c r="A492">
        <v>1860</v>
      </c>
      <c r="B492" s="1">
        <f>DATE(2023,10,6) + TIME(0,0,0)</f>
        <v>45205</v>
      </c>
      <c r="C492">
        <v>1936860160</v>
      </c>
      <c r="D492">
        <v>4493721.5</v>
      </c>
      <c r="E492">
        <v>10103.10546875</v>
      </c>
      <c r="F492">
        <v>431.83282470703125</v>
      </c>
      <c r="G492">
        <v>2113752</v>
      </c>
      <c r="H492">
        <v>4894.83837890625</v>
      </c>
      <c r="I492">
        <v>1</v>
      </c>
      <c r="J492">
        <v>0.75782966613769531</v>
      </c>
      <c r="K492">
        <v>37.377799987792969</v>
      </c>
      <c r="L492">
        <v>52134.390625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1960090112</v>
      </c>
      <c r="D493">
        <v>4547507.5</v>
      </c>
      <c r="E493">
        <v>10522.013671875</v>
      </c>
      <c r="F493">
        <v>431.9332275390625</v>
      </c>
      <c r="G493">
        <v>2113446.75</v>
      </c>
      <c r="H493">
        <v>4892.994140625</v>
      </c>
      <c r="I493">
        <v>1</v>
      </c>
      <c r="J493">
        <v>0.79518985748291016</v>
      </c>
      <c r="K493">
        <v>39.220470428466797</v>
      </c>
      <c r="L493">
        <v>52105.20703125</v>
      </c>
    </row>
    <row r="494" spans="1:12" x14ac:dyDescent="0.25">
      <c r="A494">
        <v>1871</v>
      </c>
      <c r="B494" s="1">
        <f>DATE(2023,10,17) + TIME(0,0,0)</f>
        <v>45216</v>
      </c>
      <c r="C494">
        <v>1960114816</v>
      </c>
      <c r="D494">
        <v>4547565</v>
      </c>
      <c r="E494">
        <v>10522.47265625</v>
      </c>
      <c r="F494">
        <v>431.94522094726563</v>
      </c>
      <c r="G494">
        <v>2473084.75</v>
      </c>
      <c r="H494">
        <v>5725.458984375</v>
      </c>
      <c r="I494">
        <v>1</v>
      </c>
      <c r="J494">
        <v>0.7953411340713501</v>
      </c>
      <c r="K494">
        <v>45.902011871337891</v>
      </c>
      <c r="L494">
        <v>51724.69921875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1967505792</v>
      </c>
      <c r="D495">
        <v>4564677</v>
      </c>
      <c r="E495">
        <v>10666.71484375</v>
      </c>
      <c r="F495">
        <v>431.91702270507813</v>
      </c>
      <c r="G495">
        <v>2471735.75</v>
      </c>
      <c r="H495">
        <v>5722.70947265625</v>
      </c>
      <c r="I495">
        <v>1</v>
      </c>
      <c r="J495">
        <v>0.84384769201278687</v>
      </c>
      <c r="K495">
        <v>48.701919555664063</v>
      </c>
      <c r="L495">
        <v>51335.375</v>
      </c>
    </row>
    <row r="496" spans="1:12" x14ac:dyDescent="0.25">
      <c r="A496">
        <v>1874</v>
      </c>
      <c r="B496" s="1">
        <f>DATE(2023,10,20) + TIME(0,0,0)</f>
        <v>45219</v>
      </c>
      <c r="C496">
        <v>1967505792</v>
      </c>
      <c r="D496">
        <v>4564677</v>
      </c>
      <c r="E496">
        <v>10666.71484375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56217.890625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1967505792</v>
      </c>
      <c r="D497">
        <v>4564677</v>
      </c>
      <c r="E497">
        <v>10666.71484375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56322.36328125</v>
      </c>
    </row>
    <row r="498" spans="1:12" x14ac:dyDescent="0.25">
      <c r="A498">
        <v>1875</v>
      </c>
      <c r="B498" s="1">
        <f>DATE(2023,10,21) + TIME(0,0,0)</f>
        <v>45220</v>
      </c>
      <c r="C498">
        <v>1967505792</v>
      </c>
      <c r="D498">
        <v>4564677</v>
      </c>
      <c r="E498">
        <v>10666.71484375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56323.36328125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1967505792</v>
      </c>
      <c r="D499">
        <v>4564677</v>
      </c>
      <c r="E499">
        <v>10666.71484375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56569.33984375</v>
      </c>
    </row>
    <row r="500" spans="1:12" x14ac:dyDescent="0.25">
      <c r="A500">
        <v>1878</v>
      </c>
      <c r="B500" s="1">
        <f>DATE(2023,10,24) + TIME(0,0,0)</f>
        <v>45223</v>
      </c>
      <c r="C500">
        <v>1967505792</v>
      </c>
      <c r="D500">
        <v>4564677</v>
      </c>
      <c r="E500">
        <v>10666.71484375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56570.0625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1967505792</v>
      </c>
      <c r="D501">
        <v>4564677</v>
      </c>
      <c r="E501">
        <v>10666.71484375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56635.30078125</v>
      </c>
    </row>
    <row r="502" spans="1:12" x14ac:dyDescent="0.25">
      <c r="A502">
        <v>1879</v>
      </c>
      <c r="B502" s="1">
        <f>DATE(2023,10,25) + TIME(0,0,0)</f>
        <v>45224</v>
      </c>
      <c r="C502">
        <v>1967527168</v>
      </c>
      <c r="D502">
        <v>4564727</v>
      </c>
      <c r="E502">
        <v>10666.9208984375</v>
      </c>
      <c r="F502">
        <v>432.76873779296875</v>
      </c>
      <c r="G502">
        <v>2147142</v>
      </c>
      <c r="H502">
        <v>4961.4072265625</v>
      </c>
      <c r="I502">
        <v>1</v>
      </c>
      <c r="J502">
        <v>0.41319084167480469</v>
      </c>
      <c r="K502">
        <v>20.585134506225586</v>
      </c>
      <c r="L502">
        <v>54671.99609375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1971456768</v>
      </c>
      <c r="D503">
        <v>4573821.5</v>
      </c>
      <c r="E503">
        <v>10739.1103515625</v>
      </c>
      <c r="F503">
        <v>432.03973388671875</v>
      </c>
      <c r="G503">
        <v>2135013.75</v>
      </c>
      <c r="H503">
        <v>4941.70703125</v>
      </c>
      <c r="I503">
        <v>1</v>
      </c>
      <c r="J503">
        <v>0.80861598253250122</v>
      </c>
      <c r="K503">
        <v>40.285186767578125</v>
      </c>
      <c r="L503">
        <v>52725.08203125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1971777024</v>
      </c>
      <c r="D504">
        <v>4574563</v>
      </c>
      <c r="E504">
        <v>10745.16015625</v>
      </c>
      <c r="F504">
        <v>432.03961181640625</v>
      </c>
      <c r="G504">
        <v>2134993</v>
      </c>
      <c r="H504">
        <v>4941.66015625</v>
      </c>
      <c r="I504">
        <v>1</v>
      </c>
      <c r="J504">
        <v>0.80955755710601807</v>
      </c>
      <c r="K504">
        <v>40.332096099853516</v>
      </c>
      <c r="L504">
        <v>52691.7265625</v>
      </c>
    </row>
    <row r="505" spans="1:12" x14ac:dyDescent="0.25">
      <c r="A505">
        <v>1881</v>
      </c>
      <c r="B505" s="1">
        <f>DATE(2023,10,27) + TIME(0,0,0)</f>
        <v>45226</v>
      </c>
      <c r="C505">
        <v>1971798528</v>
      </c>
      <c r="D505">
        <v>4574612.5</v>
      </c>
      <c r="E505">
        <v>10745.5673828125</v>
      </c>
      <c r="F505">
        <v>432.04034423828125</v>
      </c>
      <c r="G505">
        <v>2155694.25</v>
      </c>
      <c r="H505">
        <v>4989.56689453125</v>
      </c>
      <c r="I505">
        <v>1</v>
      </c>
      <c r="J505">
        <v>0.80953824520111084</v>
      </c>
      <c r="K505">
        <v>40.722114562988281</v>
      </c>
      <c r="L505">
        <v>52667.7734375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1973932544</v>
      </c>
      <c r="D506">
        <v>4579552</v>
      </c>
      <c r="E506">
        <v>10786.2001953125</v>
      </c>
      <c r="F506">
        <v>432.03500366210938</v>
      </c>
      <c r="G506">
        <v>2155469</v>
      </c>
      <c r="H506">
        <v>4989.107421875</v>
      </c>
      <c r="I506">
        <v>1</v>
      </c>
      <c r="J506">
        <v>0.81867778301239014</v>
      </c>
      <c r="K506">
        <v>41.181858062744141</v>
      </c>
      <c r="L506">
        <v>52510.359375</v>
      </c>
    </row>
    <row r="507" spans="1:12" x14ac:dyDescent="0.25">
      <c r="A507">
        <v>1882</v>
      </c>
      <c r="B507" s="1">
        <f>DATE(2023,10,28) + TIME(0,0,0)</f>
        <v>45227</v>
      </c>
      <c r="C507">
        <v>1973953536</v>
      </c>
      <c r="D507">
        <v>4579600.5</v>
      </c>
      <c r="E507">
        <v>10786.6015625</v>
      </c>
      <c r="F507">
        <v>432.0328369140625</v>
      </c>
      <c r="G507">
        <v>2101366.5</v>
      </c>
      <c r="H507">
        <v>4863.90478515625</v>
      </c>
      <c r="I507">
        <v>1</v>
      </c>
      <c r="J507">
        <v>0.81922453641891479</v>
      </c>
      <c r="K507">
        <v>40.175426483154297</v>
      </c>
      <c r="L507">
        <v>52565.765625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2036886272</v>
      </c>
      <c r="D508">
        <v>4725268</v>
      </c>
      <c r="E508">
        <v>12192.1982421875</v>
      </c>
      <c r="F508">
        <v>432.04647827148438</v>
      </c>
      <c r="G508">
        <v>2096400.125</v>
      </c>
      <c r="H508">
        <v>4852.25634765625</v>
      </c>
      <c r="I508">
        <v>1</v>
      </c>
      <c r="J508">
        <v>1.0563951730728149</v>
      </c>
      <c r="K508">
        <v>51.806282043457031</v>
      </c>
      <c r="L508">
        <v>52233.4609375</v>
      </c>
    </row>
    <row r="509" spans="1:12" x14ac:dyDescent="0.25">
      <c r="A509">
        <v>1912</v>
      </c>
      <c r="B509" s="1">
        <f>DATE(2023,11,27) + TIME(0,0,0)</f>
        <v>45257</v>
      </c>
      <c r="C509">
        <v>2036907392</v>
      </c>
      <c r="D509">
        <v>4725317</v>
      </c>
      <c r="E509">
        <v>12192.71875</v>
      </c>
      <c r="F509">
        <v>432.04794311523438</v>
      </c>
      <c r="G509">
        <v>2110514.25</v>
      </c>
      <c r="H509">
        <v>4884.90771484375</v>
      </c>
      <c r="I509">
        <v>1</v>
      </c>
      <c r="J509">
        <v>1.0552875995635986</v>
      </c>
      <c r="K509">
        <v>52.099624633789063</v>
      </c>
      <c r="L509">
        <v>52220.984375</v>
      </c>
    </row>
    <row r="510" spans="1:12" x14ac:dyDescent="0.25">
      <c r="A510">
        <v>1919</v>
      </c>
      <c r="B510" s="1">
        <f>DATE(2023,12,4) + TIME(0,0,0)</f>
        <v>45264</v>
      </c>
      <c r="C510">
        <v>2051676288</v>
      </c>
      <c r="D510">
        <v>4759499.5</v>
      </c>
      <c r="E510">
        <v>12569.2431640625</v>
      </c>
      <c r="F510">
        <v>432.06787109375</v>
      </c>
      <c r="G510">
        <v>2109416.25</v>
      </c>
      <c r="H510">
        <v>4882.14111328125</v>
      </c>
      <c r="I510">
        <v>1</v>
      </c>
      <c r="J510">
        <v>1.1111935377120972</v>
      </c>
      <c r="K510">
        <v>54.859630584716797</v>
      </c>
      <c r="L510">
        <v>52202.58984375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2053764480</v>
      </c>
      <c r="D511">
        <v>4764332.5</v>
      </c>
      <c r="E511">
        <v>12623.9267578125</v>
      </c>
      <c r="F511">
        <v>432.07064819335938</v>
      </c>
      <c r="G511">
        <v>2109267</v>
      </c>
      <c r="H511">
        <v>4881.76416015625</v>
      </c>
      <c r="I511">
        <v>1</v>
      </c>
      <c r="J511">
        <v>1.1188200712203979</v>
      </c>
      <c r="K511">
        <v>55.236152648925781</v>
      </c>
      <c r="L511">
        <v>52202.8046875</v>
      </c>
    </row>
    <row r="512" spans="1:12" x14ac:dyDescent="0.25">
      <c r="A512">
        <v>1920</v>
      </c>
      <c r="B512" s="1">
        <f>DATE(2023,12,5) + TIME(0,0,0)</f>
        <v>45265</v>
      </c>
      <c r="C512">
        <v>2053785344</v>
      </c>
      <c r="D512">
        <v>4764381</v>
      </c>
      <c r="E512">
        <v>12624.4755859375</v>
      </c>
      <c r="F512">
        <v>432.06842041015625</v>
      </c>
      <c r="G512">
        <v>2090438.5</v>
      </c>
      <c r="H512">
        <v>4838.2119140625</v>
      </c>
      <c r="I512">
        <v>1</v>
      </c>
      <c r="J512">
        <v>1.1208797693252563</v>
      </c>
      <c r="K512">
        <v>54.845283508300781</v>
      </c>
      <c r="L512">
        <v>52222.36328125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2076750208</v>
      </c>
      <c r="D513">
        <v>4817529.5</v>
      </c>
      <c r="E513">
        <v>13250.4638671875</v>
      </c>
      <c r="F513">
        <v>432.09576416015625</v>
      </c>
      <c r="G513">
        <v>2088852.25</v>
      </c>
      <c r="H513">
        <v>4834.234375</v>
      </c>
      <c r="I513">
        <v>1</v>
      </c>
      <c r="J513">
        <v>1.2022591829299927</v>
      </c>
      <c r="K513">
        <v>58.827285766601563</v>
      </c>
      <c r="L513">
        <v>52260.32421875</v>
      </c>
    </row>
    <row r="514" spans="1:12" x14ac:dyDescent="0.25">
      <c r="A514">
        <v>1931</v>
      </c>
      <c r="B514" s="1">
        <f>DATE(2023,12,16) + TIME(0,0,0)</f>
        <v>45276</v>
      </c>
      <c r="C514">
        <v>2076774912</v>
      </c>
      <c r="D514">
        <v>4817587</v>
      </c>
      <c r="E514">
        <v>13251.1337890625</v>
      </c>
      <c r="F514">
        <v>432.14447021484375</v>
      </c>
      <c r="G514">
        <v>2472777</v>
      </c>
      <c r="H514">
        <v>5722.107421875</v>
      </c>
      <c r="I514">
        <v>1</v>
      </c>
      <c r="J514">
        <v>1.1576796770095825</v>
      </c>
      <c r="K514">
        <v>67.019554138183594</v>
      </c>
      <c r="L514">
        <v>51851.3125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2079221504</v>
      </c>
      <c r="D515">
        <v>4823249.5</v>
      </c>
      <c r="E515">
        <v>13319.89453125</v>
      </c>
      <c r="F515">
        <v>432.0787353515625</v>
      </c>
      <c r="G515">
        <v>2471231</v>
      </c>
      <c r="H515">
        <v>5719.39990234375</v>
      </c>
      <c r="I515">
        <v>1</v>
      </c>
      <c r="J515">
        <v>1.2054493427276611</v>
      </c>
      <c r="K515">
        <v>69.785697937011719</v>
      </c>
      <c r="L515">
        <v>51552.24609375</v>
      </c>
    </row>
    <row r="516" spans="1:12" x14ac:dyDescent="0.25">
      <c r="A516">
        <v>1932</v>
      </c>
      <c r="B516" s="1">
        <f>DATE(2023,12,17) + TIME(0,0,0)</f>
        <v>45277</v>
      </c>
      <c r="C516">
        <v>2079247104</v>
      </c>
      <c r="D516">
        <v>4823308.5</v>
      </c>
      <c r="E516">
        <v>13320.6103515625</v>
      </c>
      <c r="F516">
        <v>432.09024047851563</v>
      </c>
      <c r="G516">
        <v>2556797.5</v>
      </c>
      <c r="H516">
        <v>5917.27685546875</v>
      </c>
      <c r="I516">
        <v>1</v>
      </c>
      <c r="J516">
        <v>1.1957570314407349</v>
      </c>
      <c r="K516">
        <v>71.612564086914063</v>
      </c>
      <c r="L516">
        <v>51458.30078125</v>
      </c>
    </row>
    <row r="517" spans="1:12" x14ac:dyDescent="0.25">
      <c r="A517">
        <v>1934</v>
      </c>
      <c r="B517" s="1">
        <f>DATE(2023,12,19) + TIME(0,0,0)</f>
        <v>45279</v>
      </c>
      <c r="C517">
        <v>2084359808</v>
      </c>
      <c r="D517">
        <v>4835141</v>
      </c>
      <c r="E517">
        <v>13465.74609375</v>
      </c>
      <c r="F517">
        <v>432.08453369140625</v>
      </c>
      <c r="G517">
        <v>2556198.75</v>
      </c>
      <c r="H517">
        <v>5915.96923828125</v>
      </c>
      <c r="I517">
        <v>1</v>
      </c>
      <c r="J517">
        <v>1.21856689453125</v>
      </c>
      <c r="K517">
        <v>72.979339599609375</v>
      </c>
      <c r="L517">
        <v>51265.18359375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2086890368</v>
      </c>
      <c r="D518">
        <v>4840997.5</v>
      </c>
      <c r="E518">
        <v>13538.306640625</v>
      </c>
      <c r="F518">
        <v>432.086669921875</v>
      </c>
      <c r="G518">
        <v>2555988.5</v>
      </c>
      <c r="H518">
        <v>5915.453125</v>
      </c>
      <c r="I518">
        <v>1</v>
      </c>
      <c r="J518">
        <v>1.2272241115570068</v>
      </c>
      <c r="K518">
        <v>73.497856140136719</v>
      </c>
      <c r="L518">
        <v>51230.1953125</v>
      </c>
    </row>
    <row r="519" spans="1:12" x14ac:dyDescent="0.25">
      <c r="A519">
        <v>1935</v>
      </c>
      <c r="B519" s="1">
        <f>DATE(2023,12,20) + TIME(0,0,0)</f>
        <v>45280</v>
      </c>
      <c r="C519">
        <v>2086915072</v>
      </c>
      <c r="D519">
        <v>4841055</v>
      </c>
      <c r="E519">
        <v>13539.0234375</v>
      </c>
      <c r="F519">
        <v>432.0748291015625</v>
      </c>
      <c r="G519">
        <v>2472460.5</v>
      </c>
      <c r="H519">
        <v>5722.29736328125</v>
      </c>
      <c r="I519">
        <v>1</v>
      </c>
      <c r="J519">
        <v>1.2374924421310425</v>
      </c>
      <c r="K519">
        <v>71.700286865234375</v>
      </c>
      <c r="L519">
        <v>51320.4140625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2089362944</v>
      </c>
      <c r="D520">
        <v>4846720</v>
      </c>
      <c r="E520">
        <v>13609.833984375</v>
      </c>
      <c r="F520">
        <v>432.09176635742188</v>
      </c>
      <c r="G520">
        <v>2472551.5</v>
      </c>
      <c r="H520">
        <v>5722.283203125</v>
      </c>
      <c r="I520">
        <v>1</v>
      </c>
      <c r="J520">
        <v>1.2374026775360107</v>
      </c>
      <c r="K520">
        <v>71.694839477539063</v>
      </c>
      <c r="L520">
        <v>51359.65234375</v>
      </c>
    </row>
    <row r="521" spans="1:12" x14ac:dyDescent="0.25">
      <c r="A521">
        <v>1936</v>
      </c>
      <c r="B521" s="1">
        <f>DATE(2023,12,21) + TIME(0,0,0)</f>
        <v>45281</v>
      </c>
      <c r="C521">
        <v>2089383808</v>
      </c>
      <c r="D521">
        <v>4846768.5</v>
      </c>
      <c r="E521">
        <v>13610.466796875</v>
      </c>
      <c r="F521">
        <v>432.02679443359375</v>
      </c>
      <c r="G521">
        <v>2086394.5</v>
      </c>
      <c r="H521">
        <v>4829.3173828125</v>
      </c>
      <c r="I521">
        <v>1</v>
      </c>
      <c r="J521">
        <v>1.2932411432266235</v>
      </c>
      <c r="K521">
        <v>63.272987365722656</v>
      </c>
      <c r="L521">
        <v>51771.88671875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2108149120</v>
      </c>
      <c r="D522">
        <v>4890194</v>
      </c>
      <c r="E522">
        <v>14169.2021484375</v>
      </c>
      <c r="F522">
        <v>432.14678955078125</v>
      </c>
      <c r="G522">
        <v>2087335.375</v>
      </c>
      <c r="H522">
        <v>4830.1533203125</v>
      </c>
      <c r="I522">
        <v>1</v>
      </c>
      <c r="J522">
        <v>1.2759726047515869</v>
      </c>
      <c r="K522">
        <v>62.427997589111328</v>
      </c>
      <c r="L522">
        <v>52230.76953125</v>
      </c>
    </row>
    <row r="523" spans="1:12" x14ac:dyDescent="0.25">
      <c r="A523">
        <v>1945</v>
      </c>
      <c r="B523" s="1">
        <f>DATE(2023,12,30) + TIME(0,0,0)</f>
        <v>45290</v>
      </c>
      <c r="C523">
        <v>2108169600</v>
      </c>
      <c r="D523">
        <v>4890241</v>
      </c>
      <c r="E523">
        <v>14169.81640625</v>
      </c>
      <c r="F523">
        <v>432.13888549804688</v>
      </c>
      <c r="G523">
        <v>2039892</v>
      </c>
      <c r="H523">
        <v>4720.45458984375</v>
      </c>
      <c r="I523">
        <v>1</v>
      </c>
      <c r="J523">
        <v>1.2831610441207886</v>
      </c>
      <c r="K523">
        <v>61.358360290527344</v>
      </c>
      <c r="L523">
        <v>52280.76171875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2117840128</v>
      </c>
      <c r="D524">
        <v>4912618</v>
      </c>
      <c r="E524">
        <v>14458.8671875</v>
      </c>
      <c r="F524">
        <v>432.19561767578125</v>
      </c>
      <c r="G524">
        <v>2040380.125</v>
      </c>
      <c r="H524">
        <v>4720.96435546875</v>
      </c>
      <c r="I524">
        <v>1</v>
      </c>
      <c r="J524">
        <v>1.2725049257278442</v>
      </c>
      <c r="K524">
        <v>60.848804473876953</v>
      </c>
      <c r="L524">
        <v>52367.00390625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2118350336</v>
      </c>
      <c r="D525">
        <v>4913798</v>
      </c>
      <c r="E525">
        <v>14474.07421875</v>
      </c>
      <c r="F525">
        <v>432.19830322265625</v>
      </c>
      <c r="G525">
        <v>2040401.875</v>
      </c>
      <c r="H525">
        <v>4720.98583984375</v>
      </c>
      <c r="I525">
        <v>1</v>
      </c>
      <c r="J525">
        <v>1.2720574140548706</v>
      </c>
      <c r="K525">
        <v>60.827411651611328</v>
      </c>
      <c r="L525">
        <v>52368.88671875</v>
      </c>
    </row>
    <row r="526" spans="1:12" x14ac:dyDescent="0.25">
      <c r="A526">
        <v>1950</v>
      </c>
      <c r="B526" s="1">
        <f>DATE(2024,1,4) + TIME(0,0,0)</f>
        <v>45295</v>
      </c>
      <c r="C526">
        <v>2118370304</v>
      </c>
      <c r="D526">
        <v>4913844.5</v>
      </c>
      <c r="E526">
        <v>14474.6728515625</v>
      </c>
      <c r="F526">
        <v>432.19189453125</v>
      </c>
      <c r="G526">
        <v>2001733.25</v>
      </c>
      <c r="H526">
        <v>4631.583984375</v>
      </c>
      <c r="I526">
        <v>1</v>
      </c>
      <c r="J526">
        <v>1.2775797843933105</v>
      </c>
      <c r="K526">
        <v>59.937942504882813</v>
      </c>
      <c r="L526">
        <v>52409.5078125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2120352256</v>
      </c>
      <c r="D527">
        <v>4918430</v>
      </c>
      <c r="E527">
        <v>14533.7158203125</v>
      </c>
      <c r="F527">
        <v>432.21188354492188</v>
      </c>
      <c r="G527">
        <v>2001979.5</v>
      </c>
      <c r="H527">
        <v>4631.93994140625</v>
      </c>
      <c r="I527">
        <v>1</v>
      </c>
      <c r="J527">
        <v>1.2700004577636719</v>
      </c>
      <c r="K527">
        <v>59.582355499267578</v>
      </c>
      <c r="L527">
        <v>52446.73046875</v>
      </c>
    </row>
    <row r="528" spans="1:12" x14ac:dyDescent="0.25">
      <c r="A528">
        <v>1951</v>
      </c>
      <c r="B528" s="1">
        <f>DATE(2024,1,5) + TIME(0,0,0)</f>
        <v>45296</v>
      </c>
      <c r="C528">
        <v>2120378240</v>
      </c>
      <c r="D528">
        <v>4918490</v>
      </c>
      <c r="E528">
        <v>14534.4482421875</v>
      </c>
      <c r="F528">
        <v>432.28836059570313</v>
      </c>
      <c r="G528">
        <v>2597371.25</v>
      </c>
      <c r="H528">
        <v>6008.4228515625</v>
      </c>
      <c r="I528">
        <v>1</v>
      </c>
      <c r="J528">
        <v>1.2040702104568481</v>
      </c>
      <c r="K528">
        <v>73.227340698242188</v>
      </c>
      <c r="L528">
        <v>51810.76171875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2128137856</v>
      </c>
      <c r="D529">
        <v>4936444</v>
      </c>
      <c r="E529">
        <v>14764.7119140625</v>
      </c>
      <c r="F529">
        <v>432.2132568359375</v>
      </c>
      <c r="G529">
        <v>2595293.25</v>
      </c>
      <c r="H529">
        <v>6004.6591796875</v>
      </c>
      <c r="I529">
        <v>1</v>
      </c>
      <c r="J529">
        <v>1.267073392868042</v>
      </c>
      <c r="K529">
        <v>77.059844970703125</v>
      </c>
      <c r="L529">
        <v>51202.75390625</v>
      </c>
    </row>
    <row r="530" spans="1:12" x14ac:dyDescent="0.25">
      <c r="A530">
        <v>1954</v>
      </c>
      <c r="B530" s="1">
        <f>DATE(2024,1,8) + TIME(0,0,0)</f>
        <v>45299</v>
      </c>
      <c r="C530">
        <v>2128158464</v>
      </c>
      <c r="D530">
        <v>4936492</v>
      </c>
      <c r="E530">
        <v>14765.359375</v>
      </c>
      <c r="F530">
        <v>432.119873046875</v>
      </c>
      <c r="G530">
        <v>2064071.75</v>
      </c>
      <c r="H530">
        <v>4776.61865234375</v>
      </c>
      <c r="I530">
        <v>1</v>
      </c>
      <c r="J530">
        <v>1.3376381397247314</v>
      </c>
      <c r="K530">
        <v>64.7601318359375</v>
      </c>
      <c r="L530">
        <v>51772.125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2156185344</v>
      </c>
      <c r="D531">
        <v>5001320</v>
      </c>
      <c r="E531">
        <v>15586.2216796875</v>
      </c>
      <c r="F531">
        <v>432.40328979492188</v>
      </c>
      <c r="G531">
        <v>2067661.875</v>
      </c>
      <c r="H531">
        <v>4781.79052734375</v>
      </c>
      <c r="I531">
        <v>1</v>
      </c>
      <c r="J531">
        <v>1.23081374168396</v>
      </c>
      <c r="K531">
        <v>59.588352203369141</v>
      </c>
      <c r="L531">
        <v>52326.19921875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2157074432</v>
      </c>
      <c r="D532">
        <v>5003376.5</v>
      </c>
      <c r="E532">
        <v>15611.8134765625</v>
      </c>
      <c r="F532">
        <v>432.40972900390625</v>
      </c>
      <c r="G532">
        <v>2067723.375</v>
      </c>
      <c r="H532">
        <v>4781.861328125</v>
      </c>
      <c r="I532">
        <v>1</v>
      </c>
      <c r="J532">
        <v>1.2293418645858765</v>
      </c>
      <c r="K532">
        <v>59.517093658447266</v>
      </c>
      <c r="L532">
        <v>52327.08203125</v>
      </c>
    </row>
    <row r="533" spans="1:12" x14ac:dyDescent="0.25">
      <c r="A533">
        <v>1968</v>
      </c>
      <c r="B533" s="1">
        <f>DATE(2024,1,22) + TIME(0,0,0)</f>
        <v>45313</v>
      </c>
      <c r="C533">
        <v>2157094144</v>
      </c>
      <c r="D533">
        <v>5003422</v>
      </c>
      <c r="E533">
        <v>15612.384765625</v>
      </c>
      <c r="F533">
        <v>432.39480590820313</v>
      </c>
      <c r="G533">
        <v>1966341.25</v>
      </c>
      <c r="H533">
        <v>4547.56005859375</v>
      </c>
      <c r="I533">
        <v>1</v>
      </c>
      <c r="J533">
        <v>1.2391340732574463</v>
      </c>
      <c r="K533">
        <v>57.057380676269531</v>
      </c>
      <c r="L533">
        <v>52433.34765625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2161008384</v>
      </c>
      <c r="D534">
        <v>5012473</v>
      </c>
      <c r="E534">
        <v>15724.1630859375</v>
      </c>
      <c r="F534">
        <v>432.45071411132813</v>
      </c>
      <c r="G534">
        <v>1967045.5</v>
      </c>
      <c r="H534">
        <v>4548.6005859375</v>
      </c>
      <c r="I534">
        <v>1</v>
      </c>
      <c r="J534">
        <v>1.2165349721908569</v>
      </c>
      <c r="K534">
        <v>56.016780853271484</v>
      </c>
      <c r="L534">
        <v>52535.41796875</v>
      </c>
    </row>
    <row r="535" spans="1:12" x14ac:dyDescent="0.25">
      <c r="A535">
        <v>1970</v>
      </c>
      <c r="B535" s="1">
        <f>DATE(2024,1,24) + TIME(0,0,0)</f>
        <v>45315</v>
      </c>
      <c r="C535">
        <v>2161028352</v>
      </c>
      <c r="D535">
        <v>5012519.5</v>
      </c>
      <c r="E535">
        <v>15724.732421875</v>
      </c>
      <c r="F535">
        <v>432.45562744140625</v>
      </c>
      <c r="G535">
        <v>2002398.75</v>
      </c>
      <c r="H535">
        <v>4630.298828125</v>
      </c>
      <c r="I535">
        <v>1</v>
      </c>
      <c r="J535">
        <v>1.2134792804718018</v>
      </c>
      <c r="K535">
        <v>56.877918243408203</v>
      </c>
      <c r="L535">
        <v>52498.7109375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2162009600</v>
      </c>
      <c r="D536">
        <v>5014788.5</v>
      </c>
      <c r="E536">
        <v>15752.6826171875</v>
      </c>
      <c r="F536">
        <v>432.45330810546875</v>
      </c>
      <c r="G536">
        <v>2002315.625</v>
      </c>
      <c r="H536">
        <v>4630.13134765625</v>
      </c>
      <c r="I536">
        <v>1</v>
      </c>
      <c r="J536">
        <v>1.2170476913452148</v>
      </c>
      <c r="K536">
        <v>57.045173645019531</v>
      </c>
      <c r="L536">
        <v>52484.76953125</v>
      </c>
    </row>
    <row r="537" spans="1:12" x14ac:dyDescent="0.25">
      <c r="A537">
        <v>1970.5</v>
      </c>
      <c r="B537" s="1">
        <f>DATE(2024,1,24) + TIME(12,0,0)</f>
        <v>45315.5</v>
      </c>
      <c r="C537">
        <v>2162030080</v>
      </c>
      <c r="D537">
        <v>5014836</v>
      </c>
      <c r="E537">
        <v>15753.267578125</v>
      </c>
      <c r="F537">
        <v>432.46142578125</v>
      </c>
      <c r="G537">
        <v>2061714.5</v>
      </c>
      <c r="H537">
        <v>4767.39501953125</v>
      </c>
      <c r="I537">
        <v>1</v>
      </c>
      <c r="J537">
        <v>1.2120697498321533</v>
      </c>
      <c r="K537">
        <v>58.493133544921875</v>
      </c>
      <c r="L537">
        <v>52422.4375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2179537920</v>
      </c>
      <c r="D538">
        <v>5055315</v>
      </c>
      <c r="E538">
        <v>16246.1875</v>
      </c>
      <c r="F538">
        <v>432.55868530273438</v>
      </c>
      <c r="G538">
        <v>2062544.5</v>
      </c>
      <c r="H538">
        <v>4768.24169921875</v>
      </c>
      <c r="I538">
        <v>1</v>
      </c>
      <c r="J538">
        <v>1.1945247650146484</v>
      </c>
      <c r="K538">
        <v>57.646430969238281</v>
      </c>
      <c r="L538">
        <v>52354.0234375</v>
      </c>
    </row>
    <row r="539" spans="1:12" x14ac:dyDescent="0.25">
      <c r="A539">
        <v>1979</v>
      </c>
      <c r="B539" s="1">
        <f>DATE(2024,2,2) + TIME(0,0,0)</f>
        <v>45324</v>
      </c>
      <c r="C539">
        <v>2179558400</v>
      </c>
      <c r="D539">
        <v>5055362</v>
      </c>
      <c r="E539">
        <v>16246.7587890625</v>
      </c>
      <c r="F539">
        <v>432.55618286132813</v>
      </c>
      <c r="G539">
        <v>2042399</v>
      </c>
      <c r="H539">
        <v>4721.69677734375</v>
      </c>
      <c r="I539">
        <v>1</v>
      </c>
      <c r="J539">
        <v>1.195920467376709</v>
      </c>
      <c r="K539">
        <v>57.151214599609375</v>
      </c>
      <c r="L539">
        <v>52375.359375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2210191104</v>
      </c>
      <c r="D540">
        <v>5126158</v>
      </c>
      <c r="E540">
        <v>17085.515625</v>
      </c>
      <c r="F540">
        <v>432.78271484375</v>
      </c>
      <c r="G540">
        <v>2044281.75</v>
      </c>
      <c r="H540">
        <v>4723.5751953125</v>
      </c>
      <c r="I540">
        <v>1</v>
      </c>
      <c r="J540">
        <v>1.1566072702407837</v>
      </c>
      <c r="K540">
        <v>55.272499084472656</v>
      </c>
      <c r="L540">
        <v>52372.32421875</v>
      </c>
    </row>
    <row r="541" spans="1:12" x14ac:dyDescent="0.25">
      <c r="A541">
        <v>1994</v>
      </c>
      <c r="B541" s="1">
        <f>DATE(2024,2,17) + TIME(0,0,0)</f>
        <v>45339</v>
      </c>
      <c r="C541">
        <v>2210191104</v>
      </c>
      <c r="D541">
        <v>5126158</v>
      </c>
      <c r="E541">
        <v>17085.515625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56005.87890625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2210191104</v>
      </c>
      <c r="D542">
        <v>5126158</v>
      </c>
      <c r="E542">
        <v>17085.515625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56351.32421875</v>
      </c>
    </row>
    <row r="543" spans="1:12" x14ac:dyDescent="0.25">
      <c r="A543">
        <v>1999</v>
      </c>
      <c r="B543" s="1">
        <f>DATE(2024,2,22) + TIME(0,0,0)</f>
        <v>45344</v>
      </c>
      <c r="C543">
        <v>2210212096</v>
      </c>
      <c r="D543">
        <v>5126206.5</v>
      </c>
      <c r="E543">
        <v>17085.779296875</v>
      </c>
      <c r="F543">
        <v>434.2135009765625</v>
      </c>
      <c r="G543">
        <v>2102746.25</v>
      </c>
      <c r="H543">
        <v>4842.6552734375</v>
      </c>
      <c r="I543">
        <v>1</v>
      </c>
      <c r="J543">
        <v>0.53865706920623779</v>
      </c>
      <c r="K543">
        <v>26.226573944091797</v>
      </c>
      <c r="L543">
        <v>54888.10546875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2218534656</v>
      </c>
      <c r="D544">
        <v>5145426.5</v>
      </c>
      <c r="E544">
        <v>17292.5</v>
      </c>
      <c r="F544">
        <v>432.99981689453125</v>
      </c>
      <c r="G544">
        <v>2085522.875</v>
      </c>
      <c r="H544">
        <v>4816.4521484375</v>
      </c>
      <c r="I544">
        <v>1</v>
      </c>
      <c r="J544">
        <v>1.0768288373947144</v>
      </c>
      <c r="K544">
        <v>52.429523468017578</v>
      </c>
      <c r="L544">
        <v>52725.2578125</v>
      </c>
    </row>
    <row r="545" spans="1:12" x14ac:dyDescent="0.25">
      <c r="A545">
        <v>2003</v>
      </c>
      <c r="B545" s="1">
        <f>DATE(2024,2,26) + TIME(0,0,0)</f>
        <v>45348</v>
      </c>
      <c r="C545">
        <v>2218555136</v>
      </c>
      <c r="D545">
        <v>5145474.5</v>
      </c>
      <c r="E545">
        <v>17293.017578125</v>
      </c>
      <c r="F545">
        <v>432.99819946289063</v>
      </c>
      <c r="G545">
        <v>2059718.25</v>
      </c>
      <c r="H545">
        <v>4756.875</v>
      </c>
      <c r="I545">
        <v>1</v>
      </c>
      <c r="J545">
        <v>1.076871395111084</v>
      </c>
      <c r="K545">
        <v>51.783061981201172</v>
      </c>
      <c r="L545">
        <v>52751.48828125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2226773760</v>
      </c>
      <c r="D546">
        <v>5164453.5</v>
      </c>
      <c r="E546">
        <v>17500.142578125</v>
      </c>
      <c r="F546">
        <v>433.03759765625</v>
      </c>
      <c r="G546">
        <v>2059767.875</v>
      </c>
      <c r="H546">
        <v>4756.556640625</v>
      </c>
      <c r="I546">
        <v>1</v>
      </c>
      <c r="J546">
        <v>1.0834918022155762</v>
      </c>
      <c r="K546">
        <v>52.101413726806641</v>
      </c>
      <c r="L546">
        <v>52606.1640625</v>
      </c>
    </row>
    <row r="547" spans="1:12" x14ac:dyDescent="0.25">
      <c r="A547">
        <v>2007</v>
      </c>
      <c r="B547" s="1">
        <f>DATE(2024,3,1) + TIME(0,0,0)</f>
        <v>45352</v>
      </c>
      <c r="C547">
        <v>2226793984</v>
      </c>
      <c r="D547">
        <v>5164500</v>
      </c>
      <c r="E547">
        <v>17500.650390625</v>
      </c>
      <c r="F547">
        <v>433.03451538085938</v>
      </c>
      <c r="G547">
        <v>2010329.875</v>
      </c>
      <c r="H547">
        <v>4642.42431640625</v>
      </c>
      <c r="I547">
        <v>1</v>
      </c>
      <c r="J547">
        <v>1.0833667516708374</v>
      </c>
      <c r="K547">
        <v>50.845325469970703</v>
      </c>
      <c r="L547">
        <v>52657.54296875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2232805632</v>
      </c>
      <c r="D548">
        <v>5178381.5</v>
      </c>
      <c r="E548">
        <v>17652.140625</v>
      </c>
      <c r="F548">
        <v>433.0833740234375</v>
      </c>
      <c r="G548">
        <v>2010604.875</v>
      </c>
      <c r="H548">
        <v>4642.53515625</v>
      </c>
      <c r="I548">
        <v>1</v>
      </c>
      <c r="J548">
        <v>1.0810025930404663</v>
      </c>
      <c r="K548">
        <v>50.734367370605469</v>
      </c>
      <c r="L548">
        <v>52646.296875</v>
      </c>
    </row>
    <row r="549" spans="1:12" x14ac:dyDescent="0.25">
      <c r="A549">
        <v>2010</v>
      </c>
      <c r="B549" s="1">
        <f>DATE(2024,3,4) + TIME(0,0,0)</f>
        <v>45355</v>
      </c>
      <c r="C549">
        <v>2232825856</v>
      </c>
      <c r="D549">
        <v>5178428.5</v>
      </c>
      <c r="E549">
        <v>17652.65625</v>
      </c>
      <c r="F549">
        <v>433.08529663085938</v>
      </c>
      <c r="G549">
        <v>2038702.625</v>
      </c>
      <c r="H549">
        <v>4707.392578125</v>
      </c>
      <c r="I549">
        <v>1</v>
      </c>
      <c r="J549">
        <v>1.0811922550201416</v>
      </c>
      <c r="K549">
        <v>51.452262878417969</v>
      </c>
      <c r="L549">
        <v>52616.8203125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2236882688</v>
      </c>
      <c r="D550">
        <v>5187796</v>
      </c>
      <c r="E550">
        <v>17755.583984375</v>
      </c>
      <c r="F550">
        <v>433.10391235351563</v>
      </c>
      <c r="G550">
        <v>2038654.125</v>
      </c>
      <c r="H550">
        <v>4707.07861328125</v>
      </c>
      <c r="I550">
        <v>1</v>
      </c>
      <c r="J550">
        <v>1.0877953767776489</v>
      </c>
      <c r="K550">
        <v>51.766494750976563</v>
      </c>
      <c r="L550">
        <v>52564.20703125</v>
      </c>
    </row>
    <row r="551" spans="1:12" x14ac:dyDescent="0.25">
      <c r="A551">
        <v>2012</v>
      </c>
      <c r="B551" s="1">
        <f>DATE(2024,3,6) + TIME(0,0,0)</f>
        <v>45357</v>
      </c>
      <c r="C551">
        <v>2236903680</v>
      </c>
      <c r="D551">
        <v>5187844</v>
      </c>
      <c r="E551">
        <v>17756.11328125</v>
      </c>
      <c r="F551">
        <v>433.10745239257813</v>
      </c>
      <c r="G551">
        <v>2089408.375</v>
      </c>
      <c r="H551">
        <v>4824.22607421875</v>
      </c>
      <c r="I551">
        <v>1</v>
      </c>
      <c r="J551">
        <v>1.088011622428894</v>
      </c>
      <c r="K551">
        <v>53.065502166748047</v>
      </c>
      <c r="L551">
        <v>52510.87109375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2243150592</v>
      </c>
      <c r="D552">
        <v>5202267</v>
      </c>
      <c r="E552">
        <v>17916.169921875</v>
      </c>
      <c r="F552">
        <v>433.1307373046875</v>
      </c>
      <c r="G552">
        <v>2089295.5</v>
      </c>
      <c r="H552">
        <v>4823.70654296875</v>
      </c>
      <c r="I552">
        <v>1</v>
      </c>
      <c r="J552">
        <v>1.0986700057983398</v>
      </c>
      <c r="K552">
        <v>53.585342407226563</v>
      </c>
      <c r="L552">
        <v>52415.2109375</v>
      </c>
    </row>
    <row r="553" spans="1:12" x14ac:dyDescent="0.25">
      <c r="A553">
        <v>2015</v>
      </c>
      <c r="B553" s="1">
        <f>DATE(2024,3,9) + TIME(0,0,0)</f>
        <v>45360</v>
      </c>
      <c r="C553">
        <v>2243170560</v>
      </c>
      <c r="D553">
        <v>5202313.5</v>
      </c>
      <c r="E553">
        <v>17916.68359375</v>
      </c>
      <c r="F553">
        <v>433.12417602539063</v>
      </c>
      <c r="G553">
        <v>2002370.375</v>
      </c>
      <c r="H553">
        <v>4623.08642578125</v>
      </c>
      <c r="I553">
        <v>1</v>
      </c>
      <c r="J553">
        <v>1.0986331701278687</v>
      </c>
      <c r="K553">
        <v>51.354961395263672</v>
      </c>
      <c r="L553">
        <v>52505.98046875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2245153280</v>
      </c>
      <c r="D554">
        <v>5206890.5</v>
      </c>
      <c r="E554">
        <v>17966.943359375</v>
      </c>
      <c r="F554">
        <v>433.16934204101563</v>
      </c>
      <c r="G554">
        <v>2002845.875</v>
      </c>
      <c r="H554">
        <v>4623.70166015625</v>
      </c>
      <c r="I554">
        <v>1</v>
      </c>
      <c r="J554">
        <v>1.0854624509811401</v>
      </c>
      <c r="K554">
        <v>50.739299774169922</v>
      </c>
      <c r="L554">
        <v>52556.95703125</v>
      </c>
    </row>
    <row r="555" spans="1:12" x14ac:dyDescent="0.25">
      <c r="A555">
        <v>2016</v>
      </c>
      <c r="B555" s="1">
        <f>DATE(2024,3,10) + TIME(0,0,0)</f>
        <v>45361</v>
      </c>
      <c r="C555">
        <v>2245177088</v>
      </c>
      <c r="D555">
        <v>5206945.5</v>
      </c>
      <c r="E555">
        <v>17967.546875</v>
      </c>
      <c r="F555">
        <v>433.1905517578125</v>
      </c>
      <c r="G555">
        <v>2378431.5</v>
      </c>
      <c r="H555">
        <v>5490.49658203125</v>
      </c>
      <c r="I555">
        <v>1</v>
      </c>
      <c r="J555">
        <v>1.0873353481292725</v>
      </c>
      <c r="K555">
        <v>60.356391906738281</v>
      </c>
      <c r="L555">
        <v>52160.23046875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2249906688</v>
      </c>
      <c r="D556">
        <v>5217866</v>
      </c>
      <c r="E556">
        <v>18093.197265625</v>
      </c>
      <c r="F556">
        <v>433.11111450195313</v>
      </c>
      <c r="G556">
        <v>2376740</v>
      </c>
      <c r="H556">
        <v>5487.5986328125</v>
      </c>
      <c r="I556">
        <v>1</v>
      </c>
      <c r="J556">
        <v>1.1395062208175659</v>
      </c>
      <c r="K556">
        <v>63.252292633056641</v>
      </c>
      <c r="L556">
        <v>51794.41015625</v>
      </c>
    </row>
    <row r="557" spans="1:12" x14ac:dyDescent="0.25">
      <c r="A557">
        <v>2018</v>
      </c>
      <c r="B557" s="1">
        <f>DATE(2024,3,12) + TIME(0,0,0)</f>
        <v>45363</v>
      </c>
      <c r="C557">
        <v>2249931520</v>
      </c>
      <c r="D557">
        <v>5217923.5</v>
      </c>
      <c r="E557">
        <v>18093.857421875</v>
      </c>
      <c r="F557">
        <v>433.12103271484375</v>
      </c>
      <c r="G557">
        <v>2483071.5</v>
      </c>
      <c r="H557">
        <v>5732.9736328125</v>
      </c>
      <c r="I557">
        <v>1</v>
      </c>
      <c r="J557">
        <v>1.1375435590744019</v>
      </c>
      <c r="K557">
        <v>65.965461730957031</v>
      </c>
      <c r="L557">
        <v>51679.50390625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2251148032</v>
      </c>
      <c r="D558">
        <v>5220732.5</v>
      </c>
      <c r="E558">
        <v>18126.525390625</v>
      </c>
      <c r="F558">
        <v>433.09756469726563</v>
      </c>
      <c r="G558">
        <v>2482590.75</v>
      </c>
      <c r="H558">
        <v>5732.17431640625</v>
      </c>
      <c r="I558">
        <v>1</v>
      </c>
      <c r="J558">
        <v>1.1516449451446533</v>
      </c>
      <c r="K558">
        <v>66.783409118652344</v>
      </c>
      <c r="L558">
        <v>51589.61328125</v>
      </c>
    </row>
    <row r="559" spans="1:12" x14ac:dyDescent="0.25">
      <c r="A559">
        <v>2018.5</v>
      </c>
      <c r="B559" s="1">
        <f>DATE(2024,3,12) + TIME(12,0,0)</f>
        <v>45363.5</v>
      </c>
      <c r="C559">
        <v>2251168256</v>
      </c>
      <c r="D559">
        <v>5220778.5</v>
      </c>
      <c r="E559">
        <v>18127.0703125</v>
      </c>
      <c r="F559">
        <v>433.03900146484375</v>
      </c>
      <c r="G559">
        <v>2009268.875</v>
      </c>
      <c r="H559">
        <v>4639.92578125</v>
      </c>
      <c r="I559">
        <v>1</v>
      </c>
      <c r="J559">
        <v>1.1640658378601074</v>
      </c>
      <c r="K559">
        <v>54.647926330566406</v>
      </c>
      <c r="L559">
        <v>52091.2109375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2252938240</v>
      </c>
      <c r="D560">
        <v>5224864.5</v>
      </c>
      <c r="E560">
        <v>18172.2734375</v>
      </c>
      <c r="F560">
        <v>433.22494506835938</v>
      </c>
      <c r="G560">
        <v>2011662.125</v>
      </c>
      <c r="H560">
        <v>4643.45849609375</v>
      </c>
      <c r="I560">
        <v>1</v>
      </c>
      <c r="J560">
        <v>1.0888129472732544</v>
      </c>
      <c r="K560">
        <v>51.115127563476563</v>
      </c>
      <c r="L560">
        <v>52377.203125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2254165504</v>
      </c>
      <c r="D561">
        <v>5227697</v>
      </c>
      <c r="E561">
        <v>18203.50390625</v>
      </c>
      <c r="F561">
        <v>433.22930908203125</v>
      </c>
      <c r="G561">
        <v>2011645.5</v>
      </c>
      <c r="H561">
        <v>4643.37353515625</v>
      </c>
      <c r="I561">
        <v>1</v>
      </c>
      <c r="J561">
        <v>1.0906220674514771</v>
      </c>
      <c r="K561">
        <v>51.200054168701172</v>
      </c>
      <c r="L561">
        <v>52414.78125</v>
      </c>
    </row>
    <row r="562" spans="1:12" x14ac:dyDescent="0.25">
      <c r="A562">
        <v>2020</v>
      </c>
      <c r="B562" s="1">
        <f>DATE(2024,3,14) + TIME(0,0,0)</f>
        <v>45365</v>
      </c>
      <c r="C562">
        <v>2254186496</v>
      </c>
      <c r="D562">
        <v>5227745.5</v>
      </c>
      <c r="E562">
        <v>18204.0390625</v>
      </c>
      <c r="F562">
        <v>433.23526000976563</v>
      </c>
      <c r="G562">
        <v>2101430.25</v>
      </c>
      <c r="H562">
        <v>4850.5517578125</v>
      </c>
      <c r="I562">
        <v>1</v>
      </c>
      <c r="J562">
        <v>1.0914995670318604</v>
      </c>
      <c r="K562">
        <v>53.528007507324219</v>
      </c>
      <c r="L562">
        <v>52321.1796875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2266772480</v>
      </c>
      <c r="D563">
        <v>5256795.5</v>
      </c>
      <c r="E563">
        <v>18529.53125</v>
      </c>
      <c r="F563">
        <v>433.29229736328125</v>
      </c>
      <c r="G563">
        <v>2101333.25</v>
      </c>
      <c r="H563">
        <v>4849.68994140625</v>
      </c>
      <c r="I563">
        <v>1</v>
      </c>
      <c r="J563">
        <v>1.1084021329879761</v>
      </c>
      <c r="K563">
        <v>54.356555938720703</v>
      </c>
      <c r="L563">
        <v>52241.0234375</v>
      </c>
    </row>
    <row r="564" spans="1:12" x14ac:dyDescent="0.25">
      <c r="A564">
        <v>2026</v>
      </c>
      <c r="B564" s="1">
        <f>DATE(2024,3,20) + TIME(0,0,0)</f>
        <v>45371</v>
      </c>
      <c r="C564">
        <v>2266796544</v>
      </c>
      <c r="D564">
        <v>5256851.5</v>
      </c>
      <c r="E564">
        <v>18530.158203125</v>
      </c>
      <c r="F564">
        <v>433.3140869140625</v>
      </c>
      <c r="G564">
        <v>2426530.5</v>
      </c>
      <c r="H564">
        <v>5599.93408203125</v>
      </c>
      <c r="I564">
        <v>1</v>
      </c>
      <c r="J564">
        <v>1.1084344387054443</v>
      </c>
      <c r="K564">
        <v>62.767330169677734</v>
      </c>
      <c r="L564">
        <v>51895.98828125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2269197568</v>
      </c>
      <c r="D565">
        <v>5262393</v>
      </c>
      <c r="E565">
        <v>18594.591796875</v>
      </c>
      <c r="F565">
        <v>433.23220825195313</v>
      </c>
      <c r="G565">
        <v>2425020</v>
      </c>
      <c r="H565">
        <v>5597.50634765625</v>
      </c>
      <c r="I565">
        <v>1</v>
      </c>
      <c r="J565">
        <v>1.15251624584198</v>
      </c>
      <c r="K565">
        <v>65.264358520507813</v>
      </c>
      <c r="L565">
        <v>51635.0078125</v>
      </c>
    </row>
    <row r="566" spans="1:12" x14ac:dyDescent="0.25">
      <c r="A566">
        <v>2027</v>
      </c>
      <c r="B566" s="1">
        <f>DATE(2024,3,21) + TIME(0,0,0)</f>
        <v>45372</v>
      </c>
      <c r="C566">
        <v>2269218304</v>
      </c>
      <c r="D566">
        <v>5262441</v>
      </c>
      <c r="E566">
        <v>18595.15625</v>
      </c>
      <c r="F566">
        <v>433.19253540039063</v>
      </c>
      <c r="G566">
        <v>2084771.625</v>
      </c>
      <c r="H566">
        <v>4812.57470703125</v>
      </c>
      <c r="I566">
        <v>1</v>
      </c>
      <c r="J566">
        <v>1.1595163345336914</v>
      </c>
      <c r="K566">
        <v>56.457221984863281</v>
      </c>
      <c r="L566">
        <v>51995.17578125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2281718016</v>
      </c>
      <c r="D567">
        <v>5291284</v>
      </c>
      <c r="E567">
        <v>18917.921875</v>
      </c>
      <c r="F567">
        <v>433.42398071289063</v>
      </c>
      <c r="G567">
        <v>2086998.125</v>
      </c>
      <c r="H567">
        <v>4815.142578125</v>
      </c>
      <c r="I567">
        <v>1</v>
      </c>
      <c r="J567">
        <v>1.1061133146286011</v>
      </c>
      <c r="K567">
        <v>53.856647491455078</v>
      </c>
      <c r="L567">
        <v>52210.66796875</v>
      </c>
    </row>
    <row r="568" spans="1:12" x14ac:dyDescent="0.25">
      <c r="A568">
        <v>2033</v>
      </c>
      <c r="B568" s="1">
        <f>DATE(2024,3,27) + TIME(0,0,0)</f>
        <v>45378</v>
      </c>
      <c r="C568">
        <v>2281742592</v>
      </c>
      <c r="D568">
        <v>5291340.5</v>
      </c>
      <c r="E568">
        <v>18918.556640625</v>
      </c>
      <c r="F568">
        <v>433.44723510742188</v>
      </c>
      <c r="G568">
        <v>2460391.5</v>
      </c>
      <c r="H568">
        <v>5676.3349609375</v>
      </c>
      <c r="I568">
        <v>1</v>
      </c>
      <c r="J568">
        <v>1.1076679229736328</v>
      </c>
      <c r="K568">
        <v>63.579185485839844</v>
      </c>
      <c r="L568">
        <v>51814.33984375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2284176640</v>
      </c>
      <c r="D569">
        <v>5296957.5</v>
      </c>
      <c r="E569">
        <v>18984.150390625</v>
      </c>
      <c r="F569">
        <v>433.34738159179688</v>
      </c>
      <c r="G569">
        <v>2458617.5</v>
      </c>
      <c r="H569">
        <v>5673.548828125</v>
      </c>
      <c r="I569">
        <v>1</v>
      </c>
      <c r="J569">
        <v>1.1577363014221191</v>
      </c>
      <c r="K569">
        <v>66.454093933105469</v>
      </c>
      <c r="L569">
        <v>51517.47265625</v>
      </c>
    </row>
    <row r="570" spans="1:12" x14ac:dyDescent="0.25">
      <c r="A570">
        <v>2034</v>
      </c>
      <c r="B570" s="1">
        <f>DATE(2024,3,28) + TIME(0,0,0)</f>
        <v>45379</v>
      </c>
      <c r="C570">
        <v>2284201216</v>
      </c>
      <c r="D570">
        <v>5297014.5</v>
      </c>
      <c r="E570">
        <v>18984.818359375</v>
      </c>
      <c r="F570">
        <v>433.3486328125</v>
      </c>
      <c r="G570">
        <v>2469706</v>
      </c>
      <c r="H570">
        <v>5699.1201171875</v>
      </c>
      <c r="I570">
        <v>1</v>
      </c>
      <c r="J570">
        <v>1.157629132270813</v>
      </c>
      <c r="K570">
        <v>66.747367858886719</v>
      </c>
      <c r="L570">
        <v>51504.39453125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2291586304</v>
      </c>
      <c r="D571">
        <v>5314055</v>
      </c>
      <c r="E571">
        <v>19184.56640625</v>
      </c>
      <c r="F571">
        <v>433.400634765625</v>
      </c>
      <c r="G571">
        <v>2469966.75</v>
      </c>
      <c r="H571">
        <v>5699.03857421875</v>
      </c>
      <c r="I571">
        <v>1</v>
      </c>
      <c r="J571">
        <v>1.1597185134887695</v>
      </c>
      <c r="K571">
        <v>66.8682861328125</v>
      </c>
      <c r="L571">
        <v>51341.55078125</v>
      </c>
    </row>
    <row r="572" spans="1:12" x14ac:dyDescent="0.25">
      <c r="A572">
        <v>2037</v>
      </c>
      <c r="B572" s="1">
        <f>DATE(2024,3,31) + TIME(0,0,0)</f>
        <v>45382</v>
      </c>
      <c r="C572">
        <v>2291609856</v>
      </c>
      <c r="D572">
        <v>5314109.5</v>
      </c>
      <c r="E572">
        <v>19185.20703125</v>
      </c>
      <c r="F572">
        <v>433.38955688476563</v>
      </c>
      <c r="G572">
        <v>2363224.25</v>
      </c>
      <c r="H572">
        <v>5452.88720703125</v>
      </c>
      <c r="I572">
        <v>1</v>
      </c>
      <c r="J572">
        <v>1.1616904735565186</v>
      </c>
      <c r="K572">
        <v>64.090194702148438</v>
      </c>
      <c r="L572">
        <v>51455.75390625</v>
      </c>
    </row>
    <row r="573" spans="1:12" x14ac:dyDescent="0.25">
      <c r="A573">
        <v>2037.39</v>
      </c>
      <c r="B573" s="1">
        <f>DATE(2024,3,31) + TIME(9,21,36)</f>
        <v>45382.39</v>
      </c>
      <c r="C573">
        <v>2292531712</v>
      </c>
      <c r="D573">
        <v>5316236</v>
      </c>
      <c r="E573">
        <v>19209.939453125</v>
      </c>
      <c r="F573">
        <v>433.43438720703125</v>
      </c>
      <c r="G573">
        <v>2363803.25</v>
      </c>
      <c r="H573">
        <v>5453.6591796875</v>
      </c>
      <c r="I573">
        <v>1</v>
      </c>
      <c r="J573">
        <v>1.1474791765213013</v>
      </c>
      <c r="K573">
        <v>63.306026458740234</v>
      </c>
      <c r="L573">
        <v>51502.09375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2292552704</v>
      </c>
      <c r="D574">
        <v>5316284.5</v>
      </c>
      <c r="E574">
        <v>19210.501953125</v>
      </c>
      <c r="F574">
        <v>433.40594482421875</v>
      </c>
      <c r="G574">
        <v>2091525.375</v>
      </c>
      <c r="H574">
        <v>4825.7880859375</v>
      </c>
      <c r="I574">
        <v>1</v>
      </c>
      <c r="J574">
        <v>1.1503113508224487</v>
      </c>
      <c r="K574">
        <v>56.157581329345703</v>
      </c>
      <c r="L574">
        <v>51791.01171875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2295880448</v>
      </c>
      <c r="D575">
        <v>5323960.5</v>
      </c>
      <c r="E575">
        <v>19296.705078125</v>
      </c>
      <c r="F575">
        <v>433.53411865234375</v>
      </c>
      <c r="G575">
        <v>2092984.25</v>
      </c>
      <c r="H575">
        <v>4827.7265625</v>
      </c>
      <c r="I575">
        <v>1</v>
      </c>
      <c r="J575">
        <v>1.1102299690246582</v>
      </c>
      <c r="K575">
        <v>54.20062255859375</v>
      </c>
      <c r="L575">
        <v>52039.51953125</v>
      </c>
    </row>
    <row r="576" spans="1:12" x14ac:dyDescent="0.25">
      <c r="A576">
        <v>2039</v>
      </c>
      <c r="B576" s="1">
        <f>DATE(2024,4,2) + TIME(0,0,0)</f>
        <v>45384</v>
      </c>
      <c r="C576">
        <v>2295905280</v>
      </c>
      <c r="D576">
        <v>5324018</v>
      </c>
      <c r="E576">
        <v>19297.3515625</v>
      </c>
      <c r="F576">
        <v>433.55758666992188</v>
      </c>
      <c r="G576">
        <v>2489260.25</v>
      </c>
      <c r="H576">
        <v>5741.4755859375</v>
      </c>
      <c r="I576">
        <v>1</v>
      </c>
      <c r="J576">
        <v>1.112402081489563</v>
      </c>
      <c r="K576">
        <v>64.586753845214844</v>
      </c>
      <c r="L576">
        <v>51619.109375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2297124096</v>
      </c>
      <c r="D577">
        <v>5326830</v>
      </c>
      <c r="E577">
        <v>19330.314453125</v>
      </c>
      <c r="F577">
        <v>433.4322509765625</v>
      </c>
      <c r="G577">
        <v>2487207.75</v>
      </c>
      <c r="H577">
        <v>5738.400390625</v>
      </c>
      <c r="I577">
        <v>1</v>
      </c>
      <c r="J577">
        <v>1.1659036874771118</v>
      </c>
      <c r="K577">
        <v>67.693466186523438</v>
      </c>
      <c r="L577">
        <v>51400.625</v>
      </c>
    </row>
    <row r="578" spans="1:12" x14ac:dyDescent="0.25">
      <c r="A578">
        <v>2039.5</v>
      </c>
      <c r="B578" s="1">
        <f>DATE(2024,4,2) + TIME(12,0,0)</f>
        <v>45384.5</v>
      </c>
      <c r="C578">
        <v>2297145088</v>
      </c>
      <c r="D578">
        <v>5326878</v>
      </c>
      <c r="E578">
        <v>19330.88671875</v>
      </c>
      <c r="F578">
        <v>433.38131713867188</v>
      </c>
      <c r="G578">
        <v>2083383.875</v>
      </c>
      <c r="H578">
        <v>4807.2763671875</v>
      </c>
      <c r="I578">
        <v>1</v>
      </c>
      <c r="J578">
        <v>1.1743322610855103</v>
      </c>
      <c r="K578">
        <v>57.124225616455078</v>
      </c>
      <c r="L578">
        <v>51827.8359375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2298166784</v>
      </c>
      <c r="D579">
        <v>5329235</v>
      </c>
      <c r="E579">
        <v>19357.576171875</v>
      </c>
      <c r="F579">
        <v>433.5584716796875</v>
      </c>
      <c r="G579">
        <v>2085556.5</v>
      </c>
      <c r="H579">
        <v>4810.3232421875</v>
      </c>
      <c r="I579">
        <v>1</v>
      </c>
      <c r="J579">
        <v>1.1116958856582642</v>
      </c>
      <c r="K579">
        <v>54.077342987060547</v>
      </c>
      <c r="L579">
        <v>52003.40234375</v>
      </c>
    </row>
    <row r="580" spans="1:12" x14ac:dyDescent="0.25">
      <c r="A580">
        <v>2040</v>
      </c>
      <c r="B580" s="1">
        <f>DATE(2024,4,3) + TIME(0,0,0)</f>
        <v>45385</v>
      </c>
      <c r="C580">
        <v>2298191104</v>
      </c>
      <c r="D580">
        <v>5329291.5</v>
      </c>
      <c r="E580">
        <v>19358.2109375</v>
      </c>
      <c r="F580">
        <v>433.57974243164063</v>
      </c>
      <c r="G580">
        <v>2442858.25</v>
      </c>
      <c r="H580">
        <v>5634.16162109375</v>
      </c>
      <c r="I580">
        <v>1</v>
      </c>
      <c r="J580">
        <v>1.113801121711731</v>
      </c>
      <c r="K580">
        <v>63.460170745849609</v>
      </c>
      <c r="L580">
        <v>51625.8046875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2298240000</v>
      </c>
      <c r="D581">
        <v>5329404</v>
      </c>
      <c r="E581">
        <v>19359.494140625</v>
      </c>
      <c r="F581">
        <v>433.5303955078125</v>
      </c>
      <c r="G581">
        <v>2442195.75</v>
      </c>
      <c r="H581">
        <v>5633.27490234375</v>
      </c>
      <c r="I581">
        <v>1</v>
      </c>
      <c r="J581">
        <v>1.1289920806884766</v>
      </c>
      <c r="K581">
        <v>64.325454711914063</v>
      </c>
      <c r="L581">
        <v>51590.36328125</v>
      </c>
    </row>
    <row r="582" spans="1:12" x14ac:dyDescent="0.25">
      <c r="A582">
        <v>2040.19</v>
      </c>
      <c r="B582" s="1">
        <f>DATE(2024,4,3) + TIME(4,33,36)</f>
        <v>45385.19</v>
      </c>
      <c r="C582">
        <v>2298654976</v>
      </c>
      <c r="D582">
        <v>5330361.5</v>
      </c>
      <c r="E582">
        <v>19370.619140625</v>
      </c>
      <c r="F582">
        <v>433.46969604492188</v>
      </c>
      <c r="G582">
        <v>2441246.25</v>
      </c>
      <c r="H582">
        <v>5631.87255859375</v>
      </c>
      <c r="I582">
        <v>1</v>
      </c>
      <c r="J582">
        <v>1.1533302068710327</v>
      </c>
      <c r="K582">
        <v>65.711967468261719</v>
      </c>
      <c r="L582">
        <v>51508.59765625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2298676480</v>
      </c>
      <c r="D583">
        <v>5330411</v>
      </c>
      <c r="E583">
        <v>19371.19921875</v>
      </c>
      <c r="F583">
        <v>433.43496704101563</v>
      </c>
      <c r="G583">
        <v>2140941.25</v>
      </c>
      <c r="H583">
        <v>4939.474609375</v>
      </c>
      <c r="I583">
        <v>1</v>
      </c>
      <c r="J583">
        <v>1.1581752300262451</v>
      </c>
      <c r="K583">
        <v>57.878101348876953</v>
      </c>
      <c r="L583">
        <v>51824.44140625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2300368896</v>
      </c>
      <c r="D584">
        <v>5334314.5</v>
      </c>
      <c r="E584">
        <v>19415.5234375</v>
      </c>
      <c r="F584">
        <v>433.55859375</v>
      </c>
      <c r="G584">
        <v>2142374</v>
      </c>
      <c r="H584">
        <v>4941.37109375</v>
      </c>
      <c r="I584">
        <v>1</v>
      </c>
      <c r="J584">
        <v>1.1198830604553223</v>
      </c>
      <c r="K584">
        <v>55.964317321777344</v>
      </c>
      <c r="L584">
        <v>51936.52734375</v>
      </c>
    </row>
    <row r="585" spans="1:12" x14ac:dyDescent="0.25">
      <c r="A585">
        <v>2041</v>
      </c>
      <c r="B585" s="1">
        <f>DATE(2024,4,4) + TIME(0,0,0)</f>
        <v>45386</v>
      </c>
      <c r="C585">
        <v>2300390144</v>
      </c>
      <c r="D585">
        <v>5334363.5</v>
      </c>
      <c r="E585">
        <v>19416.078125</v>
      </c>
      <c r="F585">
        <v>433.557373046875</v>
      </c>
      <c r="G585">
        <v>2122171</v>
      </c>
      <c r="H585">
        <v>4894.78662109375</v>
      </c>
      <c r="I585">
        <v>1</v>
      </c>
      <c r="J585">
        <v>1.1197236776351929</v>
      </c>
      <c r="K585">
        <v>55.428737640380859</v>
      </c>
      <c r="L585">
        <v>51958.296875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2302491136</v>
      </c>
      <c r="D586">
        <v>5339209.5</v>
      </c>
      <c r="E586">
        <v>19470.79296875</v>
      </c>
      <c r="F586">
        <v>433.58364868164063</v>
      </c>
      <c r="G586">
        <v>2122364.25</v>
      </c>
      <c r="H586">
        <v>4894.93603515625</v>
      </c>
      <c r="I586">
        <v>1</v>
      </c>
      <c r="J586">
        <v>1.1163407564163208</v>
      </c>
      <c r="K586">
        <v>55.261070251464844</v>
      </c>
      <c r="L586">
        <v>51992.97265625</v>
      </c>
    </row>
    <row r="587" spans="1:12" x14ac:dyDescent="0.25">
      <c r="A587">
        <v>2042</v>
      </c>
      <c r="B587" s="1">
        <f>DATE(2024,4,5) + TIME(0,0,0)</f>
        <v>45387</v>
      </c>
      <c r="C587">
        <v>2302511616</v>
      </c>
      <c r="D587">
        <v>5339256.5</v>
      </c>
      <c r="E587">
        <v>19471.328125</v>
      </c>
      <c r="F587">
        <v>433.57894897460938</v>
      </c>
      <c r="G587">
        <v>2053480.5</v>
      </c>
      <c r="H587">
        <v>4736.11669921875</v>
      </c>
      <c r="I587">
        <v>1</v>
      </c>
      <c r="J587">
        <v>1.1158015727996826</v>
      </c>
      <c r="K587">
        <v>53.441974639892578</v>
      </c>
      <c r="L587">
        <v>52065.2265625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2314816256</v>
      </c>
      <c r="D588">
        <v>5367629.5</v>
      </c>
      <c r="E588">
        <v>19787.798828125</v>
      </c>
      <c r="F588">
        <v>433.73101806640625</v>
      </c>
      <c r="G588">
        <v>2054505</v>
      </c>
      <c r="H588">
        <v>4736.818359375</v>
      </c>
      <c r="I588">
        <v>1</v>
      </c>
      <c r="J588">
        <v>1.1006076335906982</v>
      </c>
      <c r="K588">
        <v>52.713958740234375</v>
      </c>
      <c r="L588">
        <v>52157.88671875</v>
      </c>
    </row>
    <row r="589" spans="1:12" x14ac:dyDescent="0.25">
      <c r="A589">
        <v>2048</v>
      </c>
      <c r="B589" s="1">
        <f>DATE(2024,4,11) + TIME(0,0,0)</f>
        <v>45393</v>
      </c>
      <c r="C589">
        <v>2314839296</v>
      </c>
      <c r="D589">
        <v>5367682.5</v>
      </c>
      <c r="E589">
        <v>19788.390625</v>
      </c>
      <c r="F589">
        <v>433.74411010742188</v>
      </c>
      <c r="G589">
        <v>2299625.75</v>
      </c>
      <c r="H589">
        <v>5301.802734375</v>
      </c>
      <c r="I589">
        <v>1</v>
      </c>
      <c r="J589">
        <v>1.1041216850280762</v>
      </c>
      <c r="K589">
        <v>59.191909790039063</v>
      </c>
      <c r="L589">
        <v>51899.90625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2317114880</v>
      </c>
      <c r="D590">
        <v>5372929.5</v>
      </c>
      <c r="E590">
        <v>19848.734375</v>
      </c>
      <c r="F590">
        <v>433.67459106445313</v>
      </c>
      <c r="G590">
        <v>2298465.25</v>
      </c>
      <c r="H590">
        <v>5299.9765625</v>
      </c>
      <c r="I590">
        <v>1</v>
      </c>
      <c r="J590">
        <v>1.1391358375549316</v>
      </c>
      <c r="K590">
        <v>61.069595336914063</v>
      </c>
      <c r="L590">
        <v>51708.91015625</v>
      </c>
    </row>
    <row r="591" spans="1:12" x14ac:dyDescent="0.25">
      <c r="A591">
        <v>2049</v>
      </c>
      <c r="B591" s="1">
        <f>DATE(2024,4,12) + TIME(0,0,0)</f>
        <v>45394</v>
      </c>
      <c r="C591">
        <v>2317134848</v>
      </c>
      <c r="D591">
        <v>5372976</v>
      </c>
      <c r="E591">
        <v>19849.26953125</v>
      </c>
      <c r="F591">
        <v>433.64581298828125</v>
      </c>
      <c r="G591">
        <v>2011114.625</v>
      </c>
      <c r="H591">
        <v>4637.689453125</v>
      </c>
      <c r="I591">
        <v>1</v>
      </c>
      <c r="J591">
        <v>1.1398357152938843</v>
      </c>
      <c r="K591">
        <v>53.471527099609375</v>
      </c>
      <c r="L591">
        <v>52010.4921875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2325166592</v>
      </c>
      <c r="D592">
        <v>5391489.5</v>
      </c>
      <c r="E592">
        <v>20053.47265625</v>
      </c>
      <c r="F592">
        <v>433.854248046875</v>
      </c>
      <c r="G592">
        <v>2013096.875</v>
      </c>
      <c r="H592">
        <v>4640.0302734375</v>
      </c>
      <c r="I592">
        <v>1</v>
      </c>
      <c r="J592">
        <v>1.0895730257034302</v>
      </c>
      <c r="K592">
        <v>51.113437652587891</v>
      </c>
      <c r="L592">
        <v>52226.5703125</v>
      </c>
    </row>
    <row r="593" spans="1:12" x14ac:dyDescent="0.25">
      <c r="A593">
        <v>2053</v>
      </c>
      <c r="B593" s="1">
        <f>DATE(2024,4,16) + TIME(0,0,0)</f>
        <v>45398</v>
      </c>
      <c r="C593">
        <v>2325187328</v>
      </c>
      <c r="D593">
        <v>5391537</v>
      </c>
      <c r="E593">
        <v>20053.998046875</v>
      </c>
      <c r="F593">
        <v>433.85711669921875</v>
      </c>
      <c r="G593">
        <v>2071915.25</v>
      </c>
      <c r="H593">
        <v>4775.5703125</v>
      </c>
      <c r="I593">
        <v>1</v>
      </c>
      <c r="J593">
        <v>1.0909721851348877</v>
      </c>
      <c r="K593">
        <v>52.674812316894531</v>
      </c>
      <c r="L593">
        <v>52165.44921875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2329309952</v>
      </c>
      <c r="D594">
        <v>5401040</v>
      </c>
      <c r="E594">
        <v>20159.60546875</v>
      </c>
      <c r="F594">
        <v>433.8768310546875</v>
      </c>
      <c r="G594">
        <v>2071841.25</v>
      </c>
      <c r="H594">
        <v>4775.18310546875</v>
      </c>
      <c r="I594">
        <v>1</v>
      </c>
      <c r="J594">
        <v>1.0989575386047363</v>
      </c>
      <c r="K594">
        <v>53.060348510742188</v>
      </c>
      <c r="L594">
        <v>52114.4296875</v>
      </c>
    </row>
    <row r="595" spans="1:12" x14ac:dyDescent="0.25">
      <c r="A595">
        <v>2055</v>
      </c>
      <c r="B595" s="1">
        <f>DATE(2024,4,18) + TIME(0,0,0)</f>
        <v>45400</v>
      </c>
      <c r="C595">
        <v>2329330688</v>
      </c>
      <c r="D595">
        <v>5401087.5</v>
      </c>
      <c r="E595">
        <v>20160.1328125</v>
      </c>
      <c r="F595">
        <v>433.87637329101563</v>
      </c>
      <c r="G595">
        <v>2060171.625</v>
      </c>
      <c r="H595">
        <v>4748.29150390625</v>
      </c>
      <c r="I595">
        <v>1</v>
      </c>
      <c r="J595">
        <v>1.0987646579742432</v>
      </c>
      <c r="K595">
        <v>52.752174377441406</v>
      </c>
      <c r="L595">
        <v>52126.57421875</v>
      </c>
    </row>
    <row r="596" spans="1:12" x14ac:dyDescent="0.25">
      <c r="A596">
        <v>2057.67</v>
      </c>
      <c r="B596" s="1">
        <f>DATE(2024,4,20) + TIME(16,4,48)</f>
        <v>45402.67</v>
      </c>
      <c r="C596">
        <v>2334831872</v>
      </c>
      <c r="D596">
        <v>5413765.5</v>
      </c>
      <c r="E596">
        <v>20300.662109375</v>
      </c>
      <c r="F596">
        <v>433.935302734375</v>
      </c>
      <c r="G596">
        <v>2060505.625</v>
      </c>
      <c r="H596">
        <v>4748.41650390625</v>
      </c>
      <c r="I596">
        <v>1</v>
      </c>
      <c r="J596">
        <v>1.0961228609085083</v>
      </c>
      <c r="K596">
        <v>52.625316619873047</v>
      </c>
      <c r="L596">
        <v>52120.9921875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2335491328</v>
      </c>
      <c r="D597">
        <v>5415285</v>
      </c>
      <c r="E597">
        <v>20317.501953125</v>
      </c>
      <c r="F597">
        <v>433.94281005859375</v>
      </c>
      <c r="G597">
        <v>2060542.5</v>
      </c>
      <c r="H597">
        <v>4748.41943359375</v>
      </c>
      <c r="I597">
        <v>1</v>
      </c>
      <c r="J597">
        <v>1.0960568189620972</v>
      </c>
      <c r="K597">
        <v>52.622146606445313</v>
      </c>
      <c r="L597">
        <v>52119.70703125</v>
      </c>
    </row>
    <row r="598" spans="1:12" x14ac:dyDescent="0.25">
      <c r="A598">
        <v>2058</v>
      </c>
      <c r="B598" s="1">
        <f>DATE(2024,4,21) + TIME(0,0,0)</f>
        <v>45403</v>
      </c>
      <c r="C598">
        <v>2335512320</v>
      </c>
      <c r="D598">
        <v>5415333.5</v>
      </c>
      <c r="E598">
        <v>20318.0390625</v>
      </c>
      <c r="F598">
        <v>433.94515991210938</v>
      </c>
      <c r="G598">
        <v>2102507.75</v>
      </c>
      <c r="H598">
        <v>4845.1005859375</v>
      </c>
      <c r="I598">
        <v>1</v>
      </c>
      <c r="J598">
        <v>1.096940279006958</v>
      </c>
      <c r="K598">
        <v>53.737323760986328</v>
      </c>
      <c r="L598">
        <v>52075.859375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2350210304</v>
      </c>
      <c r="D599">
        <v>5449198.5</v>
      </c>
      <c r="E599">
        <v>20695.92578125</v>
      </c>
      <c r="F599">
        <v>434.06536865234375</v>
      </c>
      <c r="G599">
        <v>2102952.75</v>
      </c>
      <c r="H599">
        <v>4844.78369140625</v>
      </c>
      <c r="I599">
        <v>1</v>
      </c>
      <c r="J599">
        <v>1.1036280393600464</v>
      </c>
      <c r="K599">
        <v>54.065071105957031</v>
      </c>
      <c r="L599">
        <v>51989.57421875</v>
      </c>
    </row>
    <row r="600" spans="1:12" x14ac:dyDescent="0.25">
      <c r="A600">
        <v>2065</v>
      </c>
      <c r="B600" s="1">
        <f>DATE(2024,4,28) + TIME(0,0,0)</f>
        <v>45410</v>
      </c>
      <c r="C600">
        <v>2350230528</v>
      </c>
      <c r="D600">
        <v>5449245</v>
      </c>
      <c r="E600">
        <v>20696.4453125</v>
      </c>
      <c r="F600">
        <v>434.06103515625</v>
      </c>
      <c r="G600">
        <v>2023427.125</v>
      </c>
      <c r="H600">
        <v>4661.61865234375</v>
      </c>
      <c r="I600">
        <v>1</v>
      </c>
      <c r="J600">
        <v>1.102084755897522</v>
      </c>
      <c r="K600">
        <v>51.947494506835938</v>
      </c>
      <c r="L600">
        <v>52072.4921875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2354258176</v>
      </c>
      <c r="D601">
        <v>5458523</v>
      </c>
      <c r="E601">
        <v>20798.595703125</v>
      </c>
      <c r="F601">
        <v>434.14694213867188</v>
      </c>
      <c r="G601">
        <v>2024096.75</v>
      </c>
      <c r="H601">
        <v>4662.23876953125</v>
      </c>
      <c r="I601">
        <v>1</v>
      </c>
      <c r="J601">
        <v>1.0884900093078613</v>
      </c>
      <c r="K601">
        <v>51.306465148925781</v>
      </c>
      <c r="L601">
        <v>52136.73046875</v>
      </c>
    </row>
    <row r="602" spans="1:12" x14ac:dyDescent="0.25">
      <c r="A602">
        <v>2067</v>
      </c>
      <c r="B602" s="1">
        <f>DATE(2024,4,30) + TIME(0,0,0)</f>
        <v>45412</v>
      </c>
      <c r="C602">
        <v>2354278656</v>
      </c>
      <c r="D602">
        <v>5458569.5</v>
      </c>
      <c r="E602">
        <v>20799.109375</v>
      </c>
      <c r="F602">
        <v>434.14743041992188</v>
      </c>
      <c r="G602">
        <v>2029425.75</v>
      </c>
      <c r="H602">
        <v>4674.50830078125</v>
      </c>
      <c r="I602">
        <v>1</v>
      </c>
      <c r="J602">
        <v>1.0886356830596924</v>
      </c>
      <c r="K602">
        <v>51.448448181152344</v>
      </c>
      <c r="L602">
        <v>52131.28515625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2358317312</v>
      </c>
      <c r="D603">
        <v>5467872</v>
      </c>
      <c r="E603">
        <v>20901.517578125</v>
      </c>
      <c r="F603">
        <v>434.19500732421875</v>
      </c>
      <c r="G603">
        <v>2029652.25</v>
      </c>
      <c r="H603">
        <v>4674.517578125</v>
      </c>
      <c r="I603">
        <v>1</v>
      </c>
      <c r="J603">
        <v>1.0884131193161011</v>
      </c>
      <c r="K603">
        <v>51.437919616699219</v>
      </c>
      <c r="L603">
        <v>52131.73828125</v>
      </c>
    </row>
    <row r="604" spans="1:12" x14ac:dyDescent="0.25">
      <c r="A604">
        <v>2069</v>
      </c>
      <c r="B604" s="1">
        <f>DATE(2024,5,2) + TIME(0,0,0)</f>
        <v>45414</v>
      </c>
      <c r="C604">
        <v>2358338048</v>
      </c>
      <c r="D604">
        <v>5467919.5</v>
      </c>
      <c r="E604">
        <v>20902.041015625</v>
      </c>
      <c r="F604">
        <v>434.19683837890625</v>
      </c>
      <c r="G604">
        <v>2068167.375</v>
      </c>
      <c r="H604">
        <v>4763.2021484375</v>
      </c>
      <c r="I604">
        <v>1</v>
      </c>
      <c r="J604">
        <v>1.0894749164581299</v>
      </c>
      <c r="K604">
        <v>52.465492248535156</v>
      </c>
      <c r="L604">
        <v>52091.69140625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2362453760</v>
      </c>
      <c r="D605">
        <v>5477398</v>
      </c>
      <c r="E605">
        <v>21006.91015625</v>
      </c>
      <c r="F605">
        <v>434.22955322265625</v>
      </c>
      <c r="G605">
        <v>2068236.75</v>
      </c>
      <c r="H605">
        <v>4763.00341796875</v>
      </c>
      <c r="I605">
        <v>1</v>
      </c>
      <c r="J605">
        <v>1.0938092470169067</v>
      </c>
      <c r="K605">
        <v>52.674324035644531</v>
      </c>
      <c r="L605">
        <v>52054.18359375</v>
      </c>
    </row>
    <row r="606" spans="1:12" x14ac:dyDescent="0.25">
      <c r="A606">
        <v>2071</v>
      </c>
      <c r="B606" s="1">
        <f>DATE(2024,5,4) + TIME(0,0,0)</f>
        <v>45416</v>
      </c>
      <c r="C606">
        <v>2362474240</v>
      </c>
      <c r="D606">
        <v>5477445.5</v>
      </c>
      <c r="E606">
        <v>21007.4375</v>
      </c>
      <c r="F606">
        <v>434.22982788085938</v>
      </c>
      <c r="G606">
        <v>2069268</v>
      </c>
      <c r="H606">
        <v>4765.375</v>
      </c>
      <c r="I606">
        <v>1</v>
      </c>
      <c r="J606">
        <v>1.0938587188720703</v>
      </c>
      <c r="K606">
        <v>52.702968597412109</v>
      </c>
      <c r="L606">
        <v>52053.09765625</v>
      </c>
    </row>
    <row r="607" spans="1:12" x14ac:dyDescent="0.25">
      <c r="A607">
        <v>2071.12</v>
      </c>
      <c r="B607" s="1">
        <f>DATE(2024,5,4) + TIME(2,52,48)</f>
        <v>45416.12</v>
      </c>
      <c r="C607">
        <v>2362722560</v>
      </c>
      <c r="D607">
        <v>5478017.5</v>
      </c>
      <c r="E607">
        <v>21013.76171875</v>
      </c>
      <c r="F607">
        <v>434.23287963867188</v>
      </c>
      <c r="G607">
        <v>2069283.375</v>
      </c>
      <c r="H607">
        <v>4765.376953125</v>
      </c>
      <c r="I607">
        <v>1</v>
      </c>
      <c r="J607">
        <v>1.0938256978988647</v>
      </c>
      <c r="K607">
        <v>52.701381683349609</v>
      </c>
      <c r="L607">
        <v>52051.9765625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2364523008</v>
      </c>
      <c r="D608">
        <v>5482163.5</v>
      </c>
      <c r="E608">
        <v>21059.587890625</v>
      </c>
      <c r="F608">
        <v>434.256103515625</v>
      </c>
      <c r="G608">
        <v>2069411.625</v>
      </c>
      <c r="H608">
        <v>4765.41748046875</v>
      </c>
      <c r="I608">
        <v>1</v>
      </c>
      <c r="J608">
        <v>1.0929995775222778</v>
      </c>
      <c r="K608">
        <v>52.661586761474609</v>
      </c>
      <c r="L608">
        <v>52046.93359375</v>
      </c>
    </row>
    <row r="609" spans="1:12" x14ac:dyDescent="0.25">
      <c r="A609">
        <v>2072</v>
      </c>
      <c r="B609" s="1">
        <f>DATE(2024,5,5) + TIME(0,0,0)</f>
        <v>45417</v>
      </c>
      <c r="C609">
        <v>2364543744</v>
      </c>
      <c r="D609">
        <v>5482211.5</v>
      </c>
      <c r="E609">
        <v>21060.119140625</v>
      </c>
      <c r="F609">
        <v>434.25711059570313</v>
      </c>
      <c r="G609">
        <v>2085704.875</v>
      </c>
      <c r="H609">
        <v>4802.92626953125</v>
      </c>
      <c r="I609">
        <v>1</v>
      </c>
      <c r="J609">
        <v>1.0934072732925415</v>
      </c>
      <c r="K609">
        <v>53.096103668212891</v>
      </c>
      <c r="L609">
        <v>52029.91015625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2372866560</v>
      </c>
      <c r="D610">
        <v>5501374.5</v>
      </c>
      <c r="E610">
        <v>21272.720703125</v>
      </c>
      <c r="F610">
        <v>434.33126831054688</v>
      </c>
      <c r="G610">
        <v>2085945.75</v>
      </c>
      <c r="H610">
        <v>4802.66064453125</v>
      </c>
      <c r="I610">
        <v>1</v>
      </c>
      <c r="J610">
        <v>1.098975658416748</v>
      </c>
      <c r="K610">
        <v>53.366558074951172</v>
      </c>
      <c r="L610">
        <v>51996.6015625</v>
      </c>
    </row>
    <row r="611" spans="1:12" x14ac:dyDescent="0.25">
      <c r="A611">
        <v>2076</v>
      </c>
      <c r="B611" s="1">
        <f>DATE(2024,5,9) + TIME(0,0,0)</f>
        <v>45421</v>
      </c>
      <c r="C611">
        <v>2372890880</v>
      </c>
      <c r="D611">
        <v>5501430.5</v>
      </c>
      <c r="E611">
        <v>21273.3515625</v>
      </c>
      <c r="F611">
        <v>434.34756469726563</v>
      </c>
      <c r="G611">
        <v>2448803.25</v>
      </c>
      <c r="H611">
        <v>5637.888671875</v>
      </c>
      <c r="I611">
        <v>1</v>
      </c>
      <c r="J611">
        <v>1.1054949760437012</v>
      </c>
      <c r="K611">
        <v>63.023296356201172</v>
      </c>
      <c r="L611">
        <v>51612.71484375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2380207104</v>
      </c>
      <c r="D612">
        <v>5518279</v>
      </c>
      <c r="E612">
        <v>21470.826171875</v>
      </c>
      <c r="F612">
        <v>434.2603759765625</v>
      </c>
      <c r="G612">
        <v>2446930.25</v>
      </c>
      <c r="H612">
        <v>5634.7080078125</v>
      </c>
      <c r="I612">
        <v>1</v>
      </c>
      <c r="J612">
        <v>1.1635794639587402</v>
      </c>
      <c r="K612">
        <v>66.336174011230469</v>
      </c>
      <c r="L612">
        <v>51211.15625</v>
      </c>
    </row>
    <row r="613" spans="1:12" x14ac:dyDescent="0.25">
      <c r="A613">
        <v>2079</v>
      </c>
      <c r="B613" s="1">
        <f>DATE(2024,5,12) + TIME(0,0,0)</f>
        <v>45424</v>
      </c>
      <c r="C613">
        <v>2380232960</v>
      </c>
      <c r="D613">
        <v>5518338.5</v>
      </c>
      <c r="E613">
        <v>21471.525390625</v>
      </c>
      <c r="F613">
        <v>434.27423095703125</v>
      </c>
      <c r="G613">
        <v>2584527.5</v>
      </c>
      <c r="H613">
        <v>5951.3720703125</v>
      </c>
      <c r="I613">
        <v>1</v>
      </c>
      <c r="J613">
        <v>1.1622978448867798</v>
      </c>
      <c r="K613">
        <v>69.986122131347656</v>
      </c>
      <c r="L613">
        <v>51062.453125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2381757440</v>
      </c>
      <c r="D614">
        <v>5521849.5</v>
      </c>
      <c r="E614">
        <v>21513.455078125</v>
      </c>
      <c r="F614">
        <v>434.22760009765625</v>
      </c>
      <c r="G614">
        <v>2583720.25</v>
      </c>
      <c r="H614">
        <v>5950.15185546875</v>
      </c>
      <c r="I614">
        <v>1</v>
      </c>
      <c r="J614">
        <v>1.1830339431762695</v>
      </c>
      <c r="K614">
        <v>71.235054016113281</v>
      </c>
      <c r="L614">
        <v>50955.08203125</v>
      </c>
    </row>
    <row r="615" spans="1:12" x14ac:dyDescent="0.25">
      <c r="A615">
        <v>2079.6</v>
      </c>
      <c r="B615" s="1">
        <f>DATE(2024,5,12) + TIME(14,24,0)</f>
        <v>45424.6</v>
      </c>
      <c r="C615">
        <v>2381782784</v>
      </c>
      <c r="D615">
        <v>5521907.5</v>
      </c>
      <c r="E615">
        <v>21514.15234375</v>
      </c>
      <c r="F615">
        <v>434.22076416015625</v>
      </c>
      <c r="G615">
        <v>2526099</v>
      </c>
      <c r="H615">
        <v>5817.54541015625</v>
      </c>
      <c r="I615">
        <v>1</v>
      </c>
      <c r="J615">
        <v>1.1841843128204346</v>
      </c>
      <c r="K615">
        <v>69.716026306152344</v>
      </c>
      <c r="L615">
        <v>51016.26171875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2387820800</v>
      </c>
      <c r="D616">
        <v>5535811.5</v>
      </c>
      <c r="E616">
        <v>21680.83984375</v>
      </c>
      <c r="F616">
        <v>434.2816162109375</v>
      </c>
      <c r="G616">
        <v>2526283.5</v>
      </c>
      <c r="H616">
        <v>5817.15478515625</v>
      </c>
      <c r="I616">
        <v>1</v>
      </c>
      <c r="J616">
        <v>1.1909331083297729</v>
      </c>
      <c r="K616">
        <v>70.113426208496094</v>
      </c>
      <c r="L616">
        <v>50954.9453125</v>
      </c>
    </row>
    <row r="617" spans="1:12" x14ac:dyDescent="0.25">
      <c r="A617">
        <v>2082</v>
      </c>
      <c r="B617" s="1">
        <f>DATE(2024,5,15) + TIME(0,0,0)</f>
        <v>45427</v>
      </c>
      <c r="C617">
        <v>2387845376</v>
      </c>
      <c r="D617">
        <v>5535868.5</v>
      </c>
      <c r="E617">
        <v>21681.52734375</v>
      </c>
      <c r="F617">
        <v>434.275146484375</v>
      </c>
      <c r="G617">
        <v>2471246</v>
      </c>
      <c r="H617">
        <v>5690.5078125</v>
      </c>
      <c r="I617">
        <v>1</v>
      </c>
      <c r="J617">
        <v>1.1920969486236572</v>
      </c>
      <c r="K617">
        <v>68.654800415039063</v>
      </c>
      <c r="L617">
        <v>51013.8984375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2389303552</v>
      </c>
      <c r="D618">
        <v>5539226</v>
      </c>
      <c r="E618">
        <v>21721.890625</v>
      </c>
      <c r="F618">
        <v>434.30731201171875</v>
      </c>
      <c r="G618">
        <v>2471509.5</v>
      </c>
      <c r="H618">
        <v>5690.69287109375</v>
      </c>
      <c r="I618">
        <v>1</v>
      </c>
      <c r="J618">
        <v>1.1886662244796753</v>
      </c>
      <c r="K618">
        <v>68.457069396972656</v>
      </c>
      <c r="L618">
        <v>51034.32421875</v>
      </c>
    </row>
    <row r="619" spans="1:12" x14ac:dyDescent="0.25">
      <c r="A619">
        <v>2082.6</v>
      </c>
      <c r="B619" s="1">
        <f>DATE(2024,5,15) + TIME(14,24,0)</f>
        <v>45427.6</v>
      </c>
      <c r="C619">
        <v>2389324288</v>
      </c>
      <c r="D619">
        <v>5539273.5</v>
      </c>
      <c r="E619">
        <v>21722.46484375</v>
      </c>
      <c r="F619">
        <v>434.25128173828125</v>
      </c>
      <c r="G619">
        <v>2060104.75</v>
      </c>
      <c r="H619">
        <v>4744.03857421875</v>
      </c>
      <c r="I619">
        <v>1</v>
      </c>
      <c r="J619">
        <v>1.1963733434677124</v>
      </c>
      <c r="K619">
        <v>57.443649291992188</v>
      </c>
      <c r="L619">
        <v>51470.2109375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2404562176</v>
      </c>
      <c r="D620">
        <v>5574343.5</v>
      </c>
      <c r="E620">
        <v>22135.13671875</v>
      </c>
      <c r="F620">
        <v>434.53164672851563</v>
      </c>
      <c r="G620">
        <v>2061655.25</v>
      </c>
      <c r="H620">
        <v>4744.5458984375</v>
      </c>
      <c r="I620">
        <v>1</v>
      </c>
      <c r="J620">
        <v>1.184867262840271</v>
      </c>
      <c r="K620">
        <v>56.890651702880859</v>
      </c>
      <c r="L620">
        <v>51908.6796875</v>
      </c>
    </row>
    <row r="621" spans="1:12" x14ac:dyDescent="0.25">
      <c r="A621">
        <v>2090</v>
      </c>
      <c r="B621" s="1">
        <f>DATE(2024,5,23) + TIME(0,0,0)</f>
        <v>45435</v>
      </c>
      <c r="C621">
        <v>2404581888</v>
      </c>
      <c r="D621">
        <v>5574388.5</v>
      </c>
      <c r="E621">
        <v>22135.681640625</v>
      </c>
      <c r="F621">
        <v>434.5234375</v>
      </c>
      <c r="G621">
        <v>1968633.75</v>
      </c>
      <c r="H621">
        <v>4530.55810546875</v>
      </c>
      <c r="I621">
        <v>1</v>
      </c>
      <c r="J621">
        <v>1.1861037015914917</v>
      </c>
      <c r="K621">
        <v>54.382144927978516</v>
      </c>
      <c r="L621">
        <v>52005.1328125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2406137600</v>
      </c>
      <c r="D622">
        <v>5577968</v>
      </c>
      <c r="E622">
        <v>22178.244140625</v>
      </c>
      <c r="F622">
        <v>434.5865478515625</v>
      </c>
      <c r="G622">
        <v>1969123.25</v>
      </c>
      <c r="H622">
        <v>4531.02685546875</v>
      </c>
      <c r="I622">
        <v>1</v>
      </c>
      <c r="J622">
        <v>1.1755934953689575</v>
      </c>
      <c r="K622">
        <v>53.900100708007813</v>
      </c>
      <c r="L622">
        <v>52072.625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2406158080</v>
      </c>
      <c r="D623">
        <v>5578015.5</v>
      </c>
      <c r="E623">
        <v>22178.8046875</v>
      </c>
      <c r="F623">
        <v>434.59259033203125</v>
      </c>
      <c r="G623">
        <v>2049197</v>
      </c>
      <c r="H623">
        <v>4715.2138671875</v>
      </c>
      <c r="I623">
        <v>1</v>
      </c>
      <c r="J623">
        <v>1.1748917102813721</v>
      </c>
      <c r="K623">
        <v>56.057270050048828</v>
      </c>
      <c r="L623">
        <v>51989.97265625</v>
      </c>
    </row>
    <row r="624" spans="1:12" x14ac:dyDescent="0.25">
      <c r="A624">
        <v>2094</v>
      </c>
      <c r="B624" s="1">
        <f>DATE(2024,5,27) + TIME(0,0,0)</f>
        <v>45439</v>
      </c>
      <c r="C624">
        <v>2412713216</v>
      </c>
      <c r="D624">
        <v>5593099.5</v>
      </c>
      <c r="E624">
        <v>22362.658203125</v>
      </c>
      <c r="F624">
        <v>434.57421875</v>
      </c>
      <c r="G624">
        <v>2048383.375</v>
      </c>
      <c r="H624">
        <v>4713.541015625</v>
      </c>
      <c r="I624">
        <v>1</v>
      </c>
      <c r="J624">
        <v>1.2099294662475586</v>
      </c>
      <c r="K624">
        <v>57.72900390625</v>
      </c>
      <c r="L624">
        <v>51947.48046875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2414740992</v>
      </c>
      <c r="D625">
        <v>5597765.5</v>
      </c>
      <c r="E625">
        <v>22420.11328125</v>
      </c>
      <c r="F625">
        <v>434.58468627929688</v>
      </c>
      <c r="G625">
        <v>2048299.625</v>
      </c>
      <c r="H625">
        <v>4713.23486328125</v>
      </c>
      <c r="I625">
        <v>1</v>
      </c>
      <c r="J625">
        <v>1.2163505554199219</v>
      </c>
      <c r="K625">
        <v>58.035366058349609</v>
      </c>
      <c r="L625">
        <v>51946.09765625</v>
      </c>
    </row>
    <row r="626" spans="1:12" x14ac:dyDescent="0.25">
      <c r="A626">
        <v>2095</v>
      </c>
      <c r="B626" s="1">
        <f>DATE(2024,5,28) + TIME(0,0,0)</f>
        <v>45440</v>
      </c>
      <c r="C626">
        <v>2414761216</v>
      </c>
      <c r="D626">
        <v>5597812.5</v>
      </c>
      <c r="E626">
        <v>22420.6875</v>
      </c>
      <c r="F626">
        <v>434.5830078125</v>
      </c>
      <c r="G626">
        <v>2028828</v>
      </c>
      <c r="H626">
        <v>4668.44775390625</v>
      </c>
      <c r="I626">
        <v>1</v>
      </c>
      <c r="J626">
        <v>1.2168447971343994</v>
      </c>
      <c r="K626">
        <v>57.507537841796875</v>
      </c>
      <c r="L626">
        <v>51966.203125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2435024640</v>
      </c>
      <c r="D627">
        <v>5644433.5</v>
      </c>
      <c r="E627">
        <v>23011.693359375</v>
      </c>
      <c r="F627">
        <v>434.6668701171875</v>
      </c>
      <c r="G627">
        <v>2027807.125</v>
      </c>
      <c r="H627">
        <v>4665.1982421875</v>
      </c>
      <c r="I627">
        <v>1</v>
      </c>
      <c r="J627">
        <v>1.2852473258972168</v>
      </c>
      <c r="K627">
        <v>60.739994049072266</v>
      </c>
      <c r="L627">
        <v>51982.0390625</v>
      </c>
    </row>
    <row r="628" spans="1:12" x14ac:dyDescent="0.25">
      <c r="A628">
        <v>2105</v>
      </c>
      <c r="B628" s="1">
        <f>DATE(2024,6,7) + TIME(0,0,0)</f>
        <v>45450</v>
      </c>
      <c r="C628">
        <v>2435049984</v>
      </c>
      <c r="D628">
        <v>5644492</v>
      </c>
      <c r="E628">
        <v>23012.439453125</v>
      </c>
      <c r="F628">
        <v>434.73419189453125</v>
      </c>
      <c r="G628">
        <v>2536294.75</v>
      </c>
      <c r="H628">
        <v>5834.12744140625</v>
      </c>
      <c r="I628">
        <v>1</v>
      </c>
      <c r="J628">
        <v>1.2602341175079346</v>
      </c>
      <c r="K628">
        <v>74.462066650390625</v>
      </c>
      <c r="L628">
        <v>51443.046875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2440090880</v>
      </c>
      <c r="D629">
        <v>5656093.5</v>
      </c>
      <c r="E629">
        <v>23169.310546875</v>
      </c>
      <c r="F629">
        <v>434.52243041992188</v>
      </c>
      <c r="G629">
        <v>2533090.25</v>
      </c>
      <c r="H629">
        <v>5829.59619140625</v>
      </c>
      <c r="I629">
        <v>1</v>
      </c>
      <c r="J629">
        <v>1.3412452936172485</v>
      </c>
      <c r="K629">
        <v>79.252151489257813</v>
      </c>
      <c r="L629">
        <v>50948.8359375</v>
      </c>
    </row>
    <row r="630" spans="1:12" x14ac:dyDescent="0.25">
      <c r="A630">
        <v>2107</v>
      </c>
      <c r="B630" s="1">
        <f>DATE(2024,6,9) + TIME(0,0,0)</f>
        <v>45452</v>
      </c>
      <c r="C630">
        <v>2440111616</v>
      </c>
      <c r="D630">
        <v>5656141</v>
      </c>
      <c r="E630">
        <v>23169.9765625</v>
      </c>
      <c r="F630">
        <v>434.4041748046875</v>
      </c>
      <c r="G630">
        <v>2065946.25</v>
      </c>
      <c r="H630">
        <v>4755.81591796875</v>
      </c>
      <c r="I630">
        <v>1</v>
      </c>
      <c r="J630">
        <v>1.3815861940383911</v>
      </c>
      <c r="K630">
        <v>66.626190185546875</v>
      </c>
      <c r="L630">
        <v>51444.75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2454567680</v>
      </c>
      <c r="D631">
        <v>5689398</v>
      </c>
      <c r="E631">
        <v>23621.2890625</v>
      </c>
      <c r="F631">
        <v>434.68142700195313</v>
      </c>
      <c r="G631">
        <v>2067608.625</v>
      </c>
      <c r="H631">
        <v>4756.60693359375</v>
      </c>
      <c r="I631">
        <v>1</v>
      </c>
      <c r="J631">
        <v>1.3637890815734863</v>
      </c>
      <c r="K631">
        <v>65.767005920410156</v>
      </c>
      <c r="L631">
        <v>51848.5546875</v>
      </c>
    </row>
    <row r="632" spans="1:12" x14ac:dyDescent="0.25">
      <c r="A632">
        <v>2114</v>
      </c>
      <c r="B632" s="1">
        <f>DATE(2024,6,16) + TIME(0,0,0)</f>
        <v>45459</v>
      </c>
      <c r="C632">
        <v>2454591744</v>
      </c>
      <c r="D632">
        <v>5689453.5</v>
      </c>
      <c r="E632">
        <v>23622.037109375</v>
      </c>
      <c r="F632">
        <v>434.74496459960938</v>
      </c>
      <c r="G632">
        <v>2401343</v>
      </c>
      <c r="H632">
        <v>5523.56689453125</v>
      </c>
      <c r="I632">
        <v>1</v>
      </c>
      <c r="J632">
        <v>1.3372954130172729</v>
      </c>
      <c r="K632">
        <v>74.867607116699219</v>
      </c>
      <c r="L632">
        <v>51495.90625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2466562560</v>
      </c>
      <c r="D633">
        <v>5716998</v>
      </c>
      <c r="E633">
        <v>24014.56640625</v>
      </c>
      <c r="F633">
        <v>434.60397338867188</v>
      </c>
      <c r="G633">
        <v>2398569.25</v>
      </c>
      <c r="H633">
        <v>5518.9765625</v>
      </c>
      <c r="I633">
        <v>1</v>
      </c>
      <c r="J633">
        <v>1.4231303930282593</v>
      </c>
      <c r="K633">
        <v>79.676124572753906</v>
      </c>
      <c r="L633">
        <v>51102.8203125</v>
      </c>
    </row>
    <row r="634" spans="1:12" x14ac:dyDescent="0.25">
      <c r="A634">
        <v>2119</v>
      </c>
      <c r="B634" s="1">
        <f>DATE(2024,6,21) + TIME(0,0,0)</f>
        <v>45464</v>
      </c>
      <c r="C634">
        <v>2466583040</v>
      </c>
      <c r="D634">
        <v>5717045.5</v>
      </c>
      <c r="E634">
        <v>24015.267578125</v>
      </c>
      <c r="F634">
        <v>434.50140380859375</v>
      </c>
      <c r="G634">
        <v>2053286.375</v>
      </c>
      <c r="H634">
        <v>4725.61474609375</v>
      </c>
      <c r="I634">
        <v>1</v>
      </c>
      <c r="J634">
        <v>1.4632810354232788</v>
      </c>
      <c r="K634">
        <v>70.175895690917969</v>
      </c>
      <c r="L634">
        <v>51467.76953125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2480945664</v>
      </c>
      <c r="D635">
        <v>5750085.5</v>
      </c>
      <c r="E635">
        <v>24497.462890625</v>
      </c>
      <c r="F635">
        <v>434.71401977539063</v>
      </c>
      <c r="G635">
        <v>2054333.125</v>
      </c>
      <c r="H635">
        <v>4725.71142578125</v>
      </c>
      <c r="I635">
        <v>1</v>
      </c>
      <c r="J635">
        <v>1.4596942663192749</v>
      </c>
      <c r="K635">
        <v>70.002769470214844</v>
      </c>
      <c r="L635">
        <v>51833.9765625</v>
      </c>
    </row>
    <row r="636" spans="1:12" x14ac:dyDescent="0.25">
      <c r="A636">
        <v>2126</v>
      </c>
      <c r="B636" s="1">
        <f>DATE(2024,6,28) + TIME(0,0,0)</f>
        <v>45471</v>
      </c>
      <c r="C636">
        <v>2480971520</v>
      </c>
      <c r="D636">
        <v>5750144.5</v>
      </c>
      <c r="E636">
        <v>24498.306640625</v>
      </c>
      <c r="F636">
        <v>434.83413696289063</v>
      </c>
      <c r="G636">
        <v>2572114</v>
      </c>
      <c r="H636">
        <v>5915.1611328125</v>
      </c>
      <c r="I636">
        <v>1</v>
      </c>
      <c r="J636">
        <v>1.405992865562439</v>
      </c>
      <c r="K636">
        <v>84.352737426757813</v>
      </c>
      <c r="L636">
        <v>51283.0859375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2488652032</v>
      </c>
      <c r="D637">
        <v>5767817</v>
      </c>
      <c r="E637">
        <v>24764.9765625</v>
      </c>
      <c r="F637">
        <v>434.615234375</v>
      </c>
      <c r="G637">
        <v>2568610.5</v>
      </c>
      <c r="H637">
        <v>5910.07958984375</v>
      </c>
      <c r="I637">
        <v>1</v>
      </c>
      <c r="J637">
        <v>1.4971151351928711</v>
      </c>
      <c r="K637">
        <v>89.825492858886719</v>
      </c>
      <c r="L637">
        <v>50739.484375</v>
      </c>
    </row>
    <row r="638" spans="1:12" x14ac:dyDescent="0.25">
      <c r="A638">
        <v>2129</v>
      </c>
      <c r="B638" s="1">
        <f>DATE(2024,7,1) + TIME(0,0,0)</f>
        <v>45474</v>
      </c>
      <c r="C638">
        <v>2488672512</v>
      </c>
      <c r="D638">
        <v>5767864</v>
      </c>
      <c r="E638">
        <v>24765.728515625</v>
      </c>
      <c r="F638">
        <v>434.42294311523438</v>
      </c>
      <c r="G638">
        <v>2044836.125</v>
      </c>
      <c r="H638">
        <v>4707.01708984375</v>
      </c>
      <c r="I638">
        <v>1</v>
      </c>
      <c r="J638">
        <v>1.5730395317077637</v>
      </c>
      <c r="K638">
        <v>75.226577758789063</v>
      </c>
      <c r="L638">
        <v>51297.26953125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2492747776</v>
      </c>
      <c r="D639">
        <v>5777238.5</v>
      </c>
      <c r="E639">
        <v>24908.07421875</v>
      </c>
      <c r="F639">
        <v>434.73764038085938</v>
      </c>
      <c r="G639">
        <v>2047821.75</v>
      </c>
      <c r="H639">
        <v>4710.4775390625</v>
      </c>
      <c r="I639">
        <v>1</v>
      </c>
      <c r="J639">
        <v>1.5006835460662842</v>
      </c>
      <c r="K639">
        <v>71.766342163085938</v>
      </c>
      <c r="L639">
        <v>51739.28515625</v>
      </c>
    </row>
    <row r="640" spans="1:12" x14ac:dyDescent="0.25">
      <c r="A640">
        <v>2131</v>
      </c>
      <c r="B640" s="1">
        <f>DATE(2024,7,3) + TIME(0,0,0)</f>
        <v>45476</v>
      </c>
      <c r="C640">
        <v>2492771328</v>
      </c>
      <c r="D640">
        <v>5777292.5</v>
      </c>
      <c r="E640">
        <v>24908.87890625</v>
      </c>
      <c r="F640">
        <v>434.8206787109375</v>
      </c>
      <c r="G640">
        <v>2352347.75</v>
      </c>
      <c r="H640">
        <v>5409.92626953125</v>
      </c>
      <c r="I640">
        <v>1</v>
      </c>
      <c r="J640">
        <v>1.4627288579940796</v>
      </c>
      <c r="K640">
        <v>80.307228088378906</v>
      </c>
      <c r="L640">
        <v>51417.9765625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2502147840</v>
      </c>
      <c r="D641">
        <v>5798864.5</v>
      </c>
      <c r="E641">
        <v>25243.05859375</v>
      </c>
      <c r="F641">
        <v>434.6715087890625</v>
      </c>
      <c r="G641">
        <v>2349729.5</v>
      </c>
      <c r="H641">
        <v>5405.75927734375</v>
      </c>
      <c r="I641">
        <v>1</v>
      </c>
      <c r="J641">
        <v>1.5391030311584473</v>
      </c>
      <c r="K641">
        <v>84.500762939453125</v>
      </c>
      <c r="L641">
        <v>51154.60546875</v>
      </c>
    </row>
    <row r="642" spans="1:12" x14ac:dyDescent="0.25">
      <c r="A642">
        <v>2135</v>
      </c>
      <c r="B642" s="1">
        <f>DATE(2024,7,7) + TIME(0,0,0)</f>
        <v>45480</v>
      </c>
      <c r="C642">
        <v>2502177280</v>
      </c>
      <c r="D642">
        <v>5798932</v>
      </c>
      <c r="E642">
        <v>25244.06640625</v>
      </c>
      <c r="F642">
        <v>434.82632446289063</v>
      </c>
      <c r="G642">
        <v>2933950</v>
      </c>
      <c r="H642">
        <v>6747.40673828125</v>
      </c>
      <c r="I642">
        <v>1</v>
      </c>
      <c r="J642">
        <v>1.472576379776001</v>
      </c>
      <c r="K642">
        <v>100.84574890136719</v>
      </c>
      <c r="L642">
        <v>50516.99609375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2504492288</v>
      </c>
      <c r="D643">
        <v>5804259</v>
      </c>
      <c r="E643">
        <v>25327.564453125</v>
      </c>
      <c r="F643">
        <v>434.56991577148438</v>
      </c>
      <c r="G643">
        <v>2929996</v>
      </c>
      <c r="H643">
        <v>6742.28955078125</v>
      </c>
      <c r="I643">
        <v>1</v>
      </c>
      <c r="J643">
        <v>1.5525871515274048</v>
      </c>
      <c r="K643">
        <v>106.33079528808594</v>
      </c>
      <c r="L643">
        <v>50088.4140625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2504515840</v>
      </c>
      <c r="D644">
        <v>5804313</v>
      </c>
      <c r="E644">
        <v>25328.466796875</v>
      </c>
      <c r="F644">
        <v>434.34970092773438</v>
      </c>
      <c r="G644">
        <v>2355003.75</v>
      </c>
      <c r="H644">
        <v>5421.9072265625</v>
      </c>
      <c r="I644">
        <v>1</v>
      </c>
      <c r="J644">
        <v>1.6373989582061768</v>
      </c>
      <c r="K644">
        <v>90.256095886230469</v>
      </c>
      <c r="L644">
        <v>50714.4140625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2504963840</v>
      </c>
      <c r="D645">
        <v>5805344</v>
      </c>
      <c r="E645">
        <v>25344.970703125</v>
      </c>
      <c r="F645">
        <v>434.66049194335938</v>
      </c>
      <c r="G645">
        <v>2358464.5</v>
      </c>
      <c r="H645">
        <v>5425.9921875</v>
      </c>
      <c r="I645">
        <v>1</v>
      </c>
      <c r="J645">
        <v>1.5632839202880859</v>
      </c>
      <c r="K645">
        <v>86.170761108398438</v>
      </c>
      <c r="L645">
        <v>50896.77734375</v>
      </c>
    </row>
    <row r="646" spans="1:12" x14ac:dyDescent="0.25">
      <c r="A646">
        <v>2136</v>
      </c>
      <c r="B646" s="1">
        <f>DATE(2024,7,8) + TIME(0,0,0)</f>
        <v>45481</v>
      </c>
      <c r="C646">
        <v>2504983808</v>
      </c>
      <c r="D646">
        <v>5805390</v>
      </c>
      <c r="E646">
        <v>25345.734375</v>
      </c>
      <c r="F646">
        <v>434.53121948242188</v>
      </c>
      <c r="G646">
        <v>2017171.625</v>
      </c>
      <c r="H646">
        <v>4642.1787109375</v>
      </c>
      <c r="I646">
        <v>1</v>
      </c>
      <c r="J646">
        <v>1.61966872215271</v>
      </c>
      <c r="K646">
        <v>76.425765991210938</v>
      </c>
      <c r="L646">
        <v>51263.125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2515060224</v>
      </c>
      <c r="D647">
        <v>5828567</v>
      </c>
      <c r="E647">
        <v>25714.923828125</v>
      </c>
      <c r="F647">
        <v>434.75265502929688</v>
      </c>
      <c r="G647">
        <v>2018853.25</v>
      </c>
      <c r="H647">
        <v>4643.68212890625</v>
      </c>
      <c r="I647">
        <v>1</v>
      </c>
      <c r="J647">
        <v>1.5876026153564453</v>
      </c>
      <c r="K647">
        <v>74.91253662109375</v>
      </c>
      <c r="L647">
        <v>51846.671875</v>
      </c>
    </row>
    <row r="648" spans="1:12" x14ac:dyDescent="0.25">
      <c r="A648">
        <v>2141</v>
      </c>
      <c r="B648" s="1">
        <f>DATE(2024,7,13) + TIME(0,0,0)</f>
        <v>45486</v>
      </c>
      <c r="C648">
        <v>2515060224</v>
      </c>
      <c r="D648">
        <v>5828567</v>
      </c>
      <c r="E648">
        <v>25714.923828125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55492.7578125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2515060224</v>
      </c>
      <c r="D649">
        <v>5828567</v>
      </c>
      <c r="E649">
        <v>25714.923828125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55587.6953125</v>
      </c>
    </row>
    <row r="650" spans="1:12" x14ac:dyDescent="0.25">
      <c r="A650">
        <v>2142</v>
      </c>
      <c r="B650" s="1">
        <f>DATE(2024,7,14) + TIME(0,0,0)</f>
        <v>45487</v>
      </c>
      <c r="C650">
        <v>2515080704</v>
      </c>
      <c r="D650">
        <v>5828614</v>
      </c>
      <c r="E650">
        <v>25715.482421875</v>
      </c>
      <c r="F650">
        <v>436.70855712890625</v>
      </c>
      <c r="G650">
        <v>2056578.875</v>
      </c>
      <c r="H650">
        <v>4709.27099609375</v>
      </c>
      <c r="I650">
        <v>1</v>
      </c>
      <c r="J650">
        <v>1.1709272861480713</v>
      </c>
      <c r="K650">
        <v>55.795467376708984</v>
      </c>
      <c r="L650">
        <v>53493.07421875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2537477888</v>
      </c>
      <c r="D651">
        <v>5880127.5</v>
      </c>
      <c r="E651">
        <v>26569.841796875</v>
      </c>
      <c r="F651">
        <v>434.77694702148438</v>
      </c>
      <c r="G651">
        <v>2037137.25</v>
      </c>
      <c r="H651">
        <v>4685.47705078125</v>
      </c>
      <c r="I651">
        <v>1</v>
      </c>
      <c r="J651">
        <v>1.6702754497528076</v>
      </c>
      <c r="K651">
        <v>79.589736938476563</v>
      </c>
      <c r="L651">
        <v>51962.7890625</v>
      </c>
    </row>
    <row r="652" spans="1:12" x14ac:dyDescent="0.25">
      <c r="A652">
        <v>2153</v>
      </c>
      <c r="B652" s="1">
        <f>DATE(2024,7,25) + TIME(0,0,0)</f>
        <v>45498</v>
      </c>
      <c r="C652">
        <v>2537498112</v>
      </c>
      <c r="D652">
        <v>5880174</v>
      </c>
      <c r="E652">
        <v>26570.630859375</v>
      </c>
      <c r="F652">
        <v>434.7696533203125</v>
      </c>
      <c r="G652">
        <v>2017529.5</v>
      </c>
      <c r="H652">
        <v>4640.4560546875</v>
      </c>
      <c r="I652">
        <v>1</v>
      </c>
      <c r="J652">
        <v>1.6740624904632568</v>
      </c>
      <c r="K652">
        <v>79.006759643554688</v>
      </c>
      <c r="L652">
        <v>51982.9921875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2539495424</v>
      </c>
      <c r="D653">
        <v>5884768</v>
      </c>
      <c r="E653">
        <v>26648.9453125</v>
      </c>
      <c r="F653">
        <v>434.78323364257813</v>
      </c>
      <c r="G653">
        <v>2017486.25</v>
      </c>
      <c r="H653">
        <v>4640.2119140625</v>
      </c>
      <c r="I653">
        <v>1</v>
      </c>
      <c r="J653">
        <v>1.6792364120483398</v>
      </c>
      <c r="K653">
        <v>79.250938415527344</v>
      </c>
      <c r="L653">
        <v>52000.046875</v>
      </c>
    </row>
    <row r="654" spans="1:12" x14ac:dyDescent="0.25">
      <c r="A654">
        <v>2154</v>
      </c>
      <c r="B654" s="1">
        <f>DATE(2024,7,26) + TIME(0,0,0)</f>
        <v>45499</v>
      </c>
      <c r="C654">
        <v>2539521024</v>
      </c>
      <c r="D654">
        <v>5884826.5</v>
      </c>
      <c r="E654">
        <v>26649.890625</v>
      </c>
      <c r="F654">
        <v>434.95950317382813</v>
      </c>
      <c r="G654">
        <v>2540668.5</v>
      </c>
      <c r="H654">
        <v>5841.1611328125</v>
      </c>
      <c r="I654">
        <v>1</v>
      </c>
      <c r="J654">
        <v>1.5910919904708862</v>
      </c>
      <c r="K654">
        <v>94.440887451171875</v>
      </c>
      <c r="L654">
        <v>51443.0625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2542032640</v>
      </c>
      <c r="D655">
        <v>5890604.5</v>
      </c>
      <c r="E655">
        <v>26747.953125</v>
      </c>
      <c r="F655">
        <v>434.69146728515625</v>
      </c>
      <c r="G655">
        <v>2536884</v>
      </c>
      <c r="H655">
        <v>5836.056640625</v>
      </c>
      <c r="I655">
        <v>1</v>
      </c>
      <c r="J655">
        <v>1.6780122518539429</v>
      </c>
      <c r="K655">
        <v>99.601058959960938</v>
      </c>
      <c r="L655">
        <v>51037.96484375</v>
      </c>
    </row>
    <row r="656" spans="1:12" x14ac:dyDescent="0.25">
      <c r="A656">
        <v>2155</v>
      </c>
      <c r="B656" s="1">
        <f>DATE(2024,7,27) + TIME(0,0,0)</f>
        <v>45500</v>
      </c>
      <c r="C656">
        <v>2542062848</v>
      </c>
      <c r="D656">
        <v>5890674</v>
      </c>
      <c r="E656">
        <v>26749.087890625</v>
      </c>
      <c r="F656">
        <v>434.85012817382813</v>
      </c>
      <c r="G656">
        <v>3016667.75</v>
      </c>
      <c r="H656">
        <v>6937.25830078125</v>
      </c>
      <c r="I656">
        <v>1</v>
      </c>
      <c r="J656">
        <v>1.6082494258880615</v>
      </c>
      <c r="K656">
        <v>113.39203643798828</v>
      </c>
      <c r="L656">
        <v>50506.5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2545046272</v>
      </c>
      <c r="D657">
        <v>5897538</v>
      </c>
      <c r="E657">
        <v>26865.583984375</v>
      </c>
      <c r="F657">
        <v>434.65377807617188</v>
      </c>
      <c r="G657">
        <v>3013443.5</v>
      </c>
      <c r="H657">
        <v>6932.97412109375</v>
      </c>
      <c r="I657">
        <v>1</v>
      </c>
      <c r="J657">
        <v>1.6762938499450684</v>
      </c>
      <c r="K657">
        <v>118.19837188720703</v>
      </c>
      <c r="L657">
        <v>50036.44921875</v>
      </c>
    </row>
    <row r="658" spans="1:12" x14ac:dyDescent="0.25">
      <c r="A658">
        <v>2156</v>
      </c>
      <c r="B658" s="1">
        <f>DATE(2024,7,28) + TIME(0,0,0)</f>
        <v>45501</v>
      </c>
      <c r="C658">
        <v>2545070848</v>
      </c>
      <c r="D658">
        <v>5897594.5</v>
      </c>
      <c r="E658">
        <v>26866.609375</v>
      </c>
      <c r="F658">
        <v>434.41726684570313</v>
      </c>
      <c r="G658">
        <v>2463951.5</v>
      </c>
      <c r="H658">
        <v>5671.8544921875</v>
      </c>
      <c r="I658">
        <v>1</v>
      </c>
      <c r="J658">
        <v>1.7731218338012695</v>
      </c>
      <c r="K658">
        <v>102.38428497314453</v>
      </c>
      <c r="L658">
        <v>50640.2578125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2552448256</v>
      </c>
      <c r="D659">
        <v>5914565</v>
      </c>
      <c r="E659">
        <v>27160.998046875</v>
      </c>
      <c r="F659">
        <v>434.7198486328125</v>
      </c>
      <c r="G659">
        <v>2466961.75</v>
      </c>
      <c r="H659">
        <v>5674.8310546875</v>
      </c>
      <c r="I659">
        <v>1</v>
      </c>
      <c r="J659">
        <v>1.7192212343215942</v>
      </c>
      <c r="K659">
        <v>99.269561767578125</v>
      </c>
      <c r="L659">
        <v>50948.640625</v>
      </c>
    </row>
    <row r="660" spans="1:12" x14ac:dyDescent="0.25">
      <c r="A660">
        <v>2159</v>
      </c>
      <c r="B660" s="1">
        <f>DATE(2024,7,31) + TIME(0,0,0)</f>
        <v>45504</v>
      </c>
      <c r="C660">
        <v>2552468992</v>
      </c>
      <c r="D660">
        <v>5914612.5</v>
      </c>
      <c r="E660">
        <v>27161.873046875</v>
      </c>
      <c r="F660">
        <v>434.52825927734375</v>
      </c>
      <c r="G660">
        <v>2067080.125</v>
      </c>
      <c r="H660">
        <v>4757.0673828125</v>
      </c>
      <c r="I660">
        <v>1</v>
      </c>
      <c r="J660">
        <v>1.8063334226608276</v>
      </c>
      <c r="K660">
        <v>87.509201049804688</v>
      </c>
      <c r="L660">
        <v>51374.625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2556587264</v>
      </c>
      <c r="D661">
        <v>5924084.5</v>
      </c>
      <c r="E661">
        <v>27330.53125</v>
      </c>
      <c r="F661">
        <v>434.76708984375</v>
      </c>
      <c r="G661">
        <v>2069272</v>
      </c>
      <c r="H661">
        <v>4759.49560546875</v>
      </c>
      <c r="I661">
        <v>1</v>
      </c>
      <c r="J661">
        <v>1.7562122344970703</v>
      </c>
      <c r="K661">
        <v>85.081047058105469</v>
      </c>
      <c r="L661">
        <v>51742.12890625</v>
      </c>
    </row>
    <row r="662" spans="1:12" x14ac:dyDescent="0.25">
      <c r="A662">
        <v>2161</v>
      </c>
      <c r="B662" s="1">
        <f>DATE(2024,8,2) + TIME(0,0,0)</f>
        <v>45506</v>
      </c>
      <c r="C662">
        <v>2556587264</v>
      </c>
      <c r="D662">
        <v>5924084.5</v>
      </c>
      <c r="E662">
        <v>27330.53125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55446.68359375</v>
      </c>
    </row>
    <row r="663" spans="1:12" x14ac:dyDescent="0.25">
      <c r="A663">
        <v>2162</v>
      </c>
      <c r="B663" s="1">
        <f>DATE(2024,8,3) + TIME(0,0,0)</f>
        <v>45507</v>
      </c>
      <c r="C663">
        <v>2556587264</v>
      </c>
      <c r="D663">
        <v>5924084.5</v>
      </c>
      <c r="E663">
        <v>27330.53125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55541.9453125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CDE2-F3F1-4F1D-92A1-31531F08D045}">
  <dimension ref="A1:L664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40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29.989999999999995</v>
      </c>
      <c r="B6" s="1">
        <f>DATE(2018,10,1) + TIME(23,45,35)</f>
        <v>43374.989988425928</v>
      </c>
      <c r="C6">
        <v>0</v>
      </c>
      <c r="D6">
        <v>0</v>
      </c>
      <c r="E6">
        <v>0</v>
      </c>
      <c r="G6">
        <v>0</v>
      </c>
      <c r="H6">
        <v>0</v>
      </c>
      <c r="I6">
        <v>0</v>
      </c>
      <c r="K6">
        <v>0</v>
      </c>
    </row>
    <row r="7" spans="1:12" x14ac:dyDescent="0.25">
      <c r="A7">
        <v>30</v>
      </c>
      <c r="B7" s="1">
        <f>DATE(2018,10,2) + TIME(0,0,0)</f>
        <v>43375</v>
      </c>
      <c r="C7">
        <v>26917.458984375</v>
      </c>
      <c r="D7">
        <v>62.465343475341797</v>
      </c>
      <c r="E7">
        <v>2.8718187650156324E-7</v>
      </c>
      <c r="F7">
        <v>430.91827392578125</v>
      </c>
      <c r="G7">
        <v>2691745.75</v>
      </c>
      <c r="H7">
        <v>6246.53466796875</v>
      </c>
      <c r="I7">
        <v>1</v>
      </c>
      <c r="J7">
        <v>4.5974593376740813E-7</v>
      </c>
      <c r="K7">
        <v>2.871818833227735E-5</v>
      </c>
      <c r="L7">
        <v>60627.83984375</v>
      </c>
    </row>
    <row r="8" spans="1:12" x14ac:dyDescent="0.25">
      <c r="A8">
        <v>59.989999999999995</v>
      </c>
      <c r="B8" s="1">
        <f>DATE(2018,10,31) + TIME(23,45,35)</f>
        <v>43404.989988425928</v>
      </c>
      <c r="C8">
        <v>80752208</v>
      </c>
      <c r="D8">
        <v>187395.65625</v>
      </c>
      <c r="E8">
        <v>0.38229310512542725</v>
      </c>
      <c r="F8">
        <v>430.91827392578125</v>
      </c>
      <c r="G8">
        <v>2691738.5</v>
      </c>
      <c r="H8">
        <v>6246.517578125</v>
      </c>
      <c r="I8">
        <v>1</v>
      </c>
      <c r="J8">
        <v>2.7116003911942244E-4</v>
      </c>
      <c r="K8">
        <v>1.6938105225563049E-2</v>
      </c>
      <c r="L8">
        <v>58480.5078125</v>
      </c>
    </row>
    <row r="9" spans="1:12" x14ac:dyDescent="0.25">
      <c r="A9">
        <v>60</v>
      </c>
      <c r="B9" s="1">
        <f>DATE(2018,11,1) + TIME(0,0,0)</f>
        <v>43405</v>
      </c>
      <c r="C9">
        <v>80779760</v>
      </c>
      <c r="D9">
        <v>187459.59375</v>
      </c>
      <c r="E9">
        <v>0.38246697187423706</v>
      </c>
      <c r="F9">
        <v>430.91827392578125</v>
      </c>
      <c r="G9">
        <v>2755337.25</v>
      </c>
      <c r="H9">
        <v>6394.1064453125</v>
      </c>
      <c r="I9">
        <v>1</v>
      </c>
      <c r="J9">
        <v>2.7192640118300915E-4</v>
      </c>
      <c r="K9">
        <v>1.7387311905622482E-2</v>
      </c>
      <c r="L9">
        <v>58438.01171875</v>
      </c>
    </row>
    <row r="10" spans="1:12" x14ac:dyDescent="0.25">
      <c r="A10">
        <v>89.99</v>
      </c>
      <c r="B10" s="1">
        <f>DATE(2018,11,30) + TIME(23,45,35)</f>
        <v>43434.989988425928</v>
      </c>
      <c r="C10">
        <v>163412272</v>
      </c>
      <c r="D10">
        <v>379218.71875</v>
      </c>
      <c r="E10">
        <v>1.0514916181564331</v>
      </c>
      <c r="F10">
        <v>430.91827392578125</v>
      </c>
      <c r="G10">
        <v>2755334</v>
      </c>
      <c r="H10">
        <v>6394.09912109375</v>
      </c>
      <c r="I10">
        <v>1</v>
      </c>
      <c r="J10">
        <v>3.9181852480396628E-4</v>
      </c>
      <c r="K10">
        <v>2.5053361430764198E-2</v>
      </c>
      <c r="L10">
        <v>57980.06640625</v>
      </c>
    </row>
    <row r="11" spans="1:12" x14ac:dyDescent="0.25">
      <c r="A11">
        <v>90</v>
      </c>
      <c r="B11" s="1">
        <f>DATE(2018,12,1) + TIME(0,0,0)</f>
        <v>43435</v>
      </c>
      <c r="C11">
        <v>163439776</v>
      </c>
      <c r="D11">
        <v>379282.53125</v>
      </c>
      <c r="E11">
        <v>1.0517416000366211</v>
      </c>
      <c r="F11">
        <v>430.91827392578125</v>
      </c>
      <c r="G11">
        <v>2750440.75</v>
      </c>
      <c r="H11">
        <v>6382.74365234375</v>
      </c>
      <c r="I11">
        <v>1</v>
      </c>
      <c r="J11">
        <v>3.9175432175397873E-4</v>
      </c>
      <c r="K11">
        <v>2.500477246940136E-2</v>
      </c>
      <c r="L11">
        <v>57983.515625</v>
      </c>
    </row>
    <row r="12" spans="1:12" x14ac:dyDescent="0.25">
      <c r="A12">
        <v>119.99</v>
      </c>
      <c r="B12" s="1">
        <f>DATE(2018,12,30) + TIME(23,45,35)</f>
        <v>43464.989988425928</v>
      </c>
      <c r="C12">
        <v>245925456</v>
      </c>
      <c r="D12">
        <v>570700.9375</v>
      </c>
      <c r="E12">
        <v>1.8995568752288818</v>
      </c>
      <c r="F12">
        <v>430.91827392578125</v>
      </c>
      <c r="G12">
        <v>2750438.5</v>
      </c>
      <c r="H12">
        <v>6382.73828125</v>
      </c>
      <c r="I12">
        <v>1</v>
      </c>
      <c r="J12">
        <v>4.7758931759744883E-4</v>
      </c>
      <c r="K12">
        <v>3.0483420938253403E-2</v>
      </c>
      <c r="L12">
        <v>57709.73046875</v>
      </c>
    </row>
    <row r="13" spans="1:12" x14ac:dyDescent="0.25">
      <c r="A13">
        <v>120</v>
      </c>
      <c r="B13" s="1">
        <f>DATE(2018,12,31) + TIME(0,0,0)</f>
        <v>43465</v>
      </c>
      <c r="C13">
        <v>245952704</v>
      </c>
      <c r="D13">
        <v>570764.1875</v>
      </c>
      <c r="E13">
        <v>1.899858832359314</v>
      </c>
      <c r="F13">
        <v>430.91827392578125</v>
      </c>
      <c r="G13">
        <v>2725725</v>
      </c>
      <c r="H13">
        <v>6325.3876953125</v>
      </c>
      <c r="I13">
        <v>1</v>
      </c>
      <c r="J13">
        <v>4.7728908248245716E-4</v>
      </c>
      <c r="K13">
        <v>3.0190529301762581E-2</v>
      </c>
      <c r="L13">
        <v>57726.1640625</v>
      </c>
    </row>
    <row r="14" spans="1:12" x14ac:dyDescent="0.25">
      <c r="A14">
        <v>149.99</v>
      </c>
      <c r="B14" s="1">
        <f>DATE(2019,1,29) + TIME(23,45,35)</f>
        <v>43494.989988425928</v>
      </c>
      <c r="C14">
        <v>327697184</v>
      </c>
      <c r="D14">
        <v>760462.5</v>
      </c>
      <c r="E14">
        <v>2.8806290626525879</v>
      </c>
      <c r="F14">
        <v>430.91827392578125</v>
      </c>
      <c r="G14">
        <v>2725723.25</v>
      </c>
      <c r="H14">
        <v>6325.3837890625</v>
      </c>
      <c r="I14">
        <v>1</v>
      </c>
      <c r="J14">
        <v>5.4268527310341597E-4</v>
      </c>
      <c r="K14">
        <v>3.4327112138271332E-2</v>
      </c>
      <c r="L14">
        <v>57537.39453125</v>
      </c>
    </row>
    <row r="15" spans="1:12" x14ac:dyDescent="0.25">
      <c r="A15">
        <v>150</v>
      </c>
      <c r="B15" s="1">
        <f>DATE(2019,1,30) + TIME(0,0,0)</f>
        <v>43495</v>
      </c>
      <c r="C15">
        <v>327724416</v>
      </c>
      <c r="D15">
        <v>760525.6875</v>
      </c>
      <c r="E15">
        <v>2.8809719085693359</v>
      </c>
      <c r="F15">
        <v>430.91827392578125</v>
      </c>
      <c r="G15">
        <v>2723942.5</v>
      </c>
      <c r="H15">
        <v>6321.2509765625</v>
      </c>
      <c r="I15">
        <v>1</v>
      </c>
      <c r="J15">
        <v>5.4265599464997649E-4</v>
      </c>
      <c r="K15">
        <v>3.4302834421396255E-2</v>
      </c>
      <c r="L15">
        <v>57538.7734375</v>
      </c>
    </row>
    <row r="16" spans="1:12" x14ac:dyDescent="0.25">
      <c r="A16">
        <v>179.99</v>
      </c>
      <c r="B16" s="1">
        <f>DATE(2019,2,28) + TIME(23,45,35)</f>
        <v>43524.989988425928</v>
      </c>
      <c r="C16">
        <v>409415424</v>
      </c>
      <c r="D16">
        <v>950099.9375</v>
      </c>
      <c r="E16">
        <v>3.9874083995819092</v>
      </c>
      <c r="F16">
        <v>430.91827392578125</v>
      </c>
      <c r="G16">
        <v>2723941</v>
      </c>
      <c r="H16">
        <v>6321.2470703125</v>
      </c>
      <c r="I16">
        <v>1</v>
      </c>
      <c r="J16">
        <v>6.0403405223041773E-4</v>
      </c>
      <c r="K16">
        <v>3.8182716816663742E-2</v>
      </c>
      <c r="L16">
        <v>57365.2265625</v>
      </c>
    </row>
    <row r="17" spans="1:12" x14ac:dyDescent="0.25">
      <c r="A17">
        <v>180</v>
      </c>
      <c r="B17" s="1">
        <f>DATE(2019,3,1) + TIME(0,0,0)</f>
        <v>43525</v>
      </c>
      <c r="C17">
        <v>409443296</v>
      </c>
      <c r="D17">
        <v>950164.625</v>
      </c>
      <c r="E17">
        <v>3.9877996444702148</v>
      </c>
      <c r="F17">
        <v>430.91827392578125</v>
      </c>
      <c r="G17">
        <v>2787554.25</v>
      </c>
      <c r="H17">
        <v>6468.8701171875</v>
      </c>
      <c r="I17">
        <v>1</v>
      </c>
      <c r="J17">
        <v>6.046740454621613E-4</v>
      </c>
      <c r="K17">
        <v>3.9115812629461288E-2</v>
      </c>
      <c r="L17">
        <v>57323.7109375</v>
      </c>
    </row>
    <row r="18" spans="1:12" x14ac:dyDescent="0.25">
      <c r="A18">
        <v>180.99</v>
      </c>
      <c r="B18" s="1">
        <f>DATE(2019,3,1) + TIME(23,45,35)</f>
        <v>43525.989988425928</v>
      </c>
      <c r="C18">
        <v>412202976</v>
      </c>
      <c r="D18">
        <v>956568.8125</v>
      </c>
      <c r="E18">
        <v>4.0271496772766113</v>
      </c>
      <c r="F18">
        <v>430.91827392578125</v>
      </c>
      <c r="G18">
        <v>2787554</v>
      </c>
      <c r="H18">
        <v>6468.869140625</v>
      </c>
      <c r="I18">
        <v>1</v>
      </c>
      <c r="J18">
        <v>6.1443739105015993E-4</v>
      </c>
      <c r="K18">
        <v>3.9747394621372223E-2</v>
      </c>
      <c r="L18">
        <v>57284.01171875</v>
      </c>
    </row>
    <row r="19" spans="1:12" x14ac:dyDescent="0.25">
      <c r="A19">
        <v>181</v>
      </c>
      <c r="B19" s="1">
        <f>DATE(2019,3,2) + TIME(0,0,0)</f>
        <v>43526</v>
      </c>
      <c r="C19">
        <v>412202976</v>
      </c>
      <c r="D19">
        <v>956568.8125</v>
      </c>
      <c r="E19">
        <v>4.0271496772766113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58281.7265625</v>
      </c>
    </row>
    <row r="20" spans="1:12" x14ac:dyDescent="0.25">
      <c r="A20">
        <v>182.99</v>
      </c>
      <c r="B20" s="1">
        <f>DATE(2019,3,3) + TIME(23,45,35)</f>
        <v>43527.989988425928</v>
      </c>
      <c r="C20">
        <v>412202976</v>
      </c>
      <c r="D20">
        <v>956568.8125</v>
      </c>
      <c r="E20">
        <v>4.0271496772766113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59325.4140625</v>
      </c>
    </row>
    <row r="21" spans="1:12" x14ac:dyDescent="0.25">
      <c r="A21">
        <v>183</v>
      </c>
      <c r="B21" s="1">
        <f>DATE(2019,3,4) + TIME(0,0,0)</f>
        <v>43528</v>
      </c>
      <c r="C21">
        <v>412230464</v>
      </c>
      <c r="D21">
        <v>956632.625</v>
      </c>
      <c r="E21">
        <v>4.0273070335388184</v>
      </c>
      <c r="F21">
        <v>430.91827392578125</v>
      </c>
      <c r="G21">
        <v>2749534.75</v>
      </c>
      <c r="H21">
        <v>6380.64111328125</v>
      </c>
      <c r="I21">
        <v>1</v>
      </c>
      <c r="J21">
        <v>2.4680770002305508E-4</v>
      </c>
      <c r="K21">
        <v>1.5747951343655586E-2</v>
      </c>
      <c r="L21">
        <v>58475.7734375</v>
      </c>
    </row>
    <row r="22" spans="1:12" x14ac:dyDescent="0.25">
      <c r="A22">
        <v>212.99</v>
      </c>
      <c r="B22" s="1">
        <f>DATE(2019,4,2) + TIME(23,45,35)</f>
        <v>43557.989988425928</v>
      </c>
      <c r="C22">
        <v>494688704</v>
      </c>
      <c r="D22">
        <v>1147987.25</v>
      </c>
      <c r="E22">
        <v>5.2273006439208984</v>
      </c>
      <c r="F22">
        <v>430.91827392578125</v>
      </c>
      <c r="G22">
        <v>2749523.5</v>
      </c>
      <c r="H22">
        <v>6380.61474609375</v>
      </c>
      <c r="I22">
        <v>1</v>
      </c>
      <c r="J22">
        <v>6.5962295047938824E-4</v>
      </c>
      <c r="K22">
        <v>4.2088277637958527E-2</v>
      </c>
      <c r="L22">
        <v>57192.28125</v>
      </c>
    </row>
    <row r="23" spans="1:12" x14ac:dyDescent="0.25">
      <c r="A23">
        <v>213</v>
      </c>
      <c r="B23" s="1">
        <f>DATE(2019,4,3) + TIME(0,0,0)</f>
        <v>43558</v>
      </c>
      <c r="C23">
        <v>494716032</v>
      </c>
      <c r="D23">
        <v>1148050.75</v>
      </c>
      <c r="E23">
        <v>5.2277193069458008</v>
      </c>
      <c r="F23">
        <v>430.91827392578125</v>
      </c>
      <c r="G23">
        <v>2733942.25</v>
      </c>
      <c r="H23">
        <v>6344.45654296875</v>
      </c>
      <c r="I23">
        <v>1</v>
      </c>
      <c r="J23">
        <v>6.5944693051278591E-4</v>
      </c>
      <c r="K23">
        <v>4.1838601231575012E-2</v>
      </c>
      <c r="L23">
        <v>57202.875</v>
      </c>
    </row>
    <row r="24" spans="1:12" x14ac:dyDescent="0.25">
      <c r="A24">
        <v>242.99</v>
      </c>
      <c r="B24" s="1">
        <f>DATE(2019,5,2) + TIME(23,45,35)</f>
        <v>43587.989988425928</v>
      </c>
      <c r="C24">
        <v>576706944</v>
      </c>
      <c r="D24">
        <v>1338320.875</v>
      </c>
      <c r="E24">
        <v>6.553523063659668</v>
      </c>
      <c r="F24">
        <v>430.91827392578125</v>
      </c>
      <c r="G24">
        <v>2733940.75</v>
      </c>
      <c r="H24">
        <v>6344.453125</v>
      </c>
      <c r="I24">
        <v>1</v>
      </c>
      <c r="J24">
        <v>7.1388744981959462E-4</v>
      </c>
      <c r="K24">
        <v>4.5292578637599945E-2</v>
      </c>
      <c r="L24">
        <v>57063.16015625</v>
      </c>
    </row>
    <row r="25" spans="1:12" x14ac:dyDescent="0.25">
      <c r="A25">
        <v>243</v>
      </c>
      <c r="B25" s="1">
        <f>DATE(2019,5,3) + TIME(0,0,0)</f>
        <v>43588</v>
      </c>
      <c r="C25">
        <v>576734336</v>
      </c>
      <c r="D25">
        <v>1338384.5</v>
      </c>
      <c r="E25">
        <v>6.5539774894714355</v>
      </c>
      <c r="F25">
        <v>430.91827392578125</v>
      </c>
      <c r="G25">
        <v>2741255.75</v>
      </c>
      <c r="H25">
        <v>6361.4287109375</v>
      </c>
      <c r="I25">
        <v>1</v>
      </c>
      <c r="J25">
        <v>7.1394332917407155E-4</v>
      </c>
      <c r="K25">
        <v>4.5417316257953644E-2</v>
      </c>
      <c r="L25">
        <v>57058.48828125</v>
      </c>
    </row>
    <row r="26" spans="1:12" x14ac:dyDescent="0.25">
      <c r="A26">
        <v>272.99</v>
      </c>
      <c r="B26" s="1">
        <f>DATE(2019,6,1) + TIME(23,45,35)</f>
        <v>43617.989988425928</v>
      </c>
      <c r="C26">
        <v>658944576</v>
      </c>
      <c r="D26">
        <v>1529163.75</v>
      </c>
      <c r="E26">
        <v>7.9947881698608398</v>
      </c>
      <c r="F26">
        <v>430.91827392578125</v>
      </c>
      <c r="G26">
        <v>2741254.25</v>
      </c>
      <c r="H26">
        <v>6361.42529296875</v>
      </c>
      <c r="I26">
        <v>1</v>
      </c>
      <c r="J26">
        <v>7.6768657891079783E-4</v>
      </c>
      <c r="K26">
        <v>4.8836179077625275E-2</v>
      </c>
      <c r="L26">
        <v>56919.68359375</v>
      </c>
    </row>
    <row r="27" spans="1:12" x14ac:dyDescent="0.25">
      <c r="A27">
        <v>273</v>
      </c>
      <c r="B27" s="1">
        <f>DATE(2019,6,2) + TIME(0,0,0)</f>
        <v>43618</v>
      </c>
      <c r="C27">
        <v>658971840</v>
      </c>
      <c r="D27">
        <v>1529227</v>
      </c>
      <c r="E27">
        <v>7.9952740669250488</v>
      </c>
      <c r="F27">
        <v>430.91827392578125</v>
      </c>
      <c r="G27">
        <v>2728532.25</v>
      </c>
      <c r="H27">
        <v>6331.90234375</v>
      </c>
      <c r="I27">
        <v>1</v>
      </c>
      <c r="J27">
        <v>7.6749466825276613E-4</v>
      </c>
      <c r="K27">
        <v>4.8597384244203568E-2</v>
      </c>
      <c r="L27">
        <v>56928.87890625</v>
      </c>
    </row>
    <row r="28" spans="1:12" x14ac:dyDescent="0.25">
      <c r="A28">
        <v>302.99</v>
      </c>
      <c r="B28" s="1">
        <f>DATE(2019,7,1) + TIME(23,45,35)</f>
        <v>43647.989988425928</v>
      </c>
      <c r="C28">
        <v>740800512</v>
      </c>
      <c r="D28">
        <v>1719120.75</v>
      </c>
      <c r="E28">
        <v>9.5133237838745117</v>
      </c>
      <c r="F28">
        <v>430.91827392578125</v>
      </c>
      <c r="G28">
        <v>2728531</v>
      </c>
      <c r="H28">
        <v>6331.8994140625</v>
      </c>
      <c r="I28">
        <v>1</v>
      </c>
      <c r="J28">
        <v>8.1232050433754921E-4</v>
      </c>
      <c r="K28">
        <v>5.1435735076665878E-2</v>
      </c>
      <c r="L28">
        <v>56819.734375</v>
      </c>
    </row>
    <row r="29" spans="1:12" x14ac:dyDescent="0.25">
      <c r="A29">
        <v>303</v>
      </c>
      <c r="B29" s="1">
        <f>DATE(2019,7,2) + TIME(0,0,0)</f>
        <v>43648</v>
      </c>
      <c r="C29">
        <v>740800512</v>
      </c>
      <c r="D29">
        <v>1719120.75</v>
      </c>
      <c r="E29">
        <v>9.5133237838745117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57788.6796875</v>
      </c>
    </row>
    <row r="30" spans="1:12" x14ac:dyDescent="0.25">
      <c r="A30">
        <v>304.99</v>
      </c>
      <c r="B30" s="1">
        <f>DATE(2019,7,3) + TIME(23,45,35)</f>
        <v>43649.989988425928</v>
      </c>
      <c r="C30">
        <v>740800512</v>
      </c>
      <c r="D30">
        <v>1719120.75</v>
      </c>
      <c r="E30">
        <v>9.5133237838745117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58832.04296875</v>
      </c>
    </row>
    <row r="31" spans="1:12" x14ac:dyDescent="0.25">
      <c r="A31">
        <v>305</v>
      </c>
      <c r="B31" s="1">
        <f>DATE(2019,7,4) + TIME(0,0,0)</f>
        <v>43650</v>
      </c>
      <c r="C31">
        <v>740827840</v>
      </c>
      <c r="D31">
        <v>1719184.125</v>
      </c>
      <c r="E31">
        <v>9.5135602951049805</v>
      </c>
      <c r="F31">
        <v>430.91827392578125</v>
      </c>
      <c r="G31">
        <v>2730228</v>
      </c>
      <c r="H31">
        <v>6335.83740234375</v>
      </c>
      <c r="I31">
        <v>1</v>
      </c>
      <c r="J31">
        <v>3.7302490090951324E-4</v>
      </c>
      <c r="K31">
        <v>2.3634340614080429E-2</v>
      </c>
      <c r="L31">
        <v>57975.84375</v>
      </c>
    </row>
    <row r="32" spans="1:12" x14ac:dyDescent="0.25">
      <c r="A32">
        <v>334.99</v>
      </c>
      <c r="B32" s="1">
        <f>DATE(2019,8,2) + TIME(23,45,35)</f>
        <v>43679.989988425928</v>
      </c>
      <c r="C32">
        <v>822707008</v>
      </c>
      <c r="D32">
        <v>1909195</v>
      </c>
      <c r="E32">
        <v>11.060723304748535</v>
      </c>
      <c r="F32">
        <v>430.91827392578125</v>
      </c>
      <c r="G32">
        <v>2730215.25</v>
      </c>
      <c r="H32">
        <v>6335.8076171875</v>
      </c>
      <c r="I32">
        <v>1</v>
      </c>
      <c r="J32">
        <v>8.4526656428351998E-4</v>
      </c>
      <c r="K32">
        <v>5.3554914891719818E-2</v>
      </c>
      <c r="L32">
        <v>56736.12109375</v>
      </c>
    </row>
    <row r="33" spans="1:12" x14ac:dyDescent="0.25">
      <c r="A33">
        <v>335</v>
      </c>
      <c r="B33" s="1">
        <f>DATE(2019,8,3) + TIME(0,0,0)</f>
        <v>43680</v>
      </c>
      <c r="C33">
        <v>822734656</v>
      </c>
      <c r="D33">
        <v>1909259.25</v>
      </c>
      <c r="E33">
        <v>11.06126594543457</v>
      </c>
      <c r="F33">
        <v>430.91827392578125</v>
      </c>
      <c r="G33">
        <v>2765831.75</v>
      </c>
      <c r="H33">
        <v>6418.46044921875</v>
      </c>
      <c r="I33">
        <v>1</v>
      </c>
      <c r="J33">
        <v>8.4545620484277606E-4</v>
      </c>
      <c r="K33">
        <v>5.4265733808279037E-2</v>
      </c>
      <c r="L33">
        <v>56712.77734375</v>
      </c>
    </row>
    <row r="34" spans="1:12" x14ac:dyDescent="0.25">
      <c r="A34">
        <v>364.99</v>
      </c>
      <c r="B34" s="1">
        <f>DATE(2019,9,1) + TIME(23,45,35)</f>
        <v>43709.989988425928</v>
      </c>
      <c r="C34">
        <v>905681920</v>
      </c>
      <c r="D34">
        <v>2101748.75</v>
      </c>
      <c r="E34">
        <v>12.788126945495605</v>
      </c>
      <c r="F34">
        <v>430.91827392578125</v>
      </c>
      <c r="G34">
        <v>2765830.25</v>
      </c>
      <c r="H34">
        <v>6418.45654296875</v>
      </c>
      <c r="I34">
        <v>1</v>
      </c>
      <c r="J34">
        <v>9.0814195573329926E-4</v>
      </c>
      <c r="K34">
        <v>5.8289226144552231E-2</v>
      </c>
      <c r="L34">
        <v>56557.5703125</v>
      </c>
    </row>
    <row r="35" spans="1:12" x14ac:dyDescent="0.25">
      <c r="A35">
        <v>365</v>
      </c>
      <c r="B35" s="1">
        <f>DATE(2019,9,2) + TIME(0,0,0)</f>
        <v>43710</v>
      </c>
      <c r="C35">
        <v>905709504</v>
      </c>
      <c r="D35">
        <v>2101812.75</v>
      </c>
      <c r="E35">
        <v>12.788707733154297</v>
      </c>
      <c r="F35">
        <v>430.91827392578125</v>
      </c>
      <c r="G35">
        <v>2756081.75</v>
      </c>
      <c r="H35">
        <v>6395.83447265625</v>
      </c>
      <c r="I35">
        <v>1</v>
      </c>
      <c r="J35">
        <v>9.0806325897574425E-4</v>
      </c>
      <c r="K35">
        <v>5.8078750967979431E-2</v>
      </c>
      <c r="L35">
        <v>56564.27734375</v>
      </c>
    </row>
    <row r="36" spans="1:12" x14ac:dyDescent="0.25">
      <c r="A36">
        <v>394.99</v>
      </c>
      <c r="B36" s="1">
        <f>DATE(2019,10,1) + TIME(23,45,35)</f>
        <v>43739.989988425928</v>
      </c>
      <c r="C36">
        <v>988364352</v>
      </c>
      <c r="D36">
        <v>2293623.75</v>
      </c>
      <c r="E36">
        <v>14.599020957946777</v>
      </c>
      <c r="F36">
        <v>430.91827392578125</v>
      </c>
      <c r="G36">
        <v>2756080.5</v>
      </c>
      <c r="H36">
        <v>6395.83154296875</v>
      </c>
      <c r="I36">
        <v>1</v>
      </c>
      <c r="J36">
        <v>9.5333560602739453E-4</v>
      </c>
      <c r="K36">
        <v>6.0974322259426117E-2</v>
      </c>
      <c r="L36">
        <v>56460.95703125</v>
      </c>
    </row>
    <row r="37" spans="1:12" x14ac:dyDescent="0.25">
      <c r="A37">
        <v>395</v>
      </c>
      <c r="B37" s="1">
        <f>DATE(2019,10,2) + TIME(0,0,0)</f>
        <v>43740</v>
      </c>
      <c r="C37">
        <v>988364352</v>
      </c>
      <c r="D37">
        <v>2293623.75</v>
      </c>
      <c r="E37">
        <v>14.599020957946777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57464.14453125</v>
      </c>
    </row>
    <row r="38" spans="1:12" x14ac:dyDescent="0.25">
      <c r="A38">
        <v>424.99</v>
      </c>
      <c r="B38" s="1">
        <f>DATE(2019,10,31) + TIME(23,45,35)</f>
        <v>43769.989988425928</v>
      </c>
      <c r="C38">
        <v>988364352</v>
      </c>
      <c r="D38">
        <v>2293623.75</v>
      </c>
      <c r="E38">
        <v>14.599020957946777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60283.58203125</v>
      </c>
    </row>
    <row r="39" spans="1:12" x14ac:dyDescent="0.25">
      <c r="A39">
        <v>425</v>
      </c>
      <c r="B39" s="1">
        <f>DATE(2019,11,1) + TIME(0,0,0)</f>
        <v>43770</v>
      </c>
      <c r="C39">
        <v>988364352</v>
      </c>
      <c r="D39">
        <v>2293623.75</v>
      </c>
      <c r="E39">
        <v>14.599020957946777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60284.046875</v>
      </c>
    </row>
    <row r="40" spans="1:12" x14ac:dyDescent="0.25">
      <c r="A40">
        <v>454.99</v>
      </c>
      <c r="B40" s="1">
        <f>DATE(2019,11,30) + TIME(23,45,35)</f>
        <v>43799.989988425928</v>
      </c>
      <c r="C40">
        <v>988364352</v>
      </c>
      <c r="D40">
        <v>2293623.75</v>
      </c>
      <c r="E40">
        <v>14.599020957946777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60826.546875</v>
      </c>
    </row>
    <row r="41" spans="1:12" x14ac:dyDescent="0.25">
      <c r="A41">
        <v>455</v>
      </c>
      <c r="B41" s="1">
        <f>DATE(2019,12,1) + TIME(0,0,0)</f>
        <v>43800</v>
      </c>
      <c r="C41">
        <v>988364352</v>
      </c>
      <c r="D41">
        <v>2293623.75</v>
      </c>
      <c r="E41">
        <v>14.599020957946777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60826.77734375</v>
      </c>
    </row>
    <row r="42" spans="1:12" x14ac:dyDescent="0.25">
      <c r="A42">
        <v>484.99</v>
      </c>
      <c r="B42" s="1">
        <f>DATE(2019,12,30) + TIME(23,45,35)</f>
        <v>43829.989988425928</v>
      </c>
      <c r="C42">
        <v>988364352</v>
      </c>
      <c r="D42">
        <v>2293623.75</v>
      </c>
      <c r="E42">
        <v>14.599020957946777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61167.16796875</v>
      </c>
    </row>
    <row r="43" spans="1:12" x14ac:dyDescent="0.25">
      <c r="A43">
        <v>485</v>
      </c>
      <c r="B43" s="1">
        <f>DATE(2019,12,31) + TIME(0,0,0)</f>
        <v>43830</v>
      </c>
      <c r="C43">
        <v>988364352</v>
      </c>
      <c r="D43">
        <v>2293623.75</v>
      </c>
      <c r="E43">
        <v>14.599020957946777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61167.31640625</v>
      </c>
    </row>
    <row r="44" spans="1:12" x14ac:dyDescent="0.25">
      <c r="A44">
        <v>514.99</v>
      </c>
      <c r="B44" s="1">
        <f>DATE(2020,1,29) + TIME(23,45,35)</f>
        <v>43859.989988425928</v>
      </c>
      <c r="C44">
        <v>988364352</v>
      </c>
      <c r="D44">
        <v>2293623.75</v>
      </c>
      <c r="E44">
        <v>14.599020957946777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61421.6171875</v>
      </c>
    </row>
    <row r="45" spans="1:12" x14ac:dyDescent="0.25">
      <c r="A45">
        <v>515</v>
      </c>
      <c r="B45" s="1">
        <f>DATE(2020,1,30) + TIME(0,0,0)</f>
        <v>43860</v>
      </c>
      <c r="C45">
        <v>988364352</v>
      </c>
      <c r="D45">
        <v>2293623.75</v>
      </c>
      <c r="E45">
        <v>14.599020957946777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61421.73828125</v>
      </c>
    </row>
    <row r="46" spans="1:12" x14ac:dyDescent="0.25">
      <c r="A46">
        <v>544.99</v>
      </c>
      <c r="B46" s="1">
        <f>DATE(2020,2,28) + TIME(23,45,35)</f>
        <v>43889.989988425928</v>
      </c>
      <c r="C46">
        <v>988364352</v>
      </c>
      <c r="D46">
        <v>2293623.75</v>
      </c>
      <c r="E46">
        <v>14.599020957946777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61618.734375</v>
      </c>
    </row>
    <row r="47" spans="1:12" x14ac:dyDescent="0.25">
      <c r="A47">
        <v>545</v>
      </c>
      <c r="B47" s="1">
        <f>DATE(2020,2,29) + TIME(0,0,0)</f>
        <v>43890</v>
      </c>
      <c r="C47">
        <v>988364352</v>
      </c>
      <c r="D47">
        <v>2293623.75</v>
      </c>
      <c r="E47">
        <v>14.599020957946777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61618.8125</v>
      </c>
    </row>
    <row r="48" spans="1:12" x14ac:dyDescent="0.25">
      <c r="A48">
        <v>574.99</v>
      </c>
      <c r="B48" s="1">
        <f>DATE(2020,3,29) + TIME(23,45,35)</f>
        <v>43919.989988425928</v>
      </c>
      <c r="C48">
        <v>988364352</v>
      </c>
      <c r="D48">
        <v>2293623.75</v>
      </c>
      <c r="E48">
        <v>14.599020957946777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61774.03515625</v>
      </c>
    </row>
    <row r="49" spans="1:12" x14ac:dyDescent="0.25">
      <c r="A49">
        <v>575</v>
      </c>
      <c r="B49" s="1">
        <f>DATE(2020,3,30) + TIME(0,0,0)</f>
        <v>43920</v>
      </c>
      <c r="C49">
        <v>988364352</v>
      </c>
      <c r="D49">
        <v>2293623.75</v>
      </c>
      <c r="E49">
        <v>14.599020957946777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61774.0859375</v>
      </c>
    </row>
    <row r="50" spans="1:12" x14ac:dyDescent="0.25">
      <c r="A50">
        <v>604.99</v>
      </c>
      <c r="B50" s="1">
        <f>DATE(2020,4,28) + TIME(23,45,35)</f>
        <v>43949.989988425928</v>
      </c>
      <c r="C50">
        <v>988364352</v>
      </c>
      <c r="D50">
        <v>2293623.75</v>
      </c>
      <c r="E50">
        <v>14.599020957946777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61899.2578125</v>
      </c>
    </row>
    <row r="51" spans="1:12" x14ac:dyDescent="0.25">
      <c r="A51">
        <v>605</v>
      </c>
      <c r="B51" s="1">
        <f>DATE(2020,4,29) + TIME(0,0,0)</f>
        <v>43950</v>
      </c>
      <c r="C51">
        <v>988364352</v>
      </c>
      <c r="D51">
        <v>2293623.75</v>
      </c>
      <c r="E51">
        <v>14.599020957946777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61899.39453125</v>
      </c>
    </row>
    <row r="52" spans="1:12" x14ac:dyDescent="0.25">
      <c r="A52">
        <v>634.99</v>
      </c>
      <c r="B52" s="1">
        <f>DATE(2020,5,28) + TIME(23,45,35)</f>
        <v>43979.989988425928</v>
      </c>
      <c r="C52">
        <v>988364352</v>
      </c>
      <c r="D52">
        <v>2293623.75</v>
      </c>
      <c r="E52">
        <v>14.599020957946777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62003.36328125</v>
      </c>
    </row>
    <row r="53" spans="1:12" x14ac:dyDescent="0.25">
      <c r="A53">
        <v>635</v>
      </c>
      <c r="B53" s="1">
        <f>DATE(2020,5,29) + TIME(0,0,0)</f>
        <v>43980</v>
      </c>
      <c r="C53">
        <v>988364352</v>
      </c>
      <c r="D53">
        <v>2293623.75</v>
      </c>
      <c r="E53">
        <v>14.599020957946777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62003.3984375</v>
      </c>
    </row>
    <row r="54" spans="1:12" x14ac:dyDescent="0.25">
      <c r="A54">
        <v>664.99</v>
      </c>
      <c r="B54" s="1">
        <f>DATE(2020,6,27) + TIME(23,45,35)</f>
        <v>44009.989988425928</v>
      </c>
      <c r="C54">
        <v>988364352</v>
      </c>
      <c r="D54">
        <v>2293623.75</v>
      </c>
      <c r="E54">
        <v>14.599020957946777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62089.9765625</v>
      </c>
    </row>
    <row r="55" spans="1:12" x14ac:dyDescent="0.25">
      <c r="A55">
        <v>665</v>
      </c>
      <c r="B55" s="1">
        <f>DATE(2020,6,28) + TIME(0,0,0)</f>
        <v>44010</v>
      </c>
      <c r="C55">
        <v>988364352</v>
      </c>
      <c r="D55">
        <v>2293623.75</v>
      </c>
      <c r="E55">
        <v>14.599020957946777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62090.00390625</v>
      </c>
    </row>
    <row r="56" spans="1:12" x14ac:dyDescent="0.25">
      <c r="A56">
        <v>694.99</v>
      </c>
      <c r="B56" s="1">
        <f>DATE(2020,7,27) + TIME(23,45,35)</f>
        <v>44039.989988425928</v>
      </c>
      <c r="C56">
        <v>988364352</v>
      </c>
      <c r="D56">
        <v>2293623.75</v>
      </c>
      <c r="E56">
        <v>14.599020957946777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62162.12109375</v>
      </c>
    </row>
    <row r="57" spans="1:12" x14ac:dyDescent="0.25">
      <c r="A57">
        <v>695</v>
      </c>
      <c r="B57" s="1">
        <f>DATE(2020,7,28) + TIME(0,0,0)</f>
        <v>44040</v>
      </c>
      <c r="C57">
        <v>988364352</v>
      </c>
      <c r="D57">
        <v>2293623.75</v>
      </c>
      <c r="E57">
        <v>14.599020957946777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62162.17578125</v>
      </c>
    </row>
    <row r="58" spans="1:12" x14ac:dyDescent="0.25">
      <c r="A58">
        <v>724.99</v>
      </c>
      <c r="B58" s="1">
        <f>DATE(2020,8,26) + TIME(23,45,35)</f>
        <v>44069.989988425928</v>
      </c>
      <c r="C58">
        <v>988364352</v>
      </c>
      <c r="D58">
        <v>2293623.75</v>
      </c>
      <c r="E58">
        <v>14.599020957946777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62222.17578125</v>
      </c>
    </row>
    <row r="59" spans="1:12" x14ac:dyDescent="0.25">
      <c r="A59">
        <v>725</v>
      </c>
      <c r="B59" s="1">
        <f>DATE(2020,8,27) + TIME(0,0,0)</f>
        <v>44070</v>
      </c>
      <c r="C59">
        <v>988364352</v>
      </c>
      <c r="D59">
        <v>2293623.75</v>
      </c>
      <c r="E59">
        <v>14.599020957946777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62222.21875</v>
      </c>
    </row>
    <row r="60" spans="1:12" x14ac:dyDescent="0.25">
      <c r="A60">
        <v>754.99</v>
      </c>
      <c r="B60" s="1">
        <f>DATE(2020,9,25) + TIME(23,45,35)</f>
        <v>44099.989988425928</v>
      </c>
      <c r="C60">
        <v>988364352</v>
      </c>
      <c r="D60">
        <v>2293623.75</v>
      </c>
      <c r="E60">
        <v>14.599020957946777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62271.9921875</v>
      </c>
    </row>
    <row r="61" spans="1:12" x14ac:dyDescent="0.25">
      <c r="A61">
        <v>755</v>
      </c>
      <c r="B61" s="1">
        <f>DATE(2020,9,26) + TIME(0,0,0)</f>
        <v>44100</v>
      </c>
      <c r="C61">
        <v>988364352</v>
      </c>
      <c r="D61">
        <v>2293623.75</v>
      </c>
      <c r="E61">
        <v>14.599020957946777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62272.0078125</v>
      </c>
    </row>
    <row r="62" spans="1:12" x14ac:dyDescent="0.25">
      <c r="A62">
        <v>784.99</v>
      </c>
      <c r="B62" s="1">
        <f>DATE(2020,10,25) + TIME(23,45,35)</f>
        <v>44129.989988425928</v>
      </c>
      <c r="C62">
        <v>988364352</v>
      </c>
      <c r="D62">
        <v>2293623.75</v>
      </c>
      <c r="E62">
        <v>14.599020957946777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62313.07421875</v>
      </c>
    </row>
    <row r="63" spans="1:12" x14ac:dyDescent="0.25">
      <c r="A63">
        <v>785</v>
      </c>
      <c r="B63" s="1">
        <f>DATE(2020,10,26) + TIME(0,0,0)</f>
        <v>44130</v>
      </c>
      <c r="C63">
        <v>988364352</v>
      </c>
      <c r="D63">
        <v>2293623.75</v>
      </c>
      <c r="E63">
        <v>14.599020957946777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62313.09765625</v>
      </c>
    </row>
    <row r="64" spans="1:12" x14ac:dyDescent="0.25">
      <c r="A64">
        <v>814.99</v>
      </c>
      <c r="B64" s="1">
        <f>DATE(2020,11,24) + TIME(23,45,35)</f>
        <v>44159.989988425928</v>
      </c>
      <c r="C64">
        <v>988364352</v>
      </c>
      <c r="D64">
        <v>2293623.75</v>
      </c>
      <c r="E64">
        <v>14.599020957946777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62346.74609375</v>
      </c>
    </row>
    <row r="65" spans="1:12" x14ac:dyDescent="0.25">
      <c r="A65">
        <v>815</v>
      </c>
      <c r="B65" s="1">
        <f>DATE(2020,11,25) + TIME(0,0,0)</f>
        <v>44160</v>
      </c>
      <c r="C65">
        <v>988364352</v>
      </c>
      <c r="D65">
        <v>2293623.75</v>
      </c>
      <c r="E65">
        <v>14.599020957946777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62346.765625</v>
      </c>
    </row>
    <row r="66" spans="1:12" x14ac:dyDescent="0.25">
      <c r="A66">
        <v>844.99</v>
      </c>
      <c r="B66" s="1">
        <f>DATE(2020,12,24) + TIME(23,45,35)</f>
        <v>44189.989988425928</v>
      </c>
      <c r="C66">
        <v>988364352</v>
      </c>
      <c r="D66">
        <v>2293623.75</v>
      </c>
      <c r="E66">
        <v>14.599020957946777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62374.08203125</v>
      </c>
    </row>
    <row r="67" spans="1:12" x14ac:dyDescent="0.25">
      <c r="A67">
        <v>845</v>
      </c>
      <c r="B67" s="1">
        <f>DATE(2020,12,25) + TIME(0,0,0)</f>
        <v>44190</v>
      </c>
      <c r="C67">
        <v>988364352</v>
      </c>
      <c r="D67">
        <v>2293623.75</v>
      </c>
      <c r="E67">
        <v>14.599020957946777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62374.09765625</v>
      </c>
    </row>
    <row r="68" spans="1:12" x14ac:dyDescent="0.25">
      <c r="A68">
        <v>874.99</v>
      </c>
      <c r="B68" s="1">
        <f>DATE(2021,1,23) + TIME(23,45,35)</f>
        <v>44219.989988425928</v>
      </c>
      <c r="C68">
        <v>988364352</v>
      </c>
      <c r="D68">
        <v>2293623.75</v>
      </c>
      <c r="E68">
        <v>14.599020957946777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62396.00390625</v>
      </c>
    </row>
    <row r="69" spans="1:12" x14ac:dyDescent="0.25">
      <c r="A69">
        <v>875</v>
      </c>
      <c r="B69" s="1">
        <f>DATE(2021,1,24) + TIME(0,0,0)</f>
        <v>44220</v>
      </c>
      <c r="C69">
        <v>988364352</v>
      </c>
      <c r="D69">
        <v>2293623.75</v>
      </c>
      <c r="E69">
        <v>14.599020957946777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62396.01171875</v>
      </c>
    </row>
    <row r="70" spans="1:12" x14ac:dyDescent="0.25">
      <c r="A70">
        <v>904.99</v>
      </c>
      <c r="B70" s="1">
        <f>DATE(2021,2,22) + TIME(23,45,35)</f>
        <v>44249.989988425928</v>
      </c>
      <c r="C70">
        <v>988364352</v>
      </c>
      <c r="D70">
        <v>2293623.75</v>
      </c>
      <c r="E70">
        <v>14.599020957946777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62413.29296875</v>
      </c>
    </row>
    <row r="71" spans="1:12" x14ac:dyDescent="0.25">
      <c r="A71">
        <v>905</v>
      </c>
      <c r="B71" s="1">
        <f>DATE(2021,2,23) + TIME(0,0,0)</f>
        <v>44250</v>
      </c>
      <c r="C71">
        <v>988364352</v>
      </c>
      <c r="D71">
        <v>2293623.75</v>
      </c>
      <c r="E71">
        <v>14.599020957946777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62413.30078125</v>
      </c>
    </row>
    <row r="72" spans="1:12" x14ac:dyDescent="0.25">
      <c r="A72">
        <v>934.99</v>
      </c>
      <c r="B72" s="1">
        <f>DATE(2021,3,24) + TIME(23,45,35)</f>
        <v>44279.989988425928</v>
      </c>
      <c r="C72">
        <v>988364352</v>
      </c>
      <c r="D72">
        <v>2293623.75</v>
      </c>
      <c r="E72">
        <v>14.599020957946777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62426.6171875</v>
      </c>
    </row>
    <row r="73" spans="1:12" x14ac:dyDescent="0.25">
      <c r="A73">
        <v>935</v>
      </c>
      <c r="B73" s="1">
        <f>DATE(2021,3,25) + TIME(0,0,0)</f>
        <v>44280</v>
      </c>
      <c r="C73">
        <v>988364352</v>
      </c>
      <c r="D73">
        <v>2293623.75</v>
      </c>
      <c r="E73">
        <v>14.599020957946777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62426.625</v>
      </c>
    </row>
    <row r="74" spans="1:12" x14ac:dyDescent="0.25">
      <c r="A74">
        <v>964.99</v>
      </c>
      <c r="B74" s="1">
        <f>DATE(2021,4,23) + TIME(23,45,35)</f>
        <v>44309.989988425928</v>
      </c>
      <c r="C74">
        <v>988364352</v>
      </c>
      <c r="D74">
        <v>2293623.75</v>
      </c>
      <c r="E74">
        <v>14.599020957946777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62436.5546875</v>
      </c>
    </row>
    <row r="75" spans="1:12" x14ac:dyDescent="0.25">
      <c r="A75">
        <v>965</v>
      </c>
      <c r="B75" s="1">
        <f>DATE(2021,4,24) + TIME(0,0,0)</f>
        <v>44310</v>
      </c>
      <c r="C75">
        <v>988364352</v>
      </c>
      <c r="D75">
        <v>2293623.75</v>
      </c>
      <c r="E75">
        <v>14.599020957946777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62436.55859375</v>
      </c>
    </row>
    <row r="76" spans="1:12" x14ac:dyDescent="0.25">
      <c r="A76">
        <v>967.99</v>
      </c>
      <c r="B76" s="1">
        <f>DATE(2021,4,26) + TIME(23,45,35)</f>
        <v>44312.989988425928</v>
      </c>
      <c r="C76">
        <v>988364352</v>
      </c>
      <c r="D76">
        <v>2293623.75</v>
      </c>
      <c r="E76">
        <v>14.599020957946777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62437.515625</v>
      </c>
    </row>
    <row r="77" spans="1:12" x14ac:dyDescent="0.25">
      <c r="A77">
        <v>968</v>
      </c>
      <c r="B77" s="1">
        <f>DATE(2021,4,27) + TIME(0,0,0)</f>
        <v>44313</v>
      </c>
      <c r="C77">
        <v>988364352</v>
      </c>
      <c r="D77">
        <v>2293623.75</v>
      </c>
      <c r="E77">
        <v>14.599020957946777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62437.51953125</v>
      </c>
    </row>
    <row r="78" spans="1:12" x14ac:dyDescent="0.25">
      <c r="A78">
        <v>979.99</v>
      </c>
      <c r="B78" s="1">
        <f>DATE(2021,5,8) + TIME(23,45,35)</f>
        <v>44324.989988425928</v>
      </c>
      <c r="C78">
        <v>988364352</v>
      </c>
      <c r="D78">
        <v>2293623.75</v>
      </c>
      <c r="E78">
        <v>14.599020957946777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62440.99609375</v>
      </c>
    </row>
    <row r="79" spans="1:12" x14ac:dyDescent="0.25">
      <c r="A79">
        <v>980</v>
      </c>
      <c r="B79" s="1">
        <f>DATE(2021,5,9) + TIME(0,0,0)</f>
        <v>44325</v>
      </c>
      <c r="C79">
        <v>988364352</v>
      </c>
      <c r="D79">
        <v>2293623.75</v>
      </c>
      <c r="E79">
        <v>14.599020957946777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62441</v>
      </c>
    </row>
    <row r="80" spans="1:12" x14ac:dyDescent="0.25">
      <c r="A80">
        <v>1000.99</v>
      </c>
      <c r="B80" s="1">
        <f>DATE(2021,5,29) + TIME(23,45,35)</f>
        <v>44345.989988425928</v>
      </c>
      <c r="C80">
        <v>988364352</v>
      </c>
      <c r="D80">
        <v>2293623.75</v>
      </c>
      <c r="E80">
        <v>14.599020957946777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62445.859375</v>
      </c>
    </row>
    <row r="81" spans="1:12" x14ac:dyDescent="0.25">
      <c r="A81">
        <v>1001</v>
      </c>
      <c r="B81" s="1">
        <f>DATE(2021,5,30) + TIME(0,0,0)</f>
        <v>44346</v>
      </c>
      <c r="C81">
        <v>988386816</v>
      </c>
      <c r="D81">
        <v>2293675.75</v>
      </c>
      <c r="E81">
        <v>14.59904670715332</v>
      </c>
      <c r="F81">
        <v>430.91827392578125</v>
      </c>
      <c r="G81">
        <v>2247802.5</v>
      </c>
      <c r="H81">
        <v>5216.30810546875</v>
      </c>
      <c r="I81">
        <v>1</v>
      </c>
      <c r="J81">
        <v>4.9121845222543925E-5</v>
      </c>
      <c r="K81">
        <v>2.5623480323702097E-3</v>
      </c>
      <c r="L81">
        <v>60016.7421875</v>
      </c>
    </row>
    <row r="82" spans="1:12" x14ac:dyDescent="0.25">
      <c r="A82">
        <v>1008.99</v>
      </c>
      <c r="B82" s="1">
        <f>DATE(2021,6,6) + TIME(23,45,35)</f>
        <v>44353.989988425928</v>
      </c>
      <c r="C82">
        <v>1006346752</v>
      </c>
      <c r="D82">
        <v>2335354</v>
      </c>
      <c r="E82">
        <v>14.708054542541504</v>
      </c>
      <c r="F82">
        <v>430.91827392578125</v>
      </c>
      <c r="G82">
        <v>2247796.5</v>
      </c>
      <c r="H82">
        <v>5216.29443359375</v>
      </c>
      <c r="I82">
        <v>1</v>
      </c>
      <c r="J82">
        <v>3.1304248841479421E-4</v>
      </c>
      <c r="K82">
        <v>1.6329269856214523E-2</v>
      </c>
      <c r="L82">
        <v>58621.77734375</v>
      </c>
    </row>
    <row r="83" spans="1:12" x14ac:dyDescent="0.25">
      <c r="A83">
        <v>1009</v>
      </c>
      <c r="B83" s="1">
        <f>DATE(2021,6,7) + TIME(0,0,0)</f>
        <v>44354</v>
      </c>
      <c r="C83">
        <v>1006381376</v>
      </c>
      <c r="D83">
        <v>2335434.5</v>
      </c>
      <c r="E83">
        <v>14.708315849304199</v>
      </c>
      <c r="F83">
        <v>430.91827392578125</v>
      </c>
      <c r="G83">
        <v>3465193.25</v>
      </c>
      <c r="H83">
        <v>8041.41650390625</v>
      </c>
      <c r="I83">
        <v>1</v>
      </c>
      <c r="J83">
        <v>3.2543364795856178E-4</v>
      </c>
      <c r="K83">
        <v>2.6169558987021446E-2</v>
      </c>
      <c r="L83">
        <v>57536.8515625</v>
      </c>
    </row>
    <row r="84" spans="1:12" x14ac:dyDescent="0.25">
      <c r="A84">
        <v>1014.99</v>
      </c>
      <c r="B84" s="1">
        <f>DATE(2021,6,12) + TIME(23,45,35)</f>
        <v>44359.989988425928</v>
      </c>
      <c r="C84">
        <v>1027137856</v>
      </c>
      <c r="D84">
        <v>2383602.5</v>
      </c>
      <c r="E84">
        <v>14.968000411987305</v>
      </c>
      <c r="F84">
        <v>430.91827392578125</v>
      </c>
      <c r="G84">
        <v>3465184</v>
      </c>
      <c r="H84">
        <v>8041.39501953125</v>
      </c>
      <c r="I84">
        <v>1</v>
      </c>
      <c r="J84">
        <v>5.9534091269597411E-4</v>
      </c>
      <c r="K84">
        <v>4.7873999923467636E-2</v>
      </c>
      <c r="L84">
        <v>56678.28515625</v>
      </c>
    </row>
    <row r="85" spans="1:12" x14ac:dyDescent="0.25">
      <c r="A85">
        <v>1015</v>
      </c>
      <c r="B85" s="1">
        <f>DATE(2021,6,13) + TIME(0,0,0)</f>
        <v>44360</v>
      </c>
      <c r="C85">
        <v>1027159104</v>
      </c>
      <c r="D85">
        <v>2383651.75</v>
      </c>
      <c r="E85">
        <v>14.968278884887695</v>
      </c>
      <c r="F85">
        <v>430.91827392578125</v>
      </c>
      <c r="G85">
        <v>2128285</v>
      </c>
      <c r="H85">
        <v>4938.95263671875</v>
      </c>
      <c r="I85">
        <v>1</v>
      </c>
      <c r="J85">
        <v>5.6346284691244364E-4</v>
      </c>
      <c r="K85">
        <v>2.782931923866272E-2</v>
      </c>
      <c r="L85">
        <v>57863.17578125</v>
      </c>
    </row>
    <row r="86" spans="1:12" x14ac:dyDescent="0.25">
      <c r="A86">
        <v>1021.99</v>
      </c>
      <c r="B86" s="1">
        <f>DATE(2021,6,19) + TIME(23,45,35)</f>
        <v>44366.989988425928</v>
      </c>
      <c r="C86">
        <v>1042035840</v>
      </c>
      <c r="D86">
        <v>2418175.25</v>
      </c>
      <c r="E86">
        <v>15.11143970489502</v>
      </c>
      <c r="F86">
        <v>430.91827392578125</v>
      </c>
      <c r="G86">
        <v>2128288.25</v>
      </c>
      <c r="H86">
        <v>4938.96044921875</v>
      </c>
      <c r="I86">
        <v>1</v>
      </c>
      <c r="J86">
        <v>4.0885532507672906E-4</v>
      </c>
      <c r="K86">
        <v>2.0193284377455711E-2</v>
      </c>
      <c r="L86">
        <v>58374.20703125</v>
      </c>
    </row>
    <row r="87" spans="1:12" x14ac:dyDescent="0.25">
      <c r="A87">
        <v>1022</v>
      </c>
      <c r="B87" s="1">
        <f>DATE(2021,6,20) + TIME(0,0,0)</f>
        <v>44367</v>
      </c>
      <c r="C87">
        <v>1042069824</v>
      </c>
      <c r="D87">
        <v>2418254</v>
      </c>
      <c r="E87">
        <v>15.111774444580078</v>
      </c>
      <c r="F87">
        <v>430.91827392578125</v>
      </c>
      <c r="G87">
        <v>3394384.5</v>
      </c>
      <c r="H87">
        <v>7877.095703125</v>
      </c>
      <c r="I87">
        <v>1</v>
      </c>
      <c r="J87">
        <v>4.2533024679869413E-4</v>
      </c>
      <c r="K87">
        <v>3.3503811806440353E-2</v>
      </c>
      <c r="L87">
        <v>57255.16796875</v>
      </c>
    </row>
    <row r="88" spans="1:12" x14ac:dyDescent="0.25">
      <c r="A88">
        <v>1025.99</v>
      </c>
      <c r="B88" s="1">
        <f>DATE(2021,6,23) + TIME(23,45,35)</f>
        <v>44370.989988425928</v>
      </c>
      <c r="C88">
        <v>1055613376</v>
      </c>
      <c r="D88">
        <v>2449683.5</v>
      </c>
      <c r="E88">
        <v>15.305251121520996</v>
      </c>
      <c r="F88">
        <v>430.91827392578125</v>
      </c>
      <c r="G88">
        <v>3394376.5</v>
      </c>
      <c r="H88">
        <v>7877.0771484375</v>
      </c>
      <c r="I88">
        <v>1</v>
      </c>
      <c r="J88">
        <v>6.5894040744751692E-4</v>
      </c>
      <c r="K88">
        <v>5.1905587315559387E-2</v>
      </c>
      <c r="L88">
        <v>56571.82421875</v>
      </c>
    </row>
    <row r="89" spans="1:12" x14ac:dyDescent="0.25">
      <c r="A89">
        <v>1026</v>
      </c>
      <c r="B89" s="1">
        <f>DATE(2021,6,24) + TIME(0,0,0)</f>
        <v>44371</v>
      </c>
      <c r="C89">
        <v>1055613376</v>
      </c>
      <c r="D89">
        <v>2449683.5</v>
      </c>
      <c r="E89">
        <v>15.305251121520996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58193.95703125</v>
      </c>
    </row>
    <row r="90" spans="1:12" x14ac:dyDescent="0.25">
      <c r="A90">
        <v>1028.99</v>
      </c>
      <c r="B90" s="1">
        <f>DATE(2021,6,26) + TIME(23,45,35)</f>
        <v>44373.989988425928</v>
      </c>
      <c r="C90">
        <v>1055613376</v>
      </c>
      <c r="D90">
        <v>2449683.5</v>
      </c>
      <c r="E90">
        <v>15.305251121520996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60136.54296875</v>
      </c>
    </row>
    <row r="91" spans="1:12" x14ac:dyDescent="0.25">
      <c r="A91">
        <v>1029</v>
      </c>
      <c r="B91" s="1">
        <f>DATE(2021,6,27) + TIME(0,0,0)</f>
        <v>44374</v>
      </c>
      <c r="C91">
        <v>1055647552</v>
      </c>
      <c r="D91">
        <v>2449762.75</v>
      </c>
      <c r="E91">
        <v>15.305413246154785</v>
      </c>
      <c r="F91">
        <v>430.91827392578125</v>
      </c>
      <c r="G91">
        <v>3419521.5</v>
      </c>
      <c r="H91">
        <v>7935.4296875</v>
      </c>
      <c r="I91">
        <v>1</v>
      </c>
      <c r="J91">
        <v>2.0417886844370514E-4</v>
      </c>
      <c r="K91">
        <v>1.6202503815293312E-2</v>
      </c>
      <c r="L91">
        <v>58035.015625</v>
      </c>
    </row>
    <row r="92" spans="1:12" x14ac:dyDescent="0.25">
      <c r="A92">
        <v>1039.99</v>
      </c>
      <c r="B92" s="1">
        <f>DATE(2021,7,7) + TIME(23,45,35)</f>
        <v>44384.989988425928</v>
      </c>
      <c r="C92">
        <v>1093227904</v>
      </c>
      <c r="D92">
        <v>2536972.75</v>
      </c>
      <c r="E92">
        <v>15.914640426635742</v>
      </c>
      <c r="F92">
        <v>430.91827392578125</v>
      </c>
      <c r="G92">
        <v>3419502.25</v>
      </c>
      <c r="H92">
        <v>7935.384765625</v>
      </c>
      <c r="I92">
        <v>1</v>
      </c>
      <c r="J92">
        <v>7.7145278919488192E-4</v>
      </c>
      <c r="K92">
        <v>6.1218217015266418E-2</v>
      </c>
      <c r="L92">
        <v>56267.69140625</v>
      </c>
    </row>
    <row r="93" spans="1:12" x14ac:dyDescent="0.25">
      <c r="A93">
        <v>1040</v>
      </c>
      <c r="B93" s="1">
        <f>DATE(2021,7,8) + TIME(0,0,0)</f>
        <v>44385</v>
      </c>
      <c r="C93">
        <v>1093227904</v>
      </c>
      <c r="D93">
        <v>2536972.75</v>
      </c>
      <c r="E93">
        <v>15.914640426635742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57794.2265625</v>
      </c>
    </row>
    <row r="94" spans="1:12" x14ac:dyDescent="0.25">
      <c r="A94">
        <v>1040.5899999999999</v>
      </c>
      <c r="B94" s="1">
        <f>DATE(2021,7,8) + TIME(14,9,35)</f>
        <v>44385.589988425927</v>
      </c>
      <c r="C94">
        <v>1093227904</v>
      </c>
      <c r="D94">
        <v>2536972.75</v>
      </c>
      <c r="E94">
        <v>15.914640426635742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58527.17578125</v>
      </c>
    </row>
    <row r="95" spans="1:12" x14ac:dyDescent="0.25">
      <c r="A95">
        <v>1040.5999999999999</v>
      </c>
      <c r="B95" s="1">
        <f>DATE(2021,7,8) + TIME(14,24,0)</f>
        <v>44385.599999999999</v>
      </c>
      <c r="C95">
        <v>1093262720</v>
      </c>
      <c r="D95">
        <v>2537053.5</v>
      </c>
      <c r="E95">
        <v>15.914966583251953</v>
      </c>
      <c r="F95">
        <v>430.91827392578125</v>
      </c>
      <c r="G95">
        <v>3477177.75</v>
      </c>
      <c r="H95">
        <v>8069.22802734375</v>
      </c>
      <c r="I95">
        <v>1</v>
      </c>
      <c r="J95">
        <v>4.0383797022514045E-4</v>
      </c>
      <c r="K95">
        <v>3.2586738467216492E-2</v>
      </c>
      <c r="L95">
        <v>57194.76953125</v>
      </c>
    </row>
    <row r="96" spans="1:12" x14ac:dyDescent="0.25">
      <c r="A96">
        <v>1042.99</v>
      </c>
      <c r="B96" s="1">
        <f>DATE(2021,7,10) + TIME(23,45,35)</f>
        <v>44387.989988425928</v>
      </c>
      <c r="C96">
        <v>1101573120</v>
      </c>
      <c r="D96">
        <v>2556339</v>
      </c>
      <c r="E96">
        <v>16.055688858032227</v>
      </c>
      <c r="F96">
        <v>430.91827392578125</v>
      </c>
      <c r="G96">
        <v>3477164.75</v>
      </c>
      <c r="H96">
        <v>8069.19775390625</v>
      </c>
      <c r="I96">
        <v>1</v>
      </c>
      <c r="J96">
        <v>7.8066904097795486E-4</v>
      </c>
      <c r="K96">
        <v>6.2994219362735748E-2</v>
      </c>
      <c r="L96">
        <v>56193.73046875</v>
      </c>
    </row>
    <row r="97" spans="1:12" x14ac:dyDescent="0.25">
      <c r="A97">
        <v>1043</v>
      </c>
      <c r="B97" s="1">
        <f>DATE(2021,7,11) + TIME(0,0,0)</f>
        <v>44388</v>
      </c>
      <c r="C97">
        <v>1101601408</v>
      </c>
      <c r="D97">
        <v>2556404.5</v>
      </c>
      <c r="E97">
        <v>16.056188583374023</v>
      </c>
      <c r="F97">
        <v>430.91827392578125</v>
      </c>
      <c r="G97">
        <v>2831466.5</v>
      </c>
      <c r="H97">
        <v>6570.77392578125</v>
      </c>
      <c r="I97">
        <v>1</v>
      </c>
      <c r="J97">
        <v>7.6213106513023376E-4</v>
      </c>
      <c r="K97">
        <v>5.0078291445970535E-2</v>
      </c>
      <c r="L97">
        <v>56782.8515625</v>
      </c>
    </row>
    <row r="98" spans="1:12" x14ac:dyDescent="0.25">
      <c r="A98">
        <v>1064.99</v>
      </c>
      <c r="B98" s="1">
        <f>DATE(2021,8,1) + TIME(23,45,35)</f>
        <v>44409.989988425928</v>
      </c>
      <c r="C98">
        <v>1163865344</v>
      </c>
      <c r="D98">
        <v>2700896</v>
      </c>
      <c r="E98">
        <v>17.125110626220703</v>
      </c>
      <c r="F98">
        <v>430.91827392578125</v>
      </c>
      <c r="G98">
        <v>2831465.75</v>
      </c>
      <c r="H98">
        <v>6570.7724609375</v>
      </c>
      <c r="I98">
        <v>1</v>
      </c>
      <c r="J98">
        <v>7.8832934377714992E-4</v>
      </c>
      <c r="K98">
        <v>5.179973691701889E-2</v>
      </c>
      <c r="L98">
        <v>56744.265625</v>
      </c>
    </row>
    <row r="99" spans="1:12" x14ac:dyDescent="0.25">
      <c r="A99">
        <v>1065</v>
      </c>
      <c r="B99" s="1">
        <f>DATE(2021,8,2) + TIME(0,0,0)</f>
        <v>44410</v>
      </c>
      <c r="C99">
        <v>1163899136</v>
      </c>
      <c r="D99">
        <v>2700974.25</v>
      </c>
      <c r="E99">
        <v>17.125740051269531</v>
      </c>
      <c r="F99">
        <v>430.91827392578125</v>
      </c>
      <c r="G99">
        <v>3374214.75</v>
      </c>
      <c r="H99">
        <v>7830.28955078125</v>
      </c>
      <c r="I99">
        <v>1</v>
      </c>
      <c r="J99">
        <v>8.0271181650459766E-4</v>
      </c>
      <c r="K99">
        <v>6.2855161726474762E-2</v>
      </c>
      <c r="L99">
        <v>56249.41796875</v>
      </c>
    </row>
    <row r="100" spans="1:12" x14ac:dyDescent="0.25">
      <c r="A100">
        <v>1077.99</v>
      </c>
      <c r="B100" s="1">
        <f>DATE(2021,8,14) + TIME(23,45,35)</f>
        <v>44422.989988425928</v>
      </c>
      <c r="C100">
        <v>1207730048</v>
      </c>
      <c r="D100">
        <v>2802689.5</v>
      </c>
      <c r="E100">
        <v>18.114898681640625</v>
      </c>
      <c r="F100">
        <v>430.91827392578125</v>
      </c>
      <c r="G100">
        <v>3374207.25</v>
      </c>
      <c r="H100">
        <v>7830.27197265625</v>
      </c>
      <c r="I100">
        <v>1</v>
      </c>
      <c r="J100">
        <v>1.0227482998743653E-3</v>
      </c>
      <c r="K100">
        <v>8.0084793269634247E-2</v>
      </c>
      <c r="L100">
        <v>55746.23828125</v>
      </c>
    </row>
    <row r="101" spans="1:12" x14ac:dyDescent="0.25">
      <c r="A101">
        <v>1078</v>
      </c>
      <c r="B101" s="1">
        <f>DATE(2021,8,15) + TIME(0,0,0)</f>
        <v>44423</v>
      </c>
      <c r="C101">
        <v>1207764864</v>
      </c>
      <c r="D101">
        <v>2802770.25</v>
      </c>
      <c r="E101">
        <v>18.115724563598633</v>
      </c>
      <c r="F101">
        <v>430.91827392578125</v>
      </c>
      <c r="G101">
        <v>3474070.75</v>
      </c>
      <c r="H101">
        <v>8062.01806640625</v>
      </c>
      <c r="I101">
        <v>1</v>
      </c>
      <c r="J101">
        <v>1.0262976866215467E-3</v>
      </c>
      <c r="K101">
        <v>8.2741156220436096E-2</v>
      </c>
      <c r="L101">
        <v>55652.4921875</v>
      </c>
    </row>
    <row r="102" spans="1:12" x14ac:dyDescent="0.25">
      <c r="A102">
        <v>1078.79</v>
      </c>
      <c r="B102" s="1">
        <f>DATE(2021,8,15) + TIME(18,57,35)</f>
        <v>44423.789988425924</v>
      </c>
      <c r="C102">
        <v>1210509312</v>
      </c>
      <c r="D102">
        <v>2809139.25</v>
      </c>
      <c r="E102">
        <v>18.182085037231445</v>
      </c>
      <c r="F102">
        <v>430.91827392578125</v>
      </c>
      <c r="G102">
        <v>3474070</v>
      </c>
      <c r="H102">
        <v>8062.01611328125</v>
      </c>
      <c r="I102">
        <v>1</v>
      </c>
      <c r="J102">
        <v>1.0482940124347806E-3</v>
      </c>
      <c r="K102">
        <v>8.4514521062374115E-2</v>
      </c>
      <c r="L102">
        <v>55604.8203125</v>
      </c>
    </row>
    <row r="103" spans="1:12" x14ac:dyDescent="0.25">
      <c r="A103">
        <v>1078.8</v>
      </c>
      <c r="B103" s="1">
        <f>DATE(2021,8,15) + TIME(19,12,0)</f>
        <v>44423.8</v>
      </c>
      <c r="C103">
        <v>1210541952</v>
      </c>
      <c r="D103">
        <v>2809214.75</v>
      </c>
      <c r="E103">
        <v>18.182872772216797</v>
      </c>
      <c r="F103">
        <v>430.91827392578125</v>
      </c>
      <c r="G103">
        <v>3258767</v>
      </c>
      <c r="H103">
        <v>7562.37841796875</v>
      </c>
      <c r="I103">
        <v>1</v>
      </c>
      <c r="J103">
        <v>1.0406449437141418E-3</v>
      </c>
      <c r="K103">
        <v>7.8698329627513885E-2</v>
      </c>
      <c r="L103">
        <v>55805.07421875</v>
      </c>
    </row>
    <row r="104" spans="1:12" x14ac:dyDescent="0.25">
      <c r="A104">
        <v>1079.99</v>
      </c>
      <c r="B104" s="1">
        <f>DATE(2021,8,16) + TIME(23,45,35)</f>
        <v>44424.989988425928</v>
      </c>
      <c r="C104">
        <v>1214419840</v>
      </c>
      <c r="D104">
        <v>2818214</v>
      </c>
      <c r="E104">
        <v>18.27473258972168</v>
      </c>
      <c r="F104">
        <v>430.91827392578125</v>
      </c>
      <c r="G104">
        <v>3258767.75</v>
      </c>
      <c r="H104">
        <v>7562.3798828125</v>
      </c>
      <c r="I104">
        <v>1</v>
      </c>
      <c r="J104">
        <v>1.0179849341511726E-3</v>
      </c>
      <c r="K104">
        <v>7.6984666287899017E-2</v>
      </c>
      <c r="L104">
        <v>55856.6640625</v>
      </c>
    </row>
    <row r="105" spans="1:12" x14ac:dyDescent="0.25">
      <c r="A105">
        <v>1080</v>
      </c>
      <c r="B105" s="1">
        <f>DATE(2021,8,17) + TIME(0,0,0)</f>
        <v>44425</v>
      </c>
      <c r="C105">
        <v>1214454016</v>
      </c>
      <c r="D105">
        <v>2818293.25</v>
      </c>
      <c r="E105">
        <v>18.275543212890625</v>
      </c>
      <c r="F105">
        <v>430.91827392578125</v>
      </c>
      <c r="G105">
        <v>3418608</v>
      </c>
      <c r="H105">
        <v>7933.3095703125</v>
      </c>
      <c r="I105">
        <v>1</v>
      </c>
      <c r="J105">
        <v>1.0235054651275277E-3</v>
      </c>
      <c r="K105">
        <v>8.1198684871196747E-2</v>
      </c>
      <c r="L105">
        <v>55708.11328125</v>
      </c>
    </row>
    <row r="106" spans="1:12" x14ac:dyDescent="0.25">
      <c r="A106">
        <v>1084.99</v>
      </c>
      <c r="B106" s="1">
        <f>DATE(2021,8,21) + TIME(23,45,35)</f>
        <v>44429.989988425928</v>
      </c>
      <c r="C106">
        <v>1231512960</v>
      </c>
      <c r="D106">
        <v>2857880.5</v>
      </c>
      <c r="E106">
        <v>18.701261520385742</v>
      </c>
      <c r="F106">
        <v>430.91827392578125</v>
      </c>
      <c r="G106">
        <v>3418605.75</v>
      </c>
      <c r="H106">
        <v>7933.30419921875</v>
      </c>
      <c r="I106">
        <v>1</v>
      </c>
      <c r="J106">
        <v>1.0896073654294014E-3</v>
      </c>
      <c r="K106">
        <v>8.6442805826663971E-2</v>
      </c>
      <c r="L106">
        <v>55568.2734375</v>
      </c>
    </row>
    <row r="107" spans="1:12" x14ac:dyDescent="0.25">
      <c r="A107">
        <v>1085</v>
      </c>
      <c r="B107" s="1">
        <f>DATE(2021,8,22) + TIME(0,0,0)</f>
        <v>44430</v>
      </c>
      <c r="C107">
        <v>1231544832</v>
      </c>
      <c r="D107">
        <v>2857954.5</v>
      </c>
      <c r="E107">
        <v>18.702062606811523</v>
      </c>
      <c r="F107">
        <v>430.91827392578125</v>
      </c>
      <c r="G107">
        <v>3190742.25</v>
      </c>
      <c r="H107">
        <v>7404.51806640625</v>
      </c>
      <c r="I107">
        <v>1</v>
      </c>
      <c r="J107">
        <v>1.0811035754159093E-3</v>
      </c>
      <c r="K107">
        <v>8.0051377415657043E-2</v>
      </c>
      <c r="L107">
        <v>55779.15234375</v>
      </c>
    </row>
    <row r="108" spans="1:12" x14ac:dyDescent="0.25">
      <c r="A108">
        <v>1100.99</v>
      </c>
      <c r="B108" s="1">
        <f>DATE(2021,9,6) + TIME(23,45,35)</f>
        <v>44445.989988425928</v>
      </c>
      <c r="C108">
        <v>1282564736</v>
      </c>
      <c r="D108">
        <v>2976352.75</v>
      </c>
      <c r="E108">
        <v>20.055755615234375</v>
      </c>
      <c r="F108">
        <v>430.91827392578125</v>
      </c>
      <c r="G108">
        <v>3190737.5</v>
      </c>
      <c r="H108">
        <v>7404.50732421875</v>
      </c>
      <c r="I108">
        <v>1</v>
      </c>
      <c r="J108">
        <v>1.229612622410059E-3</v>
      </c>
      <c r="K108">
        <v>9.1047875583171844E-2</v>
      </c>
      <c r="L108">
        <v>55491.109375</v>
      </c>
    </row>
    <row r="109" spans="1:12" x14ac:dyDescent="0.25">
      <c r="A109">
        <v>1101</v>
      </c>
      <c r="B109" s="1">
        <f>DATE(2021,9,7) + TIME(0,0,0)</f>
        <v>44446</v>
      </c>
      <c r="C109">
        <v>1282597248</v>
      </c>
      <c r="D109">
        <v>2976428.25</v>
      </c>
      <c r="E109">
        <v>20.056684494018555</v>
      </c>
      <c r="F109">
        <v>430.91827392578125</v>
      </c>
      <c r="G109">
        <v>3249028.75</v>
      </c>
      <c r="H109">
        <v>7539.77978515625</v>
      </c>
      <c r="I109">
        <v>1</v>
      </c>
      <c r="J109">
        <v>1.2323356932029128E-3</v>
      </c>
      <c r="K109">
        <v>9.2916540801525116E-2</v>
      </c>
      <c r="L109">
        <v>55436.42578125</v>
      </c>
    </row>
    <row r="110" spans="1:12" x14ac:dyDescent="0.25">
      <c r="A110">
        <v>1101.49</v>
      </c>
      <c r="B110" s="1">
        <f>DATE(2021,9,7) + TIME(11,45,35)</f>
        <v>44446.489988425928</v>
      </c>
      <c r="C110">
        <v>1284189312</v>
      </c>
      <c r="D110">
        <v>2980122.75</v>
      </c>
      <c r="E110">
        <v>20.102590560913086</v>
      </c>
      <c r="F110">
        <v>430.91827392578125</v>
      </c>
      <c r="G110">
        <v>3249028.25</v>
      </c>
      <c r="H110">
        <v>7539.77880859375</v>
      </c>
      <c r="I110">
        <v>1</v>
      </c>
      <c r="J110">
        <v>1.246787840500474E-3</v>
      </c>
      <c r="K110">
        <v>9.4006218016147614E-2</v>
      </c>
      <c r="L110">
        <v>55407.6484375</v>
      </c>
    </row>
    <row r="111" spans="1:12" x14ac:dyDescent="0.25">
      <c r="A111">
        <v>1101.5</v>
      </c>
      <c r="B111" s="1">
        <f>DATE(2021,9,7) + TIME(12,0,0)</f>
        <v>44446.5</v>
      </c>
      <c r="C111">
        <v>1284221312</v>
      </c>
      <c r="D111">
        <v>2980197</v>
      </c>
      <c r="E111">
        <v>20.103517532348633</v>
      </c>
      <c r="F111">
        <v>430.91827392578125</v>
      </c>
      <c r="G111">
        <v>3206531</v>
      </c>
      <c r="H111">
        <v>7441.15869140625</v>
      </c>
      <c r="I111">
        <v>1</v>
      </c>
      <c r="J111">
        <v>1.2451683869585395E-3</v>
      </c>
      <c r="K111">
        <v>9.2656105756759644E-2</v>
      </c>
      <c r="L111">
        <v>55446.3984375</v>
      </c>
    </row>
    <row r="112" spans="1:12" x14ac:dyDescent="0.25">
      <c r="A112">
        <v>1105.99</v>
      </c>
      <c r="B112" s="1">
        <f>DATE(2021,9,11) + TIME(23,45,35)</f>
        <v>44450.989988425928</v>
      </c>
      <c r="C112">
        <v>1298618624</v>
      </c>
      <c r="D112">
        <v>3013607.75</v>
      </c>
      <c r="E112">
        <v>20.530708312988281</v>
      </c>
      <c r="F112">
        <v>430.91827392578125</v>
      </c>
      <c r="G112">
        <v>3206529.5</v>
      </c>
      <c r="H112">
        <v>7441.154296875</v>
      </c>
      <c r="I112">
        <v>1</v>
      </c>
      <c r="J112">
        <v>1.2987544760107994E-3</v>
      </c>
      <c r="K112">
        <v>9.6643581986427307E-2</v>
      </c>
      <c r="L112">
        <v>55345.3046875</v>
      </c>
    </row>
    <row r="113" spans="1:12" x14ac:dyDescent="0.25">
      <c r="A113">
        <v>1106</v>
      </c>
      <c r="B113" s="1">
        <f>DATE(2021,9,12) + TIME(0,0,0)</f>
        <v>44451</v>
      </c>
      <c r="C113">
        <v>1298651648</v>
      </c>
      <c r="D113">
        <v>3013684.5</v>
      </c>
      <c r="E113">
        <v>20.531707763671875</v>
      </c>
      <c r="F113">
        <v>430.91827392578125</v>
      </c>
      <c r="G113">
        <v>3300639.5</v>
      </c>
      <c r="H113">
        <v>7659.54833984375</v>
      </c>
      <c r="I113">
        <v>1</v>
      </c>
      <c r="J113">
        <v>1.3031427515670657E-3</v>
      </c>
      <c r="K113">
        <v>9.9816158413887024E-2</v>
      </c>
      <c r="L113">
        <v>55257.87109375</v>
      </c>
    </row>
    <row r="114" spans="1:12" x14ac:dyDescent="0.25">
      <c r="A114">
        <v>1109.99</v>
      </c>
      <c r="B114" s="1">
        <f>DATE(2021,9,15) + TIME(23,45,35)</f>
        <v>44454.989988425928</v>
      </c>
      <c r="C114">
        <v>1311821184</v>
      </c>
      <c r="D114">
        <v>3044246</v>
      </c>
      <c r="E114">
        <v>20.946222305297852</v>
      </c>
      <c r="F114">
        <v>430.91827392578125</v>
      </c>
      <c r="G114">
        <v>3300637</v>
      </c>
      <c r="H114">
        <v>7659.54296875</v>
      </c>
      <c r="I114">
        <v>1</v>
      </c>
      <c r="J114">
        <v>1.3791328528895974E-3</v>
      </c>
      <c r="K114">
        <v>0.10563673079013824</v>
      </c>
      <c r="L114">
        <v>55114.24609375</v>
      </c>
    </row>
    <row r="115" spans="1:12" x14ac:dyDescent="0.25">
      <c r="A115">
        <v>1110</v>
      </c>
      <c r="B115" s="1">
        <f>DATE(2021,9,16) + TIME(0,0,0)</f>
        <v>44455</v>
      </c>
      <c r="C115">
        <v>1311853440</v>
      </c>
      <c r="D115">
        <v>3044320.75</v>
      </c>
      <c r="E115">
        <v>20.947248458862305</v>
      </c>
      <c r="F115">
        <v>430.91827392578125</v>
      </c>
      <c r="G115">
        <v>3218556.25</v>
      </c>
      <c r="H115">
        <v>7469.06396484375</v>
      </c>
      <c r="I115">
        <v>1</v>
      </c>
      <c r="J115">
        <v>1.375303603708744E-3</v>
      </c>
      <c r="K115">
        <v>0.10272372514009476</v>
      </c>
      <c r="L115">
        <v>55189.71875</v>
      </c>
    </row>
    <row r="116" spans="1:12" x14ac:dyDescent="0.25">
      <c r="A116">
        <v>1111.99</v>
      </c>
      <c r="B116" s="1">
        <f>DATE(2021,9,17) + TIME(23,45,35)</f>
        <v>44456.989988425928</v>
      </c>
      <c r="C116">
        <v>1318258304</v>
      </c>
      <c r="D116">
        <v>3059184.25</v>
      </c>
      <c r="E116">
        <v>21.152088165283203</v>
      </c>
      <c r="F116">
        <v>430.91827392578125</v>
      </c>
      <c r="G116">
        <v>3218556</v>
      </c>
      <c r="H116">
        <v>7469.0634765625</v>
      </c>
      <c r="I116">
        <v>1</v>
      </c>
      <c r="J116">
        <v>1.3843377819284797E-3</v>
      </c>
      <c r="K116">
        <v>0.10339849442243576</v>
      </c>
      <c r="L116">
        <v>55174.8828125</v>
      </c>
    </row>
    <row r="117" spans="1:12" x14ac:dyDescent="0.25">
      <c r="A117">
        <v>1112</v>
      </c>
      <c r="B117" s="1">
        <f>DATE(2021,9,18) + TIME(0,0,0)</f>
        <v>44457</v>
      </c>
      <c r="C117">
        <v>1318290432</v>
      </c>
      <c r="D117">
        <v>3059258.5</v>
      </c>
      <c r="E117">
        <v>21.153116226196289</v>
      </c>
      <c r="F117">
        <v>430.91827392578125</v>
      </c>
      <c r="G117">
        <v>3204830.5</v>
      </c>
      <c r="H117">
        <v>7437.2119140625</v>
      </c>
      <c r="I117">
        <v>1</v>
      </c>
      <c r="J117">
        <v>1.3837701408192515E-3</v>
      </c>
      <c r="K117">
        <v>0.10291534662246704</v>
      </c>
      <c r="L117">
        <v>55187.3125</v>
      </c>
    </row>
    <row r="118" spans="1:12" x14ac:dyDescent="0.25">
      <c r="A118">
        <v>1116.99</v>
      </c>
      <c r="B118" s="1">
        <f>DATE(2021,9,22) + TIME(23,45,35)</f>
        <v>44461.989988425928</v>
      </c>
      <c r="C118">
        <v>1334282496</v>
      </c>
      <c r="D118">
        <v>3096370.25</v>
      </c>
      <c r="E118">
        <v>21.679483413696289</v>
      </c>
      <c r="F118">
        <v>430.91827392578125</v>
      </c>
      <c r="G118">
        <v>3204828.75</v>
      </c>
      <c r="H118">
        <v>7437.2080078125</v>
      </c>
      <c r="I118">
        <v>1</v>
      </c>
      <c r="J118">
        <v>1.4347655232995749E-3</v>
      </c>
      <c r="K118">
        <v>0.10670802742242813</v>
      </c>
      <c r="L118">
        <v>55094.6328125</v>
      </c>
    </row>
    <row r="119" spans="1:12" x14ac:dyDescent="0.25">
      <c r="A119">
        <v>1117</v>
      </c>
      <c r="B119" s="1">
        <f>DATE(2021,9,23) + TIME(0,0,0)</f>
        <v>44462</v>
      </c>
      <c r="C119">
        <v>1334315392</v>
      </c>
      <c r="D119">
        <v>3096446.5</v>
      </c>
      <c r="E119">
        <v>21.680582046508789</v>
      </c>
      <c r="F119">
        <v>430.91827392578125</v>
      </c>
      <c r="G119">
        <v>3290248.5</v>
      </c>
      <c r="H119">
        <v>7635.43505859375</v>
      </c>
      <c r="I119">
        <v>1</v>
      </c>
      <c r="J119">
        <v>1.4393164310604334E-3</v>
      </c>
      <c r="K119">
        <v>0.10989964753389359</v>
      </c>
      <c r="L119">
        <v>55014.984375</v>
      </c>
    </row>
    <row r="120" spans="1:12" x14ac:dyDescent="0.25">
      <c r="A120">
        <v>1120.99</v>
      </c>
      <c r="B120" s="1">
        <f>DATE(2021,9,26) + TIME(23,45,35)</f>
        <v>44465.989988425928</v>
      </c>
      <c r="C120">
        <v>1347443456</v>
      </c>
      <c r="D120">
        <v>3126912</v>
      </c>
      <c r="E120">
        <v>22.13360595703125</v>
      </c>
      <c r="F120">
        <v>430.91827392578125</v>
      </c>
      <c r="G120">
        <v>3290246.25</v>
      </c>
      <c r="H120">
        <v>7635.43017578125</v>
      </c>
      <c r="I120">
        <v>1</v>
      </c>
      <c r="J120">
        <v>1.5037473058328032E-3</v>
      </c>
      <c r="K120">
        <v>0.11481930315494537</v>
      </c>
      <c r="L120">
        <v>54897.125</v>
      </c>
    </row>
    <row r="121" spans="1:12" x14ac:dyDescent="0.25">
      <c r="A121">
        <v>1121</v>
      </c>
      <c r="B121" s="1">
        <f>DATE(2021,9,27) + TIME(0,0,0)</f>
        <v>44466</v>
      </c>
      <c r="C121">
        <v>1347475584</v>
      </c>
      <c r="D121">
        <v>3126986.5</v>
      </c>
      <c r="E121">
        <v>22.134725570678711</v>
      </c>
      <c r="F121">
        <v>430.91827392578125</v>
      </c>
      <c r="G121">
        <v>3212948.25</v>
      </c>
      <c r="H121">
        <v>7456.05029296875</v>
      </c>
      <c r="I121">
        <v>1</v>
      </c>
      <c r="J121">
        <v>1.4997349353507161E-3</v>
      </c>
      <c r="K121">
        <v>0.11182267218828201</v>
      </c>
      <c r="L121">
        <v>54967.88671875</v>
      </c>
    </row>
    <row r="122" spans="1:12" x14ac:dyDescent="0.25">
      <c r="A122">
        <v>1126.99</v>
      </c>
      <c r="B122" s="1">
        <f>DATE(2021,10,2) + TIME(23,45,35)</f>
        <v>44471.989988425928</v>
      </c>
      <c r="C122">
        <v>1366721152</v>
      </c>
      <c r="D122">
        <v>3171648.25</v>
      </c>
      <c r="E122">
        <v>22.816623687744141</v>
      </c>
      <c r="F122">
        <v>430.91827392578125</v>
      </c>
      <c r="G122">
        <v>3212946.75</v>
      </c>
      <c r="H122">
        <v>7456.046875</v>
      </c>
      <c r="I122">
        <v>1</v>
      </c>
      <c r="J122">
        <v>1.5422019641846418E-3</v>
      </c>
      <c r="K122">
        <v>0.11498907208442688</v>
      </c>
      <c r="L122">
        <v>54894.15234375</v>
      </c>
    </row>
    <row r="123" spans="1:12" x14ac:dyDescent="0.25">
      <c r="A123">
        <v>1127</v>
      </c>
      <c r="B123" s="1">
        <f>DATE(2021,10,3) + TIME(0,0,0)</f>
        <v>44472</v>
      </c>
      <c r="C123">
        <v>1366746752</v>
      </c>
      <c r="D123">
        <v>3171707.5</v>
      </c>
      <c r="E123">
        <v>22.817514419555664</v>
      </c>
      <c r="F123">
        <v>430.91827392578125</v>
      </c>
      <c r="G123">
        <v>2559343.5</v>
      </c>
      <c r="H123">
        <v>5939.2783203125</v>
      </c>
      <c r="I123">
        <v>1</v>
      </c>
      <c r="J123">
        <v>1.5008389018476009E-3</v>
      </c>
      <c r="K123">
        <v>8.9140333235263824E-2</v>
      </c>
      <c r="L123">
        <v>55479.515625</v>
      </c>
    </row>
    <row r="124" spans="1:12" x14ac:dyDescent="0.25">
      <c r="A124">
        <v>1137.99</v>
      </c>
      <c r="B124" s="1">
        <f>DATE(2021,10,13) + TIME(23,45,35)</f>
        <v>44482.989988425928</v>
      </c>
      <c r="C124">
        <v>1394873984</v>
      </c>
      <c r="D124">
        <v>3236980.25</v>
      </c>
      <c r="E124">
        <v>23.726350784301758</v>
      </c>
      <c r="F124">
        <v>430.91827392578125</v>
      </c>
      <c r="G124">
        <v>2559345.5</v>
      </c>
      <c r="H124">
        <v>5939.283203125</v>
      </c>
      <c r="I124">
        <v>1</v>
      </c>
      <c r="J124">
        <v>1.4162041479721665E-3</v>
      </c>
      <c r="K124">
        <v>8.4113568067550659E-2</v>
      </c>
      <c r="L124">
        <v>55671.15234375</v>
      </c>
    </row>
    <row r="125" spans="1:12" x14ac:dyDescent="0.25">
      <c r="A125">
        <v>1138</v>
      </c>
      <c r="B125" s="1">
        <f>DATE(2021,10,14) + TIME(0,0,0)</f>
        <v>44483</v>
      </c>
      <c r="C125">
        <v>1394905344</v>
      </c>
      <c r="D125">
        <v>3237053</v>
      </c>
      <c r="E125">
        <v>23.72740364074707</v>
      </c>
      <c r="F125">
        <v>430.91827392578125</v>
      </c>
      <c r="G125">
        <v>3135724</v>
      </c>
      <c r="H125">
        <v>7276.841796875</v>
      </c>
      <c r="I125">
        <v>1</v>
      </c>
      <c r="J125">
        <v>1.4454523334279656E-3</v>
      </c>
      <c r="K125">
        <v>0.10518480092287064</v>
      </c>
      <c r="L125">
        <v>55156.234375</v>
      </c>
    </row>
    <row r="126" spans="1:12" x14ac:dyDescent="0.25">
      <c r="A126">
        <v>1139.99</v>
      </c>
      <c r="B126" s="1">
        <f>DATE(2021,10,15) + TIME(23,45,35)</f>
        <v>44484.989988425928</v>
      </c>
      <c r="C126">
        <v>1401145344</v>
      </c>
      <c r="D126">
        <v>3251534</v>
      </c>
      <c r="E126">
        <v>23.954032897949219</v>
      </c>
      <c r="F126">
        <v>430.91827392578125</v>
      </c>
      <c r="G126">
        <v>3135719.25</v>
      </c>
      <c r="H126">
        <v>7276.83056640625</v>
      </c>
      <c r="I126">
        <v>1</v>
      </c>
      <c r="J126">
        <v>1.6009157989174128E-3</v>
      </c>
      <c r="K126">
        <v>0.11649779230356216</v>
      </c>
      <c r="L126">
        <v>54872.50390625</v>
      </c>
    </row>
    <row r="127" spans="1:12" x14ac:dyDescent="0.25">
      <c r="A127">
        <v>1140</v>
      </c>
      <c r="B127" s="1">
        <f>DATE(2021,10,16) + TIME(0,0,0)</f>
        <v>44485</v>
      </c>
      <c r="C127">
        <v>1401175424</v>
      </c>
      <c r="D127">
        <v>3251603.75</v>
      </c>
      <c r="E127">
        <v>23.955146789550781</v>
      </c>
      <c r="F127">
        <v>430.91827392578125</v>
      </c>
      <c r="G127">
        <v>3009218</v>
      </c>
      <c r="H127">
        <v>6983.26904296875</v>
      </c>
      <c r="I127">
        <v>1</v>
      </c>
      <c r="J127">
        <v>1.5939602162688971E-3</v>
      </c>
      <c r="K127">
        <v>0.11131230741739273</v>
      </c>
      <c r="L127">
        <v>54987.08203125</v>
      </c>
    </row>
    <row r="128" spans="1:12" x14ac:dyDescent="0.25">
      <c r="A128">
        <v>1140.99</v>
      </c>
      <c r="B128" s="1">
        <f>DATE(2021,10,16) + TIME(23,45,35)</f>
        <v>44485.989988425928</v>
      </c>
      <c r="C128">
        <v>1404154624</v>
      </c>
      <c r="D128">
        <v>3258517.25</v>
      </c>
      <c r="E128">
        <v>24.065195083618164</v>
      </c>
      <c r="F128">
        <v>430.91827392578125</v>
      </c>
      <c r="G128">
        <v>3009218</v>
      </c>
      <c r="H128">
        <v>6983.2685546875</v>
      </c>
      <c r="I128">
        <v>1</v>
      </c>
      <c r="J128">
        <v>1.5945666236802936E-3</v>
      </c>
      <c r="K128">
        <v>0.11135464906692505</v>
      </c>
      <c r="L128">
        <v>54988.51953125</v>
      </c>
    </row>
    <row r="129" spans="1:12" x14ac:dyDescent="0.25">
      <c r="A129">
        <v>1141</v>
      </c>
      <c r="B129" s="1">
        <f>DATE(2021,10,17) + TIME(0,0,0)</f>
        <v>44486</v>
      </c>
      <c r="C129">
        <v>1404179712</v>
      </c>
      <c r="D129">
        <v>3258575.25</v>
      </c>
      <c r="E129">
        <v>24.066102981567383</v>
      </c>
      <c r="F129">
        <v>430.91827392578125</v>
      </c>
      <c r="G129">
        <v>2503906.75</v>
      </c>
      <c r="H129">
        <v>5810.63037109375</v>
      </c>
      <c r="I129">
        <v>1</v>
      </c>
      <c r="J129">
        <v>1.5627137618139386E-3</v>
      </c>
      <c r="K129">
        <v>9.0804934501647949E-2</v>
      </c>
      <c r="L129">
        <v>55436.25</v>
      </c>
    </row>
    <row r="130" spans="1:12" x14ac:dyDescent="0.25">
      <c r="A130">
        <v>1144.99</v>
      </c>
      <c r="B130" s="1">
        <f>DATE(2021,10,20) + TIME(23,45,35)</f>
        <v>44489.989988425928</v>
      </c>
      <c r="C130">
        <v>1414170240</v>
      </c>
      <c r="D130">
        <v>3281759.75</v>
      </c>
      <c r="E130">
        <v>24.410757064819336</v>
      </c>
      <c r="F130">
        <v>430.91827392578125</v>
      </c>
      <c r="G130">
        <v>2503908.75</v>
      </c>
      <c r="H130">
        <v>5810.634765625</v>
      </c>
      <c r="I130">
        <v>1</v>
      </c>
      <c r="J130">
        <v>1.4876670902594924E-3</v>
      </c>
      <c r="K130">
        <v>8.6444191634654999E-2</v>
      </c>
      <c r="L130">
        <v>55592.015625</v>
      </c>
    </row>
    <row r="131" spans="1:12" x14ac:dyDescent="0.25">
      <c r="A131">
        <v>1145</v>
      </c>
      <c r="B131" s="1">
        <f>DATE(2021,10,21) + TIME(0,0,0)</f>
        <v>44490</v>
      </c>
      <c r="C131">
        <v>1414170240</v>
      </c>
      <c r="D131">
        <v>3281759.75</v>
      </c>
      <c r="E131">
        <v>24.410757064819336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56706.03515625</v>
      </c>
    </row>
    <row r="132" spans="1:12" x14ac:dyDescent="0.25">
      <c r="A132">
        <v>1145.99</v>
      </c>
      <c r="B132" s="1">
        <f>DATE(2021,10,21) + TIME(23,45,35)</f>
        <v>44490.989988425928</v>
      </c>
      <c r="C132">
        <v>1414170240</v>
      </c>
      <c r="D132">
        <v>3281759.75</v>
      </c>
      <c r="E132">
        <v>24.410757064819336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57499.57421875</v>
      </c>
    </row>
    <row r="133" spans="1:12" x14ac:dyDescent="0.25">
      <c r="A133">
        <v>1146</v>
      </c>
      <c r="B133" s="1">
        <f>DATE(2021,10,22) + TIME(0,0,0)</f>
        <v>44491</v>
      </c>
      <c r="C133">
        <v>1414196096</v>
      </c>
      <c r="D133">
        <v>3281819.75</v>
      </c>
      <c r="E133">
        <v>24.411375045776367</v>
      </c>
      <c r="F133">
        <v>430.91827392578125</v>
      </c>
      <c r="G133">
        <v>2579691.75</v>
      </c>
      <c r="H133">
        <v>5986.4990234375</v>
      </c>
      <c r="I133">
        <v>1</v>
      </c>
      <c r="J133">
        <v>1.0325150797143579E-3</v>
      </c>
      <c r="K133">
        <v>6.18121437728405E-2</v>
      </c>
      <c r="L133">
        <v>56350.64453125</v>
      </c>
    </row>
    <row r="134" spans="1:12" x14ac:dyDescent="0.25">
      <c r="A134">
        <v>1147.99</v>
      </c>
      <c r="B134" s="1">
        <f>DATE(2021,10,23) + TIME(23,45,35)</f>
        <v>44492.989988425928</v>
      </c>
      <c r="C134">
        <v>1419329664</v>
      </c>
      <c r="D134">
        <v>3293732.75</v>
      </c>
      <c r="E134">
        <v>24.579185485839844</v>
      </c>
      <c r="F134">
        <v>430.91827392578125</v>
      </c>
      <c r="G134">
        <v>2579680.75</v>
      </c>
      <c r="H134">
        <v>5986.47314453125</v>
      </c>
      <c r="I134">
        <v>1</v>
      </c>
      <c r="J134">
        <v>1.4645472401753068E-3</v>
      </c>
      <c r="K134">
        <v>8.7676011025905609E-2</v>
      </c>
      <c r="L134">
        <v>55575.265625</v>
      </c>
    </row>
    <row r="135" spans="1:12" x14ac:dyDescent="0.25">
      <c r="A135">
        <v>1148</v>
      </c>
      <c r="B135" s="1">
        <f>DATE(2021,10,24) + TIME(0,0,0)</f>
        <v>44493</v>
      </c>
      <c r="C135">
        <v>1419351936</v>
      </c>
      <c r="D135">
        <v>3293784.75</v>
      </c>
      <c r="E135">
        <v>24.579936981201172</v>
      </c>
      <c r="F135">
        <v>430.91827392578125</v>
      </c>
      <c r="G135">
        <v>2237945.75</v>
      </c>
      <c r="H135">
        <v>5193.4345703125</v>
      </c>
      <c r="I135">
        <v>1</v>
      </c>
      <c r="J135">
        <v>1.4449460431933403E-3</v>
      </c>
      <c r="K135">
        <v>7.5043410062789917E-2</v>
      </c>
      <c r="L135">
        <v>55867.5625</v>
      </c>
    </row>
    <row r="136" spans="1:12" x14ac:dyDescent="0.25">
      <c r="A136">
        <v>1153.99</v>
      </c>
      <c r="B136" s="1">
        <f>DATE(2021,10,29) + TIME(23,45,35)</f>
        <v>44498.989988425928</v>
      </c>
      <c r="C136">
        <v>1432757248</v>
      </c>
      <c r="D136">
        <v>3324893.25</v>
      </c>
      <c r="E136">
        <v>25.025182723999023</v>
      </c>
      <c r="F136">
        <v>430.91827392578125</v>
      </c>
      <c r="G136">
        <v>2237945.75</v>
      </c>
      <c r="H136">
        <v>5193.4345703125</v>
      </c>
      <c r="I136">
        <v>1</v>
      </c>
      <c r="J136">
        <v>1.4456313801929355E-3</v>
      </c>
      <c r="K136">
        <v>7.5079008936882019E-2</v>
      </c>
      <c r="L136">
        <v>55885.390625</v>
      </c>
    </row>
    <row r="137" spans="1:12" x14ac:dyDescent="0.25">
      <c r="A137">
        <v>1154</v>
      </c>
      <c r="B137" s="1">
        <f>DATE(2021,10,30) + TIME(0,0,0)</f>
        <v>44499</v>
      </c>
      <c r="C137">
        <v>1432784384</v>
      </c>
      <c r="D137">
        <v>3324956</v>
      </c>
      <c r="E137">
        <v>25.026103973388672</v>
      </c>
      <c r="F137">
        <v>430.91827392578125</v>
      </c>
      <c r="G137">
        <v>2703565.75</v>
      </c>
      <c r="H137">
        <v>6273.96435546875</v>
      </c>
      <c r="I137">
        <v>1</v>
      </c>
      <c r="J137">
        <v>1.4701143372803926E-3</v>
      </c>
      <c r="K137">
        <v>9.2235803604125977E-2</v>
      </c>
      <c r="L137">
        <v>55483.10546875</v>
      </c>
    </row>
    <row r="138" spans="1:12" x14ac:dyDescent="0.25">
      <c r="A138">
        <v>1156.99</v>
      </c>
      <c r="B138" s="1">
        <f>DATE(2021,11,1) + TIME(23,45,35)</f>
        <v>44501.989988425928</v>
      </c>
      <c r="C138">
        <v>1440867968</v>
      </c>
      <c r="D138">
        <v>3343715.25</v>
      </c>
      <c r="E138">
        <v>25.32208251953125</v>
      </c>
      <c r="F138">
        <v>430.91827392578125</v>
      </c>
      <c r="G138">
        <v>2703562.25</v>
      </c>
      <c r="H138">
        <v>6273.9560546875</v>
      </c>
      <c r="I138">
        <v>1</v>
      </c>
      <c r="J138">
        <v>1.6021872870624065E-3</v>
      </c>
      <c r="K138">
        <v>0.10052213817834854</v>
      </c>
      <c r="L138">
        <v>55242.8125</v>
      </c>
    </row>
    <row r="139" spans="1:12" x14ac:dyDescent="0.25">
      <c r="A139">
        <v>1157</v>
      </c>
      <c r="B139" s="1">
        <f>DATE(2021,11,2) + TIME(0,0,0)</f>
        <v>44502</v>
      </c>
      <c r="C139">
        <v>1440889984</v>
      </c>
      <c r="D139">
        <v>3343766.25</v>
      </c>
      <c r="E139">
        <v>25.322885513305664</v>
      </c>
      <c r="F139">
        <v>430.91827392578125</v>
      </c>
      <c r="G139">
        <v>2199327</v>
      </c>
      <c r="H139">
        <v>5103.81494140625</v>
      </c>
      <c r="I139">
        <v>1</v>
      </c>
      <c r="J139">
        <v>1.5705629484727979E-3</v>
      </c>
      <c r="K139">
        <v>8.0159887671470642E-2</v>
      </c>
      <c r="L139">
        <v>55677.359375</v>
      </c>
    </row>
    <row r="140" spans="1:12" x14ac:dyDescent="0.25">
      <c r="A140">
        <v>1166.99</v>
      </c>
      <c r="B140" s="1">
        <f>DATE(2021,11,11) + TIME(23,45,35)</f>
        <v>44511.989988425928</v>
      </c>
      <c r="C140">
        <v>1462861312</v>
      </c>
      <c r="D140">
        <v>3394753.5</v>
      </c>
      <c r="E140">
        <v>26.082225799560547</v>
      </c>
      <c r="F140">
        <v>430.91827392578125</v>
      </c>
      <c r="G140">
        <v>2199328.75</v>
      </c>
      <c r="H140">
        <v>5103.818359375</v>
      </c>
      <c r="I140">
        <v>1</v>
      </c>
      <c r="J140">
        <v>1.5002780128270388E-3</v>
      </c>
      <c r="K140">
        <v>7.6572611927986145E-2</v>
      </c>
      <c r="L140">
        <v>55828.47265625</v>
      </c>
    </row>
    <row r="141" spans="1:12" x14ac:dyDescent="0.25">
      <c r="A141">
        <v>1167</v>
      </c>
      <c r="B141" s="1">
        <f>DATE(2021,11,12) + TIME(0,0,0)</f>
        <v>44512</v>
      </c>
      <c r="C141">
        <v>1462887424</v>
      </c>
      <c r="D141">
        <v>3394814.25</v>
      </c>
      <c r="E141">
        <v>26.083150863647461</v>
      </c>
      <c r="F141">
        <v>430.91827392578125</v>
      </c>
      <c r="G141">
        <v>2616545</v>
      </c>
      <c r="H141">
        <v>6072.021484375</v>
      </c>
      <c r="I141">
        <v>1</v>
      </c>
      <c r="J141">
        <v>1.5218629268929362E-3</v>
      </c>
      <c r="K141">
        <v>9.2409253120422363E-2</v>
      </c>
      <c r="L141">
        <v>55470.25390625</v>
      </c>
    </row>
    <row r="142" spans="1:12" x14ac:dyDescent="0.25">
      <c r="A142">
        <v>1167.3900000000001</v>
      </c>
      <c r="B142" s="1">
        <f>DATE(2021,11,12) + TIME(9,21,36)</f>
        <v>44512.39</v>
      </c>
      <c r="C142">
        <v>1463907840</v>
      </c>
      <c r="D142">
        <v>3397182.25</v>
      </c>
      <c r="E142">
        <v>26.120256423950195</v>
      </c>
      <c r="F142">
        <v>430.91827392578125</v>
      </c>
      <c r="G142">
        <v>2616543.25</v>
      </c>
      <c r="H142">
        <v>6072.017578125</v>
      </c>
      <c r="I142">
        <v>1</v>
      </c>
      <c r="J142">
        <v>1.5808510361239314E-3</v>
      </c>
      <c r="K142">
        <v>9.5991067588329315E-2</v>
      </c>
      <c r="L142">
        <v>55363.18359375</v>
      </c>
    </row>
    <row r="143" spans="1:12" x14ac:dyDescent="0.25">
      <c r="A143">
        <v>1167.4000000000001</v>
      </c>
      <c r="B143" s="1">
        <f>DATE(2021,11,12) + TIME(9,35,59)</f>
        <v>44512.399988425925</v>
      </c>
      <c r="C143">
        <v>1463928704</v>
      </c>
      <c r="D143">
        <v>3397230.5</v>
      </c>
      <c r="E143">
        <v>26.121007919311523</v>
      </c>
      <c r="F143">
        <v>430.91827392578125</v>
      </c>
      <c r="G143">
        <v>2084206.625</v>
      </c>
      <c r="H143">
        <v>4836.66357421875</v>
      </c>
      <c r="I143">
        <v>1</v>
      </c>
      <c r="J143">
        <v>1.5510190278291702E-3</v>
      </c>
      <c r="K143">
        <v>7.5018733739852905E-2</v>
      </c>
      <c r="L143">
        <v>55816.07421875</v>
      </c>
    </row>
    <row r="144" spans="1:12" x14ac:dyDescent="0.25">
      <c r="A144">
        <v>1168.99</v>
      </c>
      <c r="B144" s="1">
        <f>DATE(2021,11,13) + TIME(23,45,35)</f>
        <v>44513.989988425928</v>
      </c>
      <c r="C144">
        <v>1467242624</v>
      </c>
      <c r="D144">
        <v>3404921</v>
      </c>
      <c r="E144">
        <v>26.235813140869141</v>
      </c>
      <c r="F144">
        <v>430.91827392578125</v>
      </c>
      <c r="G144">
        <v>2084208</v>
      </c>
      <c r="H144">
        <v>4836.66650390625</v>
      </c>
      <c r="I144">
        <v>1</v>
      </c>
      <c r="J144">
        <v>1.4848157297819853E-3</v>
      </c>
      <c r="K144">
        <v>7.181665301322937E-2</v>
      </c>
      <c r="L144">
        <v>55944.26953125</v>
      </c>
    </row>
    <row r="145" spans="1:12" x14ac:dyDescent="0.25">
      <c r="A145">
        <v>1169</v>
      </c>
      <c r="B145" s="1">
        <f>DATE(2021,11,14) + TIME(0,0,0)</f>
        <v>44514</v>
      </c>
      <c r="C145">
        <v>1467264256</v>
      </c>
      <c r="D145">
        <v>3404971.25</v>
      </c>
      <c r="E145">
        <v>26.236560821533203</v>
      </c>
      <c r="F145">
        <v>430.91827392578125</v>
      </c>
      <c r="G145">
        <v>2164391</v>
      </c>
      <c r="H145">
        <v>5022.7412109375</v>
      </c>
      <c r="I145">
        <v>1</v>
      </c>
      <c r="J145">
        <v>1.4892120379954576E-3</v>
      </c>
      <c r="K145">
        <v>7.4800379574298859E-2</v>
      </c>
      <c r="L145">
        <v>55877.5078125</v>
      </c>
    </row>
    <row r="146" spans="1:12" x14ac:dyDescent="0.25">
      <c r="A146">
        <v>1173.99</v>
      </c>
      <c r="B146" s="1">
        <f>DATE(2021,11,18) + TIME(23,45,35)</f>
        <v>44518.989988425928</v>
      </c>
      <c r="C146">
        <v>1478064512</v>
      </c>
      <c r="D146">
        <v>3430034.5</v>
      </c>
      <c r="E146">
        <v>26.615507125854492</v>
      </c>
      <c r="F146">
        <v>430.91827392578125</v>
      </c>
      <c r="G146">
        <v>2164390</v>
      </c>
      <c r="H146">
        <v>5022.7392578125</v>
      </c>
      <c r="I146">
        <v>1</v>
      </c>
      <c r="J146">
        <v>1.5247931005433202E-3</v>
      </c>
      <c r="K146">
        <v>7.6587550342082977E-2</v>
      </c>
      <c r="L146">
        <v>55817.15625</v>
      </c>
    </row>
    <row r="147" spans="1:12" x14ac:dyDescent="0.25">
      <c r="A147">
        <v>1174</v>
      </c>
      <c r="B147" s="1">
        <f>DATE(2021,11,19) + TIME(0,0,0)</f>
        <v>44519</v>
      </c>
      <c r="C147">
        <v>1478090496</v>
      </c>
      <c r="D147">
        <v>3430094.75</v>
      </c>
      <c r="E147">
        <v>26.616439819335938</v>
      </c>
      <c r="F147">
        <v>430.91827392578125</v>
      </c>
      <c r="G147">
        <v>2593787.25</v>
      </c>
      <c r="H147">
        <v>6019.20947265625</v>
      </c>
      <c r="I147">
        <v>1</v>
      </c>
      <c r="J147">
        <v>1.5469276113435626E-3</v>
      </c>
      <c r="K147">
        <v>9.3114256858825684E-2</v>
      </c>
      <c r="L147">
        <v>55449.44921875</v>
      </c>
    </row>
    <row r="148" spans="1:12" x14ac:dyDescent="0.25">
      <c r="A148">
        <v>1176.99</v>
      </c>
      <c r="B148" s="1">
        <f>DATE(2021,11,21) + TIME(23,45,35)</f>
        <v>44521.989988425928</v>
      </c>
      <c r="C148">
        <v>1485845888</v>
      </c>
      <c r="D148">
        <v>3448092.25</v>
      </c>
      <c r="E148">
        <v>26.913730621337891</v>
      </c>
      <c r="F148">
        <v>430.91827392578125</v>
      </c>
      <c r="G148">
        <v>2593783.75</v>
      </c>
      <c r="H148">
        <v>6019.201171875</v>
      </c>
      <c r="I148">
        <v>1</v>
      </c>
      <c r="J148">
        <v>1.6808616928756237E-3</v>
      </c>
      <c r="K148">
        <v>0.10117615014314651</v>
      </c>
      <c r="L148">
        <v>55211.64453125</v>
      </c>
    </row>
    <row r="149" spans="1:12" x14ac:dyDescent="0.25">
      <c r="A149">
        <v>1177</v>
      </c>
      <c r="B149" s="1">
        <f>DATE(2021,11,22) + TIME(0,0,0)</f>
        <v>44522</v>
      </c>
      <c r="C149">
        <v>1485867520</v>
      </c>
      <c r="D149">
        <v>3448142.25</v>
      </c>
      <c r="E149">
        <v>26.914560317993164</v>
      </c>
      <c r="F149">
        <v>430.91827392578125</v>
      </c>
      <c r="G149">
        <v>2160406</v>
      </c>
      <c r="H149">
        <v>5013.49365234375</v>
      </c>
      <c r="I149">
        <v>1</v>
      </c>
      <c r="J149">
        <v>1.6543599776923656E-3</v>
      </c>
      <c r="K149">
        <v>8.2942605018615723E-2</v>
      </c>
      <c r="L149">
        <v>55582.28515625</v>
      </c>
    </row>
    <row r="150" spans="1:12" x14ac:dyDescent="0.25">
      <c r="A150">
        <v>1180.99</v>
      </c>
      <c r="B150" s="1">
        <f>DATE(2021,11,25) + TIME(23,45,35)</f>
        <v>44525.989988425928</v>
      </c>
      <c r="C150">
        <v>1494487552</v>
      </c>
      <c r="D150">
        <v>3468146.25</v>
      </c>
      <c r="E150">
        <v>27.231857299804688</v>
      </c>
      <c r="F150">
        <v>430.91827392578125</v>
      </c>
      <c r="G150">
        <v>2160407.5</v>
      </c>
      <c r="H150">
        <v>5013.4970703125</v>
      </c>
      <c r="I150">
        <v>1</v>
      </c>
      <c r="J150">
        <v>1.5846430324018002E-3</v>
      </c>
      <c r="K150">
        <v>7.9447291791439056E-2</v>
      </c>
      <c r="L150">
        <v>55718.27734375</v>
      </c>
    </row>
    <row r="151" spans="1:12" x14ac:dyDescent="0.25">
      <c r="A151">
        <v>1181</v>
      </c>
      <c r="B151" s="1">
        <f>DATE(2021,11,26) + TIME(0,0,0)</f>
        <v>44526</v>
      </c>
      <c r="C151">
        <v>1494509696</v>
      </c>
      <c r="D151">
        <v>3468197.5</v>
      </c>
      <c r="E151">
        <v>27.232673645019531</v>
      </c>
      <c r="F151">
        <v>430.91827392578125</v>
      </c>
      <c r="G151">
        <v>2212543</v>
      </c>
      <c r="H151">
        <v>5134.484375</v>
      </c>
      <c r="I151">
        <v>1</v>
      </c>
      <c r="J151">
        <v>1.5876039396971464E-3</v>
      </c>
      <c r="K151">
        <v>8.1516563892364502E-2</v>
      </c>
      <c r="L151">
        <v>55674.46484375</v>
      </c>
    </row>
    <row r="152" spans="1:12" x14ac:dyDescent="0.25">
      <c r="A152">
        <v>1184.99</v>
      </c>
      <c r="B152" s="1">
        <f>DATE(2021,11,29) + TIME(23,45,35)</f>
        <v>44529.989988425928</v>
      </c>
      <c r="C152">
        <v>1503337728</v>
      </c>
      <c r="D152">
        <v>3488684.25</v>
      </c>
      <c r="E152">
        <v>27.56257438659668</v>
      </c>
      <c r="F152">
        <v>430.91827392578125</v>
      </c>
      <c r="G152">
        <v>2212542.5</v>
      </c>
      <c r="H152">
        <v>5134.48291015625</v>
      </c>
      <c r="I152">
        <v>1</v>
      </c>
      <c r="J152">
        <v>1.6196469077840447E-3</v>
      </c>
      <c r="K152">
        <v>8.3161830902099609E-2</v>
      </c>
      <c r="L152">
        <v>55620.390625</v>
      </c>
    </row>
    <row r="153" spans="1:12" x14ac:dyDescent="0.25">
      <c r="A153">
        <v>1185</v>
      </c>
      <c r="B153" s="1">
        <f>DATE(2021,11,30) + TIME(0,0,0)</f>
        <v>44530</v>
      </c>
      <c r="C153">
        <v>1503359104</v>
      </c>
      <c r="D153">
        <v>3488733.75</v>
      </c>
      <c r="E153">
        <v>27.563375473022461</v>
      </c>
      <c r="F153">
        <v>430.91827392578125</v>
      </c>
      <c r="G153">
        <v>2135592.75</v>
      </c>
      <c r="H153">
        <v>4955.9111328125</v>
      </c>
      <c r="I153">
        <v>1</v>
      </c>
      <c r="J153">
        <v>1.6152142779901624E-3</v>
      </c>
      <c r="K153">
        <v>8.0049879848957062E-2</v>
      </c>
      <c r="L153">
        <v>55684.9609375</v>
      </c>
    </row>
    <row r="154" spans="1:12" x14ac:dyDescent="0.25">
      <c r="A154">
        <v>1186.99</v>
      </c>
      <c r="B154" s="1">
        <f>DATE(2021,12,1) + TIME(23,45,35)</f>
        <v>44531.989988425928</v>
      </c>
      <c r="C154">
        <v>1507608960</v>
      </c>
      <c r="D154">
        <v>3498596</v>
      </c>
      <c r="E154">
        <v>27.721948623657227</v>
      </c>
      <c r="F154">
        <v>430.91827392578125</v>
      </c>
      <c r="G154">
        <v>2135592.75</v>
      </c>
      <c r="H154">
        <v>4955.91162109375</v>
      </c>
      <c r="I154">
        <v>1</v>
      </c>
      <c r="J154">
        <v>1.6084625385701656E-3</v>
      </c>
      <c r="K154">
        <v>7.9715266823768616E-2</v>
      </c>
      <c r="L154">
        <v>55699.4765625</v>
      </c>
    </row>
    <row r="155" spans="1:12" x14ac:dyDescent="0.25">
      <c r="A155">
        <v>1187</v>
      </c>
      <c r="B155" s="1">
        <f>DATE(2021,12,2) + TIME(0,0,0)</f>
        <v>44532</v>
      </c>
      <c r="C155">
        <v>1507631232</v>
      </c>
      <c r="D155">
        <v>3498647.75</v>
      </c>
      <c r="E155">
        <v>27.722785949707031</v>
      </c>
      <c r="F155">
        <v>430.91827392578125</v>
      </c>
      <c r="G155">
        <v>2234084.25</v>
      </c>
      <c r="H155">
        <v>5184.47314453125</v>
      </c>
      <c r="I155">
        <v>1</v>
      </c>
      <c r="J155">
        <v>1.6140619991347194E-3</v>
      </c>
      <c r="K155">
        <v>8.3681963384151459E-2</v>
      </c>
      <c r="L155">
        <v>55616.609375</v>
      </c>
    </row>
    <row r="156" spans="1:12" x14ac:dyDescent="0.25">
      <c r="A156">
        <v>1187.79</v>
      </c>
      <c r="B156" s="1">
        <f>DATE(2021,12,2) + TIME(18,57,35)</f>
        <v>44532.789988425924</v>
      </c>
      <c r="C156">
        <v>1509396224</v>
      </c>
      <c r="D156">
        <v>3502743.5</v>
      </c>
      <c r="E156">
        <v>27.789556503295898</v>
      </c>
      <c r="F156">
        <v>430.91827392578125</v>
      </c>
      <c r="G156">
        <v>2234083.75</v>
      </c>
      <c r="H156">
        <v>5184.47216796875</v>
      </c>
      <c r="I156">
        <v>1</v>
      </c>
      <c r="J156">
        <v>1.6345675103366375E-3</v>
      </c>
      <c r="K156">
        <v>8.4745079278945923E-2</v>
      </c>
      <c r="L156">
        <v>55580.3984375</v>
      </c>
    </row>
    <row r="157" spans="1:12" x14ac:dyDescent="0.25">
      <c r="A157">
        <v>1187.8</v>
      </c>
      <c r="B157" s="1">
        <f>DATE(2021,12,2) + TIME(19,12,0)</f>
        <v>44532.800000000003</v>
      </c>
      <c r="C157">
        <v>1509418496</v>
      </c>
      <c r="D157">
        <v>3502795.5</v>
      </c>
      <c r="E157">
        <v>27.7904052734375</v>
      </c>
      <c r="F157">
        <v>430.91827392578125</v>
      </c>
      <c r="G157">
        <v>2235557.75</v>
      </c>
      <c r="H157">
        <v>5187.892578125</v>
      </c>
      <c r="I157">
        <v>1</v>
      </c>
      <c r="J157">
        <v>1.634815358556807E-3</v>
      </c>
      <c r="K157">
        <v>8.4813855588436127E-2</v>
      </c>
      <c r="L157">
        <v>55578.828125</v>
      </c>
    </row>
    <row r="158" spans="1:12" x14ac:dyDescent="0.25">
      <c r="A158">
        <v>1189.99</v>
      </c>
      <c r="B158" s="1">
        <f>DATE(2021,12,4) + TIME(23,45,35)</f>
        <v>44534.989988425928</v>
      </c>
      <c r="C158">
        <v>1514314368</v>
      </c>
      <c r="D158">
        <v>3514157</v>
      </c>
      <c r="E158">
        <v>27.977617263793945</v>
      </c>
      <c r="F158">
        <v>430.91827392578125</v>
      </c>
      <c r="G158">
        <v>2235557.25</v>
      </c>
      <c r="H158">
        <v>5187.8916015625</v>
      </c>
      <c r="I158">
        <v>1</v>
      </c>
      <c r="J158">
        <v>1.6529764980077744E-3</v>
      </c>
      <c r="K158">
        <v>8.5756048560142517E-2</v>
      </c>
      <c r="L158">
        <v>55547.98828125</v>
      </c>
    </row>
    <row r="159" spans="1:12" x14ac:dyDescent="0.25">
      <c r="A159">
        <v>1190</v>
      </c>
      <c r="B159" s="1">
        <f>DATE(2021,12,5) + TIME(0,0,0)</f>
        <v>44535</v>
      </c>
      <c r="C159">
        <v>1514337280</v>
      </c>
      <c r="D159">
        <v>3514210.25</v>
      </c>
      <c r="E159">
        <v>27.978498458862305</v>
      </c>
      <c r="F159">
        <v>430.91827392578125</v>
      </c>
      <c r="G159">
        <v>2293721.5</v>
      </c>
      <c r="H159">
        <v>5322.869140625</v>
      </c>
      <c r="I159">
        <v>1</v>
      </c>
      <c r="J159">
        <v>1.6563648823648691E-3</v>
      </c>
      <c r="K159">
        <v>8.8167592883110046E-2</v>
      </c>
      <c r="L159">
        <v>55498.57421875</v>
      </c>
    </row>
    <row r="160" spans="1:12" x14ac:dyDescent="0.25">
      <c r="A160">
        <v>1190.99</v>
      </c>
      <c r="B160" s="1">
        <f>DATE(2021,12,5) + TIME(23,45,35)</f>
        <v>44535.989988425928</v>
      </c>
      <c r="C160">
        <v>1516608128</v>
      </c>
      <c r="D160">
        <v>3519479.75</v>
      </c>
      <c r="E160">
        <v>28.066450119018555</v>
      </c>
      <c r="F160">
        <v>430.91827392578125</v>
      </c>
      <c r="G160">
        <v>2293721</v>
      </c>
      <c r="H160">
        <v>5322.8681640625</v>
      </c>
      <c r="I160">
        <v>1</v>
      </c>
      <c r="J160">
        <v>1.674992498010397E-3</v>
      </c>
      <c r="K160">
        <v>8.9159131050109863E-2</v>
      </c>
      <c r="L160">
        <v>55466.171875</v>
      </c>
    </row>
    <row r="161" spans="1:12" x14ac:dyDescent="0.25">
      <c r="A161">
        <v>1191</v>
      </c>
      <c r="B161" s="1">
        <f>DATE(2021,12,6) + TIME(0,0,0)</f>
        <v>44536</v>
      </c>
      <c r="C161">
        <v>1516608128</v>
      </c>
      <c r="D161">
        <v>3519479.75</v>
      </c>
      <c r="E161">
        <v>28.066450119018555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56435.08984375</v>
      </c>
    </row>
    <row r="162" spans="1:12" x14ac:dyDescent="0.25">
      <c r="A162">
        <v>1191.5899999999999</v>
      </c>
      <c r="B162" s="1">
        <f>DATE(2021,12,6) + TIME(14,9,35)</f>
        <v>44536.589988425927</v>
      </c>
      <c r="C162">
        <v>1516608128</v>
      </c>
      <c r="D162">
        <v>3519479.75</v>
      </c>
      <c r="E162">
        <v>28.066450119018555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56902.3359375</v>
      </c>
    </row>
    <row r="163" spans="1:12" x14ac:dyDescent="0.25">
      <c r="A163">
        <v>1191.5999999999999</v>
      </c>
      <c r="B163" s="1">
        <f>DATE(2021,12,6) + TIME(14,24,0)</f>
        <v>44536.6</v>
      </c>
      <c r="C163">
        <v>1516633344</v>
      </c>
      <c r="D163">
        <v>3519538.25</v>
      </c>
      <c r="E163">
        <v>28.067205429077148</v>
      </c>
      <c r="F163">
        <v>430.91827392578125</v>
      </c>
      <c r="G163">
        <v>2524292.75</v>
      </c>
      <c r="H163">
        <v>5857.93896484375</v>
      </c>
      <c r="I163">
        <v>1</v>
      </c>
      <c r="J163">
        <v>1.2883804738521576E-3</v>
      </c>
      <c r="K163">
        <v>7.5473509728908539E-2</v>
      </c>
      <c r="L163">
        <v>55918.328125</v>
      </c>
    </row>
    <row r="164" spans="1:12" x14ac:dyDescent="0.25">
      <c r="A164">
        <v>1191.99</v>
      </c>
      <c r="B164" s="1">
        <f>DATE(2021,12,6) + TIME(23,45,35)</f>
        <v>44536.989988425928</v>
      </c>
      <c r="C164">
        <v>1517617792</v>
      </c>
      <c r="D164">
        <v>3521823</v>
      </c>
      <c r="E164">
        <v>28.102010726928711</v>
      </c>
      <c r="F164">
        <v>430.91827392578125</v>
      </c>
      <c r="G164">
        <v>2524285.5</v>
      </c>
      <c r="H164">
        <v>5857.921875</v>
      </c>
      <c r="I164">
        <v>1</v>
      </c>
      <c r="J164">
        <v>1.5745260752737522E-3</v>
      </c>
      <c r="K164">
        <v>9.2235960066318512E-2</v>
      </c>
      <c r="L164">
        <v>55449.57421875</v>
      </c>
    </row>
    <row r="165" spans="1:12" x14ac:dyDescent="0.25">
      <c r="A165">
        <v>1192</v>
      </c>
      <c r="B165" s="1">
        <f>DATE(2021,12,7) + TIME(0,0,0)</f>
        <v>44537</v>
      </c>
      <c r="C165">
        <v>1517639680</v>
      </c>
      <c r="D165">
        <v>3521873.75</v>
      </c>
      <c r="E165">
        <v>28.102802276611328</v>
      </c>
      <c r="F165">
        <v>430.91827392578125</v>
      </c>
      <c r="G165">
        <v>2188701</v>
      </c>
      <c r="H165">
        <v>5079.15576171875</v>
      </c>
      <c r="I165">
        <v>1</v>
      </c>
      <c r="J165">
        <v>1.5600445913150907E-3</v>
      </c>
      <c r="K165">
        <v>7.9238332808017731E-2</v>
      </c>
      <c r="L165">
        <v>55729.70703125</v>
      </c>
    </row>
    <row r="166" spans="1:12" x14ac:dyDescent="0.25">
      <c r="A166">
        <v>1203.99</v>
      </c>
      <c r="B166" s="1">
        <f>DATE(2021,12,18) + TIME(23,45,35)</f>
        <v>44548.989988425928</v>
      </c>
      <c r="C166">
        <v>1543882240</v>
      </c>
      <c r="D166">
        <v>3582772.75</v>
      </c>
      <c r="E166">
        <v>29.123567581176758</v>
      </c>
      <c r="F166">
        <v>430.91827392578125</v>
      </c>
      <c r="G166">
        <v>2188697.75</v>
      </c>
      <c r="H166">
        <v>5079.14794921875</v>
      </c>
      <c r="I166">
        <v>1</v>
      </c>
      <c r="J166">
        <v>1.7155482200905681E-3</v>
      </c>
      <c r="K166">
        <v>8.7136730551719666E-2</v>
      </c>
      <c r="L166">
        <v>55483.25390625</v>
      </c>
    </row>
    <row r="167" spans="1:12" x14ac:dyDescent="0.25">
      <c r="A167">
        <v>1204</v>
      </c>
      <c r="B167" s="1">
        <f>DATE(2021,12,19) + TIME(0,0,0)</f>
        <v>44549</v>
      </c>
      <c r="C167">
        <v>1543882240</v>
      </c>
      <c r="D167">
        <v>3582772.75</v>
      </c>
      <c r="E167">
        <v>29.123567581176758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56370.35546875</v>
      </c>
    </row>
    <row r="168" spans="1:12" x14ac:dyDescent="0.25">
      <c r="A168">
        <v>1206.99</v>
      </c>
      <c r="B168" s="1">
        <f>DATE(2021,12,21) + TIME(23,45,35)</f>
        <v>44551.989988425928</v>
      </c>
      <c r="C168">
        <v>1543882240</v>
      </c>
      <c r="D168">
        <v>3582772.75</v>
      </c>
      <c r="E168">
        <v>29.123567581176758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57523.8046875</v>
      </c>
    </row>
    <row r="169" spans="1:12" x14ac:dyDescent="0.25">
      <c r="A169">
        <v>1207</v>
      </c>
      <c r="B169" s="1">
        <f>DATE(2021,12,22) + TIME(0,0,0)</f>
        <v>44552</v>
      </c>
      <c r="C169">
        <v>1543904000</v>
      </c>
      <c r="D169">
        <v>3582823.5</v>
      </c>
      <c r="E169">
        <v>29.124155044555664</v>
      </c>
      <c r="F169">
        <v>430.91827392578125</v>
      </c>
      <c r="G169">
        <v>2183729.75</v>
      </c>
      <c r="H169">
        <v>5067.619140625</v>
      </c>
      <c r="I169">
        <v>1</v>
      </c>
      <c r="J169">
        <v>1.1606188490986824E-3</v>
      </c>
      <c r="K169">
        <v>5.8816425502300262E-2</v>
      </c>
      <c r="L169">
        <v>56442.59375</v>
      </c>
    </row>
    <row r="170" spans="1:12" x14ac:dyDescent="0.25">
      <c r="A170">
        <v>1208.99</v>
      </c>
      <c r="B170" s="1">
        <f>DATE(2021,12,23) + TIME(23,45,35)</f>
        <v>44553.989988425928</v>
      </c>
      <c r="C170">
        <v>1548249600</v>
      </c>
      <c r="D170">
        <v>3592908</v>
      </c>
      <c r="E170">
        <v>29.279520034790039</v>
      </c>
      <c r="F170">
        <v>430.91827392578125</v>
      </c>
      <c r="G170">
        <v>2183719.75</v>
      </c>
      <c r="H170">
        <v>5067.59619140625</v>
      </c>
      <c r="I170">
        <v>1</v>
      </c>
      <c r="J170">
        <v>1.6167570138350129E-3</v>
      </c>
      <c r="K170">
        <v>8.1932038068771362E-2</v>
      </c>
      <c r="L170">
        <v>55649.8828125</v>
      </c>
    </row>
    <row r="171" spans="1:12" x14ac:dyDescent="0.25">
      <c r="A171">
        <v>1209</v>
      </c>
      <c r="B171" s="1">
        <f>DATE(2021,12,24) + TIME(0,0,0)</f>
        <v>44554</v>
      </c>
      <c r="C171">
        <v>1548271232</v>
      </c>
      <c r="D171">
        <v>3592958</v>
      </c>
      <c r="E171">
        <v>29.280328750610352</v>
      </c>
      <c r="F171">
        <v>430.91827392578125</v>
      </c>
      <c r="G171">
        <v>2155914</v>
      </c>
      <c r="H171">
        <v>5003.0693359375</v>
      </c>
      <c r="I171">
        <v>1</v>
      </c>
      <c r="J171">
        <v>1.6156799392774701E-3</v>
      </c>
      <c r="K171">
        <v>8.0834895372390747E-2</v>
      </c>
      <c r="L171">
        <v>55672.09765625</v>
      </c>
    </row>
    <row r="172" spans="1:12" x14ac:dyDescent="0.25">
      <c r="A172">
        <v>1209.99</v>
      </c>
      <c r="B172" s="1">
        <f>DATE(2021,12,24) + TIME(23,45,35)</f>
        <v>44554.989988425928</v>
      </c>
      <c r="C172">
        <v>1550405632</v>
      </c>
      <c r="D172">
        <v>3597911</v>
      </c>
      <c r="E172">
        <v>29.361352920532227</v>
      </c>
      <c r="F172">
        <v>430.91827392578125</v>
      </c>
      <c r="G172">
        <v>2155913.5</v>
      </c>
      <c r="H172">
        <v>5003.068359375</v>
      </c>
      <c r="I172">
        <v>1</v>
      </c>
      <c r="J172">
        <v>1.6429594252258539E-3</v>
      </c>
      <c r="K172">
        <v>8.2199729979038239E-2</v>
      </c>
      <c r="L172">
        <v>55625.72265625</v>
      </c>
    </row>
    <row r="173" spans="1:12" x14ac:dyDescent="0.25">
      <c r="A173">
        <v>1210</v>
      </c>
      <c r="B173" s="1">
        <f>DATE(2021,12,25) + TIME(0,0,0)</f>
        <v>44555</v>
      </c>
      <c r="C173">
        <v>1550431744</v>
      </c>
      <c r="D173">
        <v>3597971.75</v>
      </c>
      <c r="E173">
        <v>29.36236572265625</v>
      </c>
      <c r="F173">
        <v>430.91827392578125</v>
      </c>
      <c r="G173">
        <v>2612379</v>
      </c>
      <c r="H173">
        <v>6062.35400390625</v>
      </c>
      <c r="I173">
        <v>1</v>
      </c>
      <c r="J173">
        <v>1.6687148017808795E-3</v>
      </c>
      <c r="K173">
        <v>0.10116508603096008</v>
      </c>
      <c r="L173">
        <v>55234.31640625</v>
      </c>
    </row>
    <row r="174" spans="1:12" x14ac:dyDescent="0.25">
      <c r="A174">
        <v>1210.99</v>
      </c>
      <c r="B174" s="1">
        <f>DATE(2021,12,25) + TIME(23,45,35)</f>
        <v>44555.989988425928</v>
      </c>
      <c r="C174">
        <v>1553017984</v>
      </c>
      <c r="D174">
        <v>3603973.25</v>
      </c>
      <c r="E174">
        <v>29.467592239379883</v>
      </c>
      <c r="F174">
        <v>430.91827392578125</v>
      </c>
      <c r="G174">
        <v>2612376</v>
      </c>
      <c r="H174">
        <v>6062.34716796875</v>
      </c>
      <c r="I174">
        <v>1</v>
      </c>
      <c r="J174">
        <v>1.7845113761723042E-3</v>
      </c>
      <c r="K174">
        <v>0.10818520188331604</v>
      </c>
      <c r="L174">
        <v>55035.1953125</v>
      </c>
    </row>
    <row r="175" spans="1:12" x14ac:dyDescent="0.25">
      <c r="A175">
        <v>1211</v>
      </c>
      <c r="B175" s="1">
        <f>DATE(2021,12,26) + TIME(0,0,0)</f>
        <v>44556</v>
      </c>
      <c r="C175">
        <v>1553043584</v>
      </c>
      <c r="D175">
        <v>3604032.75</v>
      </c>
      <c r="E175">
        <v>29.468650817871094</v>
      </c>
      <c r="F175">
        <v>430.91827392578125</v>
      </c>
      <c r="G175">
        <v>2561061.25</v>
      </c>
      <c r="H175">
        <v>5943.2646484375</v>
      </c>
      <c r="I175">
        <v>1</v>
      </c>
      <c r="J175">
        <v>1.7819812055677176E-3</v>
      </c>
      <c r="K175">
        <v>0.10590974986553192</v>
      </c>
      <c r="L175">
        <v>55078.96484375</v>
      </c>
    </row>
    <row r="176" spans="1:12" x14ac:dyDescent="0.25">
      <c r="A176">
        <v>1215.99</v>
      </c>
      <c r="B176" s="1">
        <f>DATE(2021,12,30) + TIME(23,45,35)</f>
        <v>44560.989988425928</v>
      </c>
      <c r="C176">
        <v>1565823232</v>
      </c>
      <c r="D176">
        <v>3633689.75</v>
      </c>
      <c r="E176">
        <v>30.014751434326172</v>
      </c>
      <c r="F176">
        <v>430.91827392578125</v>
      </c>
      <c r="G176">
        <v>2561059</v>
      </c>
      <c r="H176">
        <v>5943.25927734375</v>
      </c>
      <c r="I176">
        <v>1</v>
      </c>
      <c r="J176">
        <v>1.8755629425868392E-3</v>
      </c>
      <c r="K176">
        <v>0.11147166043519974</v>
      </c>
      <c r="L176">
        <v>54926.24609375</v>
      </c>
    </row>
    <row r="177" spans="1:12" x14ac:dyDescent="0.25">
      <c r="A177">
        <v>1216</v>
      </c>
      <c r="B177" s="1">
        <f>DATE(2021,12,31) + TIME(0,0,0)</f>
        <v>44561</v>
      </c>
      <c r="C177">
        <v>1565851008</v>
      </c>
      <c r="D177">
        <v>3633754.25</v>
      </c>
      <c r="E177">
        <v>30.015970230102539</v>
      </c>
      <c r="F177">
        <v>430.91827392578125</v>
      </c>
      <c r="G177">
        <v>2779490</v>
      </c>
      <c r="H177">
        <v>6450.15576171875</v>
      </c>
      <c r="I177">
        <v>1</v>
      </c>
      <c r="J177">
        <v>1.8894355744123459E-3</v>
      </c>
      <c r="K177">
        <v>0.12187384068965912</v>
      </c>
      <c r="L177">
        <v>54733.9375</v>
      </c>
    </row>
    <row r="178" spans="1:12" x14ac:dyDescent="0.25">
      <c r="A178">
        <v>1218.99</v>
      </c>
      <c r="B178" s="1">
        <f>DATE(2022,1,2) + TIME(23,45,35)</f>
        <v>44563.989988425928</v>
      </c>
      <c r="C178">
        <v>1574161664</v>
      </c>
      <c r="D178">
        <v>3653040</v>
      </c>
      <c r="E178">
        <v>30.394233703613281</v>
      </c>
      <c r="F178">
        <v>430.91827392578125</v>
      </c>
      <c r="G178">
        <v>2779487.25</v>
      </c>
      <c r="H178">
        <v>6450.1494140625</v>
      </c>
      <c r="I178">
        <v>1</v>
      </c>
      <c r="J178">
        <v>1.9852172117680311E-3</v>
      </c>
      <c r="K178">
        <v>0.12805202603340149</v>
      </c>
      <c r="L178">
        <v>54578.640625</v>
      </c>
    </row>
    <row r="179" spans="1:12" x14ac:dyDescent="0.25">
      <c r="A179">
        <v>1219</v>
      </c>
      <c r="B179" s="1">
        <f>DATE(2022,1,3) + TIME(0,0,0)</f>
        <v>44564</v>
      </c>
      <c r="C179">
        <v>1574190080</v>
      </c>
      <c r="D179">
        <v>3653106</v>
      </c>
      <c r="E179">
        <v>30.395545959472656</v>
      </c>
      <c r="F179">
        <v>430.91827392578125</v>
      </c>
      <c r="G179">
        <v>2840090</v>
      </c>
      <c r="H179">
        <v>6590.7861328125</v>
      </c>
      <c r="I179">
        <v>1</v>
      </c>
      <c r="J179">
        <v>1.9893397111445665E-3</v>
      </c>
      <c r="K179">
        <v>0.13111573457717896</v>
      </c>
      <c r="L179">
        <v>54524.44921875</v>
      </c>
    </row>
    <row r="180" spans="1:12" x14ac:dyDescent="0.25">
      <c r="A180">
        <v>1219.5899999999999</v>
      </c>
      <c r="B180" s="1">
        <f>DATE(2022,1,3) + TIME(14,9,35)</f>
        <v>44564.589988425927</v>
      </c>
      <c r="C180">
        <v>1575865728</v>
      </c>
      <c r="D180">
        <v>3656994.5</v>
      </c>
      <c r="E180">
        <v>30.473423004150391</v>
      </c>
      <c r="F180">
        <v>430.91827392578125</v>
      </c>
      <c r="G180">
        <v>2840089.5</v>
      </c>
      <c r="H180">
        <v>6590.78466796875</v>
      </c>
      <c r="I180">
        <v>1</v>
      </c>
      <c r="J180">
        <v>2.0072679035365582E-3</v>
      </c>
      <c r="K180">
        <v>0.13229736685752869</v>
      </c>
      <c r="L180">
        <v>54495.87109375</v>
      </c>
    </row>
    <row r="181" spans="1:12" x14ac:dyDescent="0.25">
      <c r="A181">
        <v>1219.5999999999999</v>
      </c>
      <c r="B181" s="1">
        <f>DATE(2022,1,3) + TIME(14,24,0)</f>
        <v>44564.6</v>
      </c>
      <c r="C181">
        <v>1575893248</v>
      </c>
      <c r="D181">
        <v>3657058.25</v>
      </c>
      <c r="E181">
        <v>30.474699020385742</v>
      </c>
      <c r="F181">
        <v>430.91827392578125</v>
      </c>
      <c r="G181">
        <v>2747313.5</v>
      </c>
      <c r="H181">
        <v>6375.486328125</v>
      </c>
      <c r="I181">
        <v>1</v>
      </c>
      <c r="J181">
        <v>2.0012734457850456E-3</v>
      </c>
      <c r="K181">
        <v>0.12759347259998322</v>
      </c>
      <c r="L181">
        <v>54577.86328125</v>
      </c>
    </row>
    <row r="182" spans="1:12" x14ac:dyDescent="0.25">
      <c r="A182">
        <v>1221.99</v>
      </c>
      <c r="B182" s="1">
        <f>DATE(2022,1,5) + TIME(23,45,35)</f>
        <v>44566.989988425928</v>
      </c>
      <c r="C182">
        <v>1582459264</v>
      </c>
      <c r="D182">
        <v>3672295.75</v>
      </c>
      <c r="E182">
        <v>30.779253005981445</v>
      </c>
      <c r="F182">
        <v>430.91827392578125</v>
      </c>
      <c r="G182">
        <v>2747313.5</v>
      </c>
      <c r="H182">
        <v>6375.486328125</v>
      </c>
      <c r="I182">
        <v>1</v>
      </c>
      <c r="J182">
        <v>2.0014157053083181E-3</v>
      </c>
      <c r="K182">
        <v>0.12760254740715027</v>
      </c>
      <c r="L182">
        <v>54580.00390625</v>
      </c>
    </row>
    <row r="183" spans="1:12" x14ac:dyDescent="0.25">
      <c r="A183">
        <v>1222</v>
      </c>
      <c r="B183" s="1">
        <f>DATE(2022,1,6) + TIME(0,0,0)</f>
        <v>44567</v>
      </c>
      <c r="C183">
        <v>1582481280</v>
      </c>
      <c r="D183">
        <v>3672346.75</v>
      </c>
      <c r="E183">
        <v>30.780254364013672</v>
      </c>
      <c r="F183">
        <v>430.91827392578125</v>
      </c>
      <c r="G183">
        <v>2201391.25</v>
      </c>
      <c r="H183">
        <v>5108.60498046875</v>
      </c>
      <c r="I183">
        <v>1</v>
      </c>
      <c r="J183">
        <v>1.960688503459096E-3</v>
      </c>
      <c r="K183">
        <v>0.10016578435897827</v>
      </c>
      <c r="L183">
        <v>55051.3984375</v>
      </c>
    </row>
    <row r="184" spans="1:12" x14ac:dyDescent="0.25">
      <c r="A184">
        <v>1227.99</v>
      </c>
      <c r="B184" s="1">
        <f>DATE(2022,1,11) + TIME(23,45,35)</f>
        <v>44572.989988425928</v>
      </c>
      <c r="C184">
        <v>1595667712</v>
      </c>
      <c r="D184">
        <v>3702947.5</v>
      </c>
      <c r="E184">
        <v>31.341875076293945</v>
      </c>
      <c r="F184">
        <v>430.91827392578125</v>
      </c>
      <c r="G184">
        <v>2201394.25</v>
      </c>
      <c r="H184">
        <v>5108.61181640625</v>
      </c>
      <c r="I184">
        <v>1</v>
      </c>
      <c r="J184">
        <v>1.8244372913613915E-3</v>
      </c>
      <c r="K184">
        <v>9.3205124139785767E-2</v>
      </c>
      <c r="L184">
        <v>55292.41796875</v>
      </c>
    </row>
    <row r="185" spans="1:12" x14ac:dyDescent="0.25">
      <c r="A185">
        <v>1228</v>
      </c>
      <c r="B185" s="1">
        <f>DATE(2022,1,12) + TIME(0,0,0)</f>
        <v>44573</v>
      </c>
      <c r="C185">
        <v>1595693568</v>
      </c>
      <c r="D185">
        <v>3703007.5</v>
      </c>
      <c r="E185">
        <v>31.342985153198242</v>
      </c>
      <c r="F185">
        <v>430.91827392578125</v>
      </c>
      <c r="G185">
        <v>2585726</v>
      </c>
      <c r="H185">
        <v>6000.50244140625</v>
      </c>
      <c r="I185">
        <v>1</v>
      </c>
      <c r="J185">
        <v>1.8482133746147156E-3</v>
      </c>
      <c r="K185">
        <v>0.11090413480997086</v>
      </c>
      <c r="L185">
        <v>54963.10546875</v>
      </c>
    </row>
    <row r="186" spans="1:12" x14ac:dyDescent="0.25">
      <c r="A186">
        <v>1228.79</v>
      </c>
      <c r="B186" s="1">
        <f>DATE(2022,1,12) + TIME(18,57,35)</f>
        <v>44573.789988425924</v>
      </c>
      <c r="C186">
        <v>1597736320</v>
      </c>
      <c r="D186">
        <v>3707747.75</v>
      </c>
      <c r="E186">
        <v>31.433399200439453</v>
      </c>
      <c r="F186">
        <v>430.91827392578125</v>
      </c>
      <c r="G186">
        <v>2585724</v>
      </c>
      <c r="H186">
        <v>6000.49755859375</v>
      </c>
      <c r="I186">
        <v>1</v>
      </c>
      <c r="J186">
        <v>1.9257512176409364E-3</v>
      </c>
      <c r="K186">
        <v>0.11555688083171844</v>
      </c>
      <c r="L186">
        <v>54834.34375</v>
      </c>
    </row>
    <row r="187" spans="1:12" x14ac:dyDescent="0.25">
      <c r="A187">
        <v>1228.8</v>
      </c>
      <c r="B187" s="1">
        <f>DATE(2022,1,12) + TIME(19,12,0)</f>
        <v>44573.8</v>
      </c>
      <c r="C187">
        <v>1597758976</v>
      </c>
      <c r="D187">
        <v>3707800.75</v>
      </c>
      <c r="E187">
        <v>31.434406280517578</v>
      </c>
      <c r="F187">
        <v>430.91827392578125</v>
      </c>
      <c r="G187">
        <v>2276035.75</v>
      </c>
      <c r="H187">
        <v>5281.8271484375</v>
      </c>
      <c r="I187">
        <v>1</v>
      </c>
      <c r="J187">
        <v>1.90541404299438E-3</v>
      </c>
      <c r="K187">
        <v>0.10064259171485901</v>
      </c>
      <c r="L187">
        <v>55099.77734375</v>
      </c>
    </row>
    <row r="188" spans="1:12" x14ac:dyDescent="0.25">
      <c r="A188">
        <v>1230.99</v>
      </c>
      <c r="B188" s="1">
        <f>DATE(2022,1,14) + TIME(23,45,35)</f>
        <v>44575.989988425928</v>
      </c>
      <c r="C188">
        <v>1602743552</v>
      </c>
      <c r="D188">
        <v>3719367.75</v>
      </c>
      <c r="E188">
        <v>31.650182723999023</v>
      </c>
      <c r="F188">
        <v>430.91827392578125</v>
      </c>
      <c r="G188">
        <v>2276036.75</v>
      </c>
      <c r="H188">
        <v>5281.8291015625</v>
      </c>
      <c r="I188">
        <v>1</v>
      </c>
      <c r="J188">
        <v>1.8622144125401974E-3</v>
      </c>
      <c r="K188">
        <v>9.8360814154148102E-2</v>
      </c>
      <c r="L188">
        <v>55174.25</v>
      </c>
    </row>
    <row r="189" spans="1:12" x14ac:dyDescent="0.25">
      <c r="A189">
        <v>1231</v>
      </c>
      <c r="B189" s="1">
        <f>DATE(2022,1,15) + TIME(0,0,0)</f>
        <v>44576</v>
      </c>
      <c r="C189">
        <v>1602766208</v>
      </c>
      <c r="D189">
        <v>3719420.25</v>
      </c>
      <c r="E189">
        <v>31.651159286499023</v>
      </c>
      <c r="F189">
        <v>430.91827392578125</v>
      </c>
      <c r="G189">
        <v>2260813.25</v>
      </c>
      <c r="H189">
        <v>5246.50146484375</v>
      </c>
      <c r="I189">
        <v>1</v>
      </c>
      <c r="J189">
        <v>1.8611736595630646E-3</v>
      </c>
      <c r="K189">
        <v>9.7648322582244873E-2</v>
      </c>
      <c r="L189">
        <v>55187.203125</v>
      </c>
    </row>
    <row r="190" spans="1:12" x14ac:dyDescent="0.25">
      <c r="A190">
        <v>1234.99</v>
      </c>
      <c r="B190" s="1">
        <f>DATE(2022,1,18) + TIME(23,45,35)</f>
        <v>44579.989988425928</v>
      </c>
      <c r="C190">
        <v>1611786752</v>
      </c>
      <c r="D190">
        <v>3740353.75</v>
      </c>
      <c r="E190">
        <v>32.041606903076172</v>
      </c>
      <c r="F190">
        <v>430.91827392578125</v>
      </c>
      <c r="G190">
        <v>2260813</v>
      </c>
      <c r="H190">
        <v>5246.5009765625</v>
      </c>
      <c r="I190">
        <v>1</v>
      </c>
      <c r="J190">
        <v>1.8697191262617707E-3</v>
      </c>
      <c r="K190">
        <v>9.8096661269664764E-2</v>
      </c>
      <c r="L190">
        <v>55174.90625</v>
      </c>
    </row>
    <row r="191" spans="1:12" x14ac:dyDescent="0.25">
      <c r="A191">
        <v>1235</v>
      </c>
      <c r="B191" s="1">
        <f>DATE(2022,1,19) + TIME(0,0,0)</f>
        <v>44580</v>
      </c>
      <c r="C191">
        <v>1611809280</v>
      </c>
      <c r="D191">
        <v>3740406</v>
      </c>
      <c r="E191">
        <v>32.042579650878906</v>
      </c>
      <c r="F191">
        <v>430.91827392578125</v>
      </c>
      <c r="G191">
        <v>2245853</v>
      </c>
      <c r="H191">
        <v>5211.7841796875</v>
      </c>
      <c r="I191">
        <v>1</v>
      </c>
      <c r="J191">
        <v>1.8687369301915169E-3</v>
      </c>
      <c r="K191">
        <v>9.7396358847618103E-2</v>
      </c>
      <c r="L191">
        <v>55187.51171875</v>
      </c>
    </row>
    <row r="192" spans="1:12" x14ac:dyDescent="0.25">
      <c r="A192">
        <v>1236.99</v>
      </c>
      <c r="B192" s="1">
        <f>DATE(2022,1,20) + TIME(23,45,35)</f>
        <v>44581.989988425928</v>
      </c>
      <c r="C192">
        <v>1616278528</v>
      </c>
      <c r="D192">
        <v>3750777.5</v>
      </c>
      <c r="E192">
        <v>32.236465454101563</v>
      </c>
      <c r="F192">
        <v>430.91827392578125</v>
      </c>
      <c r="G192">
        <v>2245853</v>
      </c>
      <c r="H192">
        <v>5211.7841796875</v>
      </c>
      <c r="I192">
        <v>1</v>
      </c>
      <c r="J192">
        <v>1.871479325927794E-3</v>
      </c>
      <c r="K192">
        <v>9.7539283335208893E-2</v>
      </c>
      <c r="L192">
        <v>55183.4140625</v>
      </c>
    </row>
    <row r="193" spans="1:12" x14ac:dyDescent="0.25">
      <c r="A193">
        <v>1237</v>
      </c>
      <c r="B193" s="1">
        <f>DATE(2022,1,21) + TIME(0,0,0)</f>
        <v>44582</v>
      </c>
      <c r="C193">
        <v>1616304640</v>
      </c>
      <c r="D193">
        <v>3750838</v>
      </c>
      <c r="E193">
        <v>32.23760986328125</v>
      </c>
      <c r="F193">
        <v>430.91827392578125</v>
      </c>
      <c r="G193">
        <v>2608462.75</v>
      </c>
      <c r="H193">
        <v>6053.26611328125</v>
      </c>
      <c r="I193">
        <v>1</v>
      </c>
      <c r="J193">
        <v>1.8944153562188148E-3</v>
      </c>
      <c r="K193">
        <v>0.11467617005109787</v>
      </c>
      <c r="L193">
        <v>54871.66796875</v>
      </c>
    </row>
    <row r="194" spans="1:12" x14ac:dyDescent="0.25">
      <c r="A194">
        <v>1239.99</v>
      </c>
      <c r="B194" s="1">
        <f>DATE(2022,1,23) + TIME(23,45,35)</f>
        <v>44584.989988425928</v>
      </c>
      <c r="C194">
        <v>1624103936</v>
      </c>
      <c r="D194">
        <v>3768937.25</v>
      </c>
      <c r="E194">
        <v>32.596942901611328</v>
      </c>
      <c r="F194">
        <v>430.91827392578125</v>
      </c>
      <c r="G194">
        <v>2608459.75</v>
      </c>
      <c r="H194">
        <v>6053.2587890625</v>
      </c>
      <c r="I194">
        <v>1</v>
      </c>
      <c r="J194">
        <v>2.0109324250370264E-3</v>
      </c>
      <c r="K194">
        <v>0.12172939628362656</v>
      </c>
      <c r="L194">
        <v>54679.83984375</v>
      </c>
    </row>
    <row r="195" spans="1:12" x14ac:dyDescent="0.25">
      <c r="A195">
        <v>1240</v>
      </c>
      <c r="B195" s="1">
        <f>DATE(2022,1,24) + TIME(0,0,0)</f>
        <v>44585</v>
      </c>
      <c r="C195">
        <v>1624126464</v>
      </c>
      <c r="D195">
        <v>3768989.5</v>
      </c>
      <c r="E195">
        <v>32.597984313964844</v>
      </c>
      <c r="F195">
        <v>430.91827392578125</v>
      </c>
      <c r="G195">
        <v>2254743.5</v>
      </c>
      <c r="H195">
        <v>5232.416015625</v>
      </c>
      <c r="I195">
        <v>1</v>
      </c>
      <c r="J195">
        <v>1.9851967226713896E-3</v>
      </c>
      <c r="K195">
        <v>0.10387580841779709</v>
      </c>
      <c r="L195">
        <v>54983.859375</v>
      </c>
    </row>
    <row r="196" spans="1:12" x14ac:dyDescent="0.25">
      <c r="A196">
        <v>1248.99</v>
      </c>
      <c r="B196" s="1">
        <f>DATE(2022,2,1) + TIME(23,45,35)</f>
        <v>44593.989988425928</v>
      </c>
      <c r="C196">
        <v>1644396544</v>
      </c>
      <c r="D196">
        <v>3816029</v>
      </c>
      <c r="E196">
        <v>33.500003814697266</v>
      </c>
      <c r="F196">
        <v>430.91827392578125</v>
      </c>
      <c r="G196">
        <v>2254745</v>
      </c>
      <c r="H196">
        <v>5232.41943359375</v>
      </c>
      <c r="I196">
        <v>1</v>
      </c>
      <c r="J196">
        <v>1.9195902859792113E-3</v>
      </c>
      <c r="K196">
        <v>0.10044294595718384</v>
      </c>
      <c r="L196">
        <v>55094.97265625</v>
      </c>
    </row>
    <row r="197" spans="1:12" x14ac:dyDescent="0.25">
      <c r="A197">
        <v>1249</v>
      </c>
      <c r="B197" s="1">
        <f>DATE(2022,2,2) + TIME(0,0,0)</f>
        <v>44594</v>
      </c>
      <c r="C197">
        <v>1644418688</v>
      </c>
      <c r="D197">
        <v>3816080.25</v>
      </c>
      <c r="E197">
        <v>33.500988006591797</v>
      </c>
      <c r="F197">
        <v>430.91827392578125</v>
      </c>
      <c r="G197">
        <v>2210848.75</v>
      </c>
      <c r="H197">
        <v>5130.55224609375</v>
      </c>
      <c r="I197">
        <v>1</v>
      </c>
      <c r="J197">
        <v>1.9180260132998228E-3</v>
      </c>
      <c r="K197">
        <v>9.8407216370105743E-2</v>
      </c>
      <c r="L197">
        <v>55123.84765625</v>
      </c>
    </row>
    <row r="198" spans="1:12" x14ac:dyDescent="0.25">
      <c r="A198">
        <v>1270.99</v>
      </c>
      <c r="B198" s="1">
        <f>DATE(2022,2,23) + TIME(23,45,35)</f>
        <v>44615.989988425928</v>
      </c>
      <c r="C198">
        <v>1693035264</v>
      </c>
      <c r="D198">
        <v>3928901</v>
      </c>
      <c r="E198">
        <v>35.675701141357422</v>
      </c>
      <c r="F198">
        <v>430.91827392578125</v>
      </c>
      <c r="G198">
        <v>2210848.25</v>
      </c>
      <c r="H198">
        <v>5130.55126953125</v>
      </c>
      <c r="I198">
        <v>1</v>
      </c>
      <c r="J198">
        <v>1.9377631833776832E-3</v>
      </c>
      <c r="K198">
        <v>9.9419854581356049E-2</v>
      </c>
      <c r="L198">
        <v>55093.26171875</v>
      </c>
    </row>
    <row r="199" spans="1:12" x14ac:dyDescent="0.25">
      <c r="A199">
        <v>1271</v>
      </c>
      <c r="B199" s="1">
        <f>DATE(2022,2,24) + TIME(0,0,0)</f>
        <v>44616</v>
      </c>
      <c r="C199">
        <v>1693062272</v>
      </c>
      <c r="D199">
        <v>3928963.75</v>
      </c>
      <c r="E199">
        <v>35.676937103271484</v>
      </c>
      <c r="F199">
        <v>430.91827392578125</v>
      </c>
      <c r="G199">
        <v>2697548.25</v>
      </c>
      <c r="H199">
        <v>6260</v>
      </c>
      <c r="I199">
        <v>1</v>
      </c>
      <c r="J199">
        <v>1.9715968519449234E-3</v>
      </c>
      <c r="K199">
        <v>0.12342438846826553</v>
      </c>
      <c r="L199">
        <v>54673.63671875</v>
      </c>
    </row>
    <row r="200" spans="1:12" x14ac:dyDescent="0.25">
      <c r="A200">
        <v>1273.99</v>
      </c>
      <c r="B200" s="1">
        <f>DATE(2022,2,26) + TIME(23,45,35)</f>
        <v>44618.989988425928</v>
      </c>
      <c r="C200">
        <v>1701127936</v>
      </c>
      <c r="D200">
        <v>3947681</v>
      </c>
      <c r="E200">
        <v>36.068885803222656</v>
      </c>
      <c r="F200">
        <v>430.91827392578125</v>
      </c>
      <c r="G200">
        <v>2697544.25</v>
      </c>
      <c r="H200">
        <v>6259.990234375</v>
      </c>
      <c r="I200">
        <v>1</v>
      </c>
      <c r="J200">
        <v>2.1248385310173035E-3</v>
      </c>
      <c r="K200">
        <v>0.13301751017570496</v>
      </c>
      <c r="L200">
        <v>54427.26953125</v>
      </c>
    </row>
    <row r="201" spans="1:12" x14ac:dyDescent="0.25">
      <c r="A201">
        <v>1274</v>
      </c>
      <c r="B201" s="1">
        <f>DATE(2022,2,27) + TIME(0,0,0)</f>
        <v>44619</v>
      </c>
      <c r="C201">
        <v>1701150208</v>
      </c>
      <c r="D201">
        <v>3947732.75</v>
      </c>
      <c r="E201">
        <v>36.069965362548828</v>
      </c>
      <c r="F201">
        <v>430.91827392578125</v>
      </c>
      <c r="G201">
        <v>2227155.25</v>
      </c>
      <c r="H201">
        <v>5168.3935546875</v>
      </c>
      <c r="I201">
        <v>1</v>
      </c>
      <c r="J201">
        <v>2.0861360244452953E-3</v>
      </c>
      <c r="K201">
        <v>0.10782196372747421</v>
      </c>
      <c r="L201">
        <v>54832.76171875</v>
      </c>
    </row>
    <row r="202" spans="1:12" x14ac:dyDescent="0.25">
      <c r="A202">
        <v>1275.99</v>
      </c>
      <c r="B202" s="1">
        <f>DATE(2022,2,28) + TIME(23,45,35)</f>
        <v>44620.989988425928</v>
      </c>
      <c r="C202">
        <v>1705582208</v>
      </c>
      <c r="D202">
        <v>3958018</v>
      </c>
      <c r="E202">
        <v>36.27593994140625</v>
      </c>
      <c r="F202">
        <v>430.91827392578125</v>
      </c>
      <c r="G202">
        <v>2227157.25</v>
      </c>
      <c r="H202">
        <v>5168.3984375</v>
      </c>
      <c r="I202">
        <v>1</v>
      </c>
      <c r="J202">
        <v>1.9885667134076357E-3</v>
      </c>
      <c r="K202">
        <v>0.10277910530567169</v>
      </c>
      <c r="L202">
        <v>54998.265625</v>
      </c>
    </row>
    <row r="203" spans="1:12" x14ac:dyDescent="0.25">
      <c r="A203">
        <v>1276</v>
      </c>
      <c r="B203" s="1">
        <f>DATE(2022,3,1) + TIME(0,0,0)</f>
        <v>44621</v>
      </c>
      <c r="C203">
        <v>1705604864</v>
      </c>
      <c r="D203">
        <v>3958070.25</v>
      </c>
      <c r="E203">
        <v>36.276981353759766</v>
      </c>
      <c r="F203">
        <v>430.91827392578125</v>
      </c>
      <c r="G203">
        <v>2260095.5</v>
      </c>
      <c r="H203">
        <v>5244.8359375</v>
      </c>
      <c r="I203">
        <v>1</v>
      </c>
      <c r="J203">
        <v>1.9910712726414204E-3</v>
      </c>
      <c r="K203">
        <v>0.10443048924207687</v>
      </c>
      <c r="L203">
        <v>54970.6796875</v>
      </c>
    </row>
    <row r="204" spans="1:12" x14ac:dyDescent="0.25">
      <c r="A204">
        <v>1280.99</v>
      </c>
      <c r="B204" s="1">
        <f>DATE(2022,3,5) + TIME(23,45,35)</f>
        <v>44625.989988425928</v>
      </c>
      <c r="C204">
        <v>1716882688</v>
      </c>
      <c r="D204">
        <v>3984242</v>
      </c>
      <c r="E204">
        <v>36.800331115722656</v>
      </c>
      <c r="F204">
        <v>430.91827392578125</v>
      </c>
      <c r="G204">
        <v>2260095.25</v>
      </c>
      <c r="H204">
        <v>5244.8349609375</v>
      </c>
      <c r="I204">
        <v>1</v>
      </c>
      <c r="J204">
        <v>2.0036231726408005E-3</v>
      </c>
      <c r="K204">
        <v>0.10508883744478226</v>
      </c>
      <c r="L204">
        <v>54953.16796875</v>
      </c>
    </row>
    <row r="205" spans="1:12" x14ac:dyDescent="0.25">
      <c r="A205">
        <v>1281</v>
      </c>
      <c r="B205" s="1">
        <f>DATE(2022,3,6) + TIME(0,0,0)</f>
        <v>44626</v>
      </c>
      <c r="C205">
        <v>1716905088</v>
      </c>
      <c r="D205">
        <v>3984294</v>
      </c>
      <c r="E205">
        <v>36.801368713378906</v>
      </c>
      <c r="F205">
        <v>430.91827392578125</v>
      </c>
      <c r="G205">
        <v>2235489.25</v>
      </c>
      <c r="H205">
        <v>5187.7333984375</v>
      </c>
      <c r="I205">
        <v>1</v>
      </c>
      <c r="J205">
        <v>2.0016857888549566E-3</v>
      </c>
      <c r="K205">
        <v>0.10384421050548553</v>
      </c>
      <c r="L205">
        <v>54973.97265625</v>
      </c>
    </row>
    <row r="206" spans="1:12" x14ac:dyDescent="0.25">
      <c r="A206">
        <v>1284.99</v>
      </c>
      <c r="B206" s="1">
        <f>DATE(2022,3,9) + TIME(23,45,35)</f>
        <v>44629.989988425928</v>
      </c>
      <c r="C206">
        <v>1725824640</v>
      </c>
      <c r="D206">
        <v>4004993</v>
      </c>
      <c r="E206">
        <v>37.215610504150391</v>
      </c>
      <c r="F206">
        <v>430.91827392578125</v>
      </c>
      <c r="G206">
        <v>2235489</v>
      </c>
      <c r="H206">
        <v>5187.7333984375</v>
      </c>
      <c r="I206">
        <v>1</v>
      </c>
      <c r="J206">
        <v>2.0037367939949036E-3</v>
      </c>
      <c r="K206">
        <v>0.1039506122469902</v>
      </c>
      <c r="L206">
        <v>54971.3671875</v>
      </c>
    </row>
    <row r="207" spans="1:12" x14ac:dyDescent="0.25">
      <c r="A207">
        <v>1285</v>
      </c>
      <c r="B207" s="1">
        <f>DATE(2022,3,10) + TIME(0,0,0)</f>
        <v>44630</v>
      </c>
      <c r="C207">
        <v>1725847680</v>
      </c>
      <c r="D207">
        <v>4005046.5</v>
      </c>
      <c r="E207">
        <v>37.216686248779297</v>
      </c>
      <c r="F207">
        <v>430.91827392578125</v>
      </c>
      <c r="G207">
        <v>2306989</v>
      </c>
      <c r="H207">
        <v>5353.65771484375</v>
      </c>
      <c r="I207">
        <v>1</v>
      </c>
      <c r="J207">
        <v>2.0093468483537436E-3</v>
      </c>
      <c r="K207">
        <v>0.10757571458816528</v>
      </c>
      <c r="L207">
        <v>54910.71484375</v>
      </c>
    </row>
    <row r="208" spans="1:12" x14ac:dyDescent="0.25">
      <c r="A208">
        <v>1287.99</v>
      </c>
      <c r="B208" s="1">
        <f>DATE(2022,3,12) + TIME(23,45,35)</f>
        <v>44632.989988425928</v>
      </c>
      <c r="C208">
        <v>1732745600</v>
      </c>
      <c r="D208">
        <v>4021054</v>
      </c>
      <c r="E208">
        <v>37.541881561279297</v>
      </c>
      <c r="F208">
        <v>430.91827392578125</v>
      </c>
      <c r="G208">
        <v>2306988.25</v>
      </c>
      <c r="H208">
        <v>5353.65625</v>
      </c>
      <c r="I208">
        <v>1</v>
      </c>
      <c r="J208">
        <v>2.0371025893837214E-3</v>
      </c>
      <c r="K208">
        <v>0.10906168818473816</v>
      </c>
      <c r="L208">
        <v>54865.5078125</v>
      </c>
    </row>
    <row r="209" spans="1:12" x14ac:dyDescent="0.25">
      <c r="A209">
        <v>1288</v>
      </c>
      <c r="B209" s="1">
        <f>DATE(2022,3,13) + TIME(0,0,0)</f>
        <v>44633</v>
      </c>
      <c r="C209">
        <v>1732745600</v>
      </c>
      <c r="D209">
        <v>4021054</v>
      </c>
      <c r="E209">
        <v>37.541881561279297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55626.37109375</v>
      </c>
    </row>
    <row r="210" spans="1:12" x14ac:dyDescent="0.25">
      <c r="A210">
        <v>1289.99</v>
      </c>
      <c r="B210" s="1">
        <f>DATE(2022,3,14) + TIME(23,45,35)</f>
        <v>44634.989988425928</v>
      </c>
      <c r="C210">
        <v>1732745600</v>
      </c>
      <c r="D210">
        <v>4021054</v>
      </c>
      <c r="E210">
        <v>37.541881561279297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56405.8125</v>
      </c>
    </row>
    <row r="211" spans="1:12" x14ac:dyDescent="0.25">
      <c r="A211">
        <v>1290</v>
      </c>
      <c r="B211" s="1">
        <f>DATE(2022,3,15) + TIME(0,0,0)</f>
        <v>44635</v>
      </c>
      <c r="C211">
        <v>1732768640</v>
      </c>
      <c r="D211">
        <v>4021107.25</v>
      </c>
      <c r="E211">
        <v>37.542655944824219</v>
      </c>
      <c r="F211">
        <v>430.91827392578125</v>
      </c>
      <c r="G211">
        <v>2298251.5</v>
      </c>
      <c r="H211">
        <v>5333.38134765625</v>
      </c>
      <c r="I211">
        <v>1</v>
      </c>
      <c r="J211">
        <v>1.449825125746429E-3</v>
      </c>
      <c r="K211">
        <v>7.7325820922851563E-2</v>
      </c>
      <c r="L211">
        <v>55780.1875</v>
      </c>
    </row>
    <row r="212" spans="1:12" x14ac:dyDescent="0.25">
      <c r="A212">
        <v>1290.99</v>
      </c>
      <c r="B212" s="1">
        <f>DATE(2022,3,15) + TIME(23,45,35)</f>
        <v>44635.989988425928</v>
      </c>
      <c r="C212">
        <v>1735043840</v>
      </c>
      <c r="D212">
        <v>4026387.25</v>
      </c>
      <c r="E212">
        <v>37.637805938720703</v>
      </c>
      <c r="F212">
        <v>430.91827392578125</v>
      </c>
      <c r="G212">
        <v>2298241.75</v>
      </c>
      <c r="H212">
        <v>5333.35888671875</v>
      </c>
      <c r="I212">
        <v>1</v>
      </c>
      <c r="J212">
        <v>1.8713980680331588E-3</v>
      </c>
      <c r="K212">
        <v>9.9810242652893066E-2</v>
      </c>
      <c r="L212">
        <v>55124.671875</v>
      </c>
    </row>
    <row r="213" spans="1:12" x14ac:dyDescent="0.25">
      <c r="A213">
        <v>1291</v>
      </c>
      <c r="B213" s="1">
        <f>DATE(2022,3,16) + TIME(0,0,0)</f>
        <v>44636</v>
      </c>
      <c r="C213">
        <v>1735066240</v>
      </c>
      <c r="D213">
        <v>4026439.25</v>
      </c>
      <c r="E213">
        <v>37.638771057128906</v>
      </c>
      <c r="F213">
        <v>430.91827392578125</v>
      </c>
      <c r="G213">
        <v>2233620.75</v>
      </c>
      <c r="H213">
        <v>5183.39794921875</v>
      </c>
      <c r="I213">
        <v>1</v>
      </c>
      <c r="J213">
        <v>1.8682520603761077E-3</v>
      </c>
      <c r="K213">
        <v>9.6840746700763702E-2</v>
      </c>
      <c r="L213">
        <v>55176.796875</v>
      </c>
    </row>
    <row r="214" spans="1:12" x14ac:dyDescent="0.25">
      <c r="A214">
        <v>1295.99</v>
      </c>
      <c r="B214" s="1">
        <f>DATE(2022,3,20) + TIME(23,45,35)</f>
        <v>44640.989988425928</v>
      </c>
      <c r="C214">
        <v>1746211968</v>
      </c>
      <c r="D214">
        <v>4052304.25</v>
      </c>
      <c r="E214">
        <v>38.145252227783203</v>
      </c>
      <c r="F214">
        <v>430.91827392578125</v>
      </c>
      <c r="G214">
        <v>2233618.25</v>
      </c>
      <c r="H214">
        <v>5183.3916015625</v>
      </c>
      <c r="I214">
        <v>1</v>
      </c>
      <c r="J214">
        <v>1.9868551753461361E-3</v>
      </c>
      <c r="K214">
        <v>0.10298853367567062</v>
      </c>
      <c r="L214">
        <v>54993.0625</v>
      </c>
    </row>
    <row r="215" spans="1:12" x14ac:dyDescent="0.25">
      <c r="A215">
        <v>1296</v>
      </c>
      <c r="B215" s="1">
        <f>DATE(2022,3,21) + TIME(0,0,0)</f>
        <v>44641</v>
      </c>
      <c r="C215">
        <v>1746234240</v>
      </c>
      <c r="D215">
        <v>4052356</v>
      </c>
      <c r="E215">
        <v>38.146282196044922</v>
      </c>
      <c r="F215">
        <v>430.91827392578125</v>
      </c>
      <c r="G215">
        <v>2232921.75</v>
      </c>
      <c r="H215">
        <v>5181.77587890625</v>
      </c>
      <c r="I215">
        <v>1</v>
      </c>
      <c r="J215">
        <v>1.9868796225637197E-3</v>
      </c>
      <c r="K215">
        <v>0.10295768827199936</v>
      </c>
      <c r="L215">
        <v>54993.5</v>
      </c>
    </row>
    <row r="216" spans="1:12" x14ac:dyDescent="0.25">
      <c r="A216">
        <v>1304.99</v>
      </c>
      <c r="B216" s="1">
        <f>DATE(2022,3,29) + TIME(23,45,35)</f>
        <v>44649.989988425928</v>
      </c>
      <c r="C216">
        <v>1766308224</v>
      </c>
      <c r="D216">
        <v>4098940.25</v>
      </c>
      <c r="E216">
        <v>39.08148193359375</v>
      </c>
      <c r="F216">
        <v>430.91827392578125</v>
      </c>
      <c r="G216">
        <v>2232921.25</v>
      </c>
      <c r="H216">
        <v>5181.7744140625</v>
      </c>
      <c r="I216">
        <v>1</v>
      </c>
      <c r="J216">
        <v>2.0182488951832056E-3</v>
      </c>
      <c r="K216">
        <v>0.10458321869373322</v>
      </c>
      <c r="L216">
        <v>54943.203125</v>
      </c>
    </row>
    <row r="217" spans="1:12" x14ac:dyDescent="0.25">
      <c r="A217">
        <v>1305</v>
      </c>
      <c r="B217" s="1">
        <f>DATE(2022,3,30) + TIME(0,0,0)</f>
        <v>44650</v>
      </c>
      <c r="C217">
        <v>1766330368</v>
      </c>
      <c r="D217">
        <v>4098991.5</v>
      </c>
      <c r="E217">
        <v>39.082511901855469</v>
      </c>
      <c r="F217">
        <v>430.91827392578125</v>
      </c>
      <c r="G217">
        <v>2207424.5</v>
      </c>
      <c r="H217">
        <v>5122.60595703125</v>
      </c>
      <c r="I217">
        <v>1</v>
      </c>
      <c r="J217">
        <v>2.01611896045506E-3</v>
      </c>
      <c r="K217">
        <v>0.10327991098165512</v>
      </c>
      <c r="L217">
        <v>54964.64453125</v>
      </c>
    </row>
    <row r="218" spans="1:12" x14ac:dyDescent="0.25">
      <c r="A218">
        <v>1305.49</v>
      </c>
      <c r="B218" s="1">
        <f>DATE(2022,3,30) + TIME(11,45,35)</f>
        <v>44650.489988425928</v>
      </c>
      <c r="C218">
        <v>1767411968</v>
      </c>
      <c r="D218">
        <v>4101501.5</v>
      </c>
      <c r="E218">
        <v>39.133056640625</v>
      </c>
      <c r="F218">
        <v>430.91827392578125</v>
      </c>
      <c r="G218">
        <v>2207424.75</v>
      </c>
      <c r="H218">
        <v>5122.6064453125</v>
      </c>
      <c r="I218">
        <v>1</v>
      </c>
      <c r="J218">
        <v>2.0128712058067322E-3</v>
      </c>
      <c r="K218">
        <v>0.10311354696750641</v>
      </c>
      <c r="L218">
        <v>54970.04296875</v>
      </c>
    </row>
    <row r="219" spans="1:12" x14ac:dyDescent="0.25">
      <c r="A219">
        <v>1305.5</v>
      </c>
      <c r="B219" s="1">
        <f>DATE(2022,3,30) + TIME(12,0,0)</f>
        <v>44650.5</v>
      </c>
      <c r="C219">
        <v>1767433856</v>
      </c>
      <c r="D219">
        <v>4101552.5</v>
      </c>
      <c r="E219">
        <v>39.134078979492188</v>
      </c>
      <c r="F219">
        <v>430.91827392578125</v>
      </c>
      <c r="G219">
        <v>2189635.5</v>
      </c>
      <c r="H219">
        <v>5081.32421875</v>
      </c>
      <c r="I219">
        <v>1</v>
      </c>
      <c r="J219">
        <v>2.0113324280828238E-3</v>
      </c>
      <c r="K219">
        <v>0.10220437496900558</v>
      </c>
      <c r="L219">
        <v>54985.05859375</v>
      </c>
    </row>
    <row r="220" spans="1:12" x14ac:dyDescent="0.25">
      <c r="A220">
        <v>1310.99</v>
      </c>
      <c r="B220" s="1">
        <f>DATE(2022,4,4) + TIME(23,45,35)</f>
        <v>44655.989988425928</v>
      </c>
      <c r="C220">
        <v>1779454976</v>
      </c>
      <c r="D220">
        <v>4129448.75</v>
      </c>
      <c r="E220">
        <v>39.694931030273438</v>
      </c>
      <c r="F220">
        <v>430.91827392578125</v>
      </c>
      <c r="G220">
        <v>2189635.25</v>
      </c>
      <c r="H220">
        <v>5081.32421875</v>
      </c>
      <c r="I220">
        <v>1</v>
      </c>
      <c r="J220">
        <v>2.0126895979046822E-3</v>
      </c>
      <c r="K220">
        <v>0.10227333754301071</v>
      </c>
      <c r="L220">
        <v>54983.29296875</v>
      </c>
    </row>
    <row r="221" spans="1:12" x14ac:dyDescent="0.25">
      <c r="A221">
        <v>1311</v>
      </c>
      <c r="B221" s="1">
        <f>DATE(2022,4,5) + TIME(0,0,0)</f>
        <v>44656</v>
      </c>
      <c r="C221">
        <v>1779454976</v>
      </c>
      <c r="D221">
        <v>4129448.75</v>
      </c>
      <c r="E221">
        <v>39.694931030273438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55650.03515625</v>
      </c>
    </row>
    <row r="222" spans="1:12" x14ac:dyDescent="0.25">
      <c r="A222">
        <v>1312.99</v>
      </c>
      <c r="B222" s="1">
        <f>DATE(2022,4,6) + TIME(23,45,35)</f>
        <v>44657.989988425928</v>
      </c>
      <c r="C222">
        <v>1779454976</v>
      </c>
      <c r="D222">
        <v>4129448.75</v>
      </c>
      <c r="E222">
        <v>39.694931030273438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56384.359375</v>
      </c>
    </row>
    <row r="223" spans="1:12" x14ac:dyDescent="0.25">
      <c r="A223">
        <v>1313</v>
      </c>
      <c r="B223" s="1">
        <f>DATE(2022,4,7) + TIME(0,0,0)</f>
        <v>44658</v>
      </c>
      <c r="C223">
        <v>1779477120</v>
      </c>
      <c r="D223">
        <v>4129500.5</v>
      </c>
      <c r="E223">
        <v>39.695671081542969</v>
      </c>
      <c r="F223">
        <v>430.91827392578125</v>
      </c>
      <c r="G223">
        <v>2221500.5</v>
      </c>
      <c r="H223">
        <v>5155.27099609375</v>
      </c>
      <c r="I223">
        <v>1</v>
      </c>
      <c r="J223">
        <v>1.4342213980853558E-3</v>
      </c>
      <c r="K223">
        <v>7.3939062654972076E-2</v>
      </c>
      <c r="L223">
        <v>55857.48828125</v>
      </c>
    </row>
    <row r="224" spans="1:12" x14ac:dyDescent="0.25">
      <c r="A224">
        <v>1320.99</v>
      </c>
      <c r="B224" s="1">
        <f>DATE(2022,4,14) + TIME(23,45,35)</f>
        <v>44665.989988425928</v>
      </c>
      <c r="C224">
        <v>1797226880</v>
      </c>
      <c r="D224">
        <v>4170690.75</v>
      </c>
      <c r="E224">
        <v>40.492313385009766</v>
      </c>
      <c r="F224">
        <v>430.91827392578125</v>
      </c>
      <c r="G224">
        <v>2221488.25</v>
      </c>
      <c r="H224">
        <v>5155.24267578125</v>
      </c>
      <c r="I224">
        <v>1</v>
      </c>
      <c r="J224">
        <v>1.9815233536064625E-3</v>
      </c>
      <c r="K224">
        <v>0.10215435922145844</v>
      </c>
      <c r="L224">
        <v>55006.26171875</v>
      </c>
    </row>
    <row r="225" spans="1:12" x14ac:dyDescent="0.25">
      <c r="A225">
        <v>1321</v>
      </c>
      <c r="B225" s="1">
        <f>DATE(2022,4,15) + TIME(0,0,0)</f>
        <v>44666</v>
      </c>
      <c r="C225">
        <v>1797254912</v>
      </c>
      <c r="D225">
        <v>4170756</v>
      </c>
      <c r="E225">
        <v>40.493633270263672</v>
      </c>
      <c r="F225">
        <v>430.91827392578125</v>
      </c>
      <c r="G225">
        <v>2808285.5</v>
      </c>
      <c r="H225">
        <v>6516.9794921875</v>
      </c>
      <c r="I225">
        <v>1</v>
      </c>
      <c r="J225">
        <v>2.0247860811650753E-3</v>
      </c>
      <c r="K225">
        <v>0.13195757567882538</v>
      </c>
      <c r="L225">
        <v>54497.5703125</v>
      </c>
    </row>
    <row r="226" spans="1:12" x14ac:dyDescent="0.25">
      <c r="A226">
        <v>1322.99</v>
      </c>
      <c r="B226" s="1">
        <f>DATE(2022,4,16) + TIME(23,45,35)</f>
        <v>44667.989988425928</v>
      </c>
      <c r="C226">
        <v>1802843392</v>
      </c>
      <c r="D226">
        <v>4183724.75</v>
      </c>
      <c r="E226">
        <v>40.773929595947266</v>
      </c>
      <c r="F226">
        <v>430.91827392578125</v>
      </c>
      <c r="G226">
        <v>2808280.75</v>
      </c>
      <c r="H226">
        <v>6516.96826171875</v>
      </c>
      <c r="I226">
        <v>1</v>
      </c>
      <c r="J226">
        <v>2.1968511864542961E-3</v>
      </c>
      <c r="K226">
        <v>0.14317125082015991</v>
      </c>
      <c r="L226">
        <v>54225.9453125</v>
      </c>
    </row>
    <row r="227" spans="1:12" x14ac:dyDescent="0.25">
      <c r="A227">
        <v>1323</v>
      </c>
      <c r="B227" s="1">
        <f>DATE(2022,4,17) + TIME(0,0,0)</f>
        <v>44668</v>
      </c>
      <c r="C227">
        <v>1802866304</v>
      </c>
      <c r="D227">
        <v>4183777.75</v>
      </c>
      <c r="E227">
        <v>40.775074005126953</v>
      </c>
      <c r="F227">
        <v>430.91827392578125</v>
      </c>
      <c r="G227">
        <v>2288259.25</v>
      </c>
      <c r="H227">
        <v>5310.193359375</v>
      </c>
      <c r="I227">
        <v>1</v>
      </c>
      <c r="J227">
        <v>2.1519227884709835E-3</v>
      </c>
      <c r="K227">
        <v>0.11427371948957443</v>
      </c>
      <c r="L227">
        <v>54677.4375</v>
      </c>
    </row>
    <row r="228" spans="1:12" x14ac:dyDescent="0.25">
      <c r="A228">
        <v>1323.99</v>
      </c>
      <c r="B228" s="1">
        <f>DATE(2022,4,17) + TIME(23,45,35)</f>
        <v>44668.989988425928</v>
      </c>
      <c r="C228">
        <v>1805131648</v>
      </c>
      <c r="D228">
        <v>4189035</v>
      </c>
      <c r="E228">
        <v>40.884296417236328</v>
      </c>
      <c r="F228">
        <v>430.91827392578125</v>
      </c>
      <c r="G228">
        <v>2288261.5</v>
      </c>
      <c r="H228">
        <v>5310.1982421875</v>
      </c>
      <c r="I228">
        <v>1</v>
      </c>
      <c r="J228">
        <v>2.0610874053090811E-3</v>
      </c>
      <c r="K228">
        <v>0.1094500869512558</v>
      </c>
      <c r="L228">
        <v>54828.15234375</v>
      </c>
    </row>
    <row r="229" spans="1:12" x14ac:dyDescent="0.25">
      <c r="A229">
        <v>1324</v>
      </c>
      <c r="B229" s="1">
        <f>DATE(2022,4,18) + TIME(0,0,0)</f>
        <v>44669</v>
      </c>
      <c r="C229">
        <v>1805153920</v>
      </c>
      <c r="D229">
        <v>4189086.75</v>
      </c>
      <c r="E229">
        <v>40.885360717773438</v>
      </c>
      <c r="F229">
        <v>430.91827392578125</v>
      </c>
      <c r="G229">
        <v>2228091.25</v>
      </c>
      <c r="H229">
        <v>5170.5654296875</v>
      </c>
      <c r="I229">
        <v>1</v>
      </c>
      <c r="J229">
        <v>2.0553984213620424E-3</v>
      </c>
      <c r="K229">
        <v>0.10627791285514832</v>
      </c>
      <c r="L229">
        <v>54879.83203125</v>
      </c>
    </row>
    <row r="230" spans="1:12" x14ac:dyDescent="0.25">
      <c r="A230">
        <v>1326.99</v>
      </c>
      <c r="B230" s="1">
        <f>DATE(2022,4,20) + TIME(23,45,35)</f>
        <v>44671.989988425928</v>
      </c>
      <c r="C230">
        <v>1811815936</v>
      </c>
      <c r="D230">
        <v>4204546.5</v>
      </c>
      <c r="E230">
        <v>41.199855804443359</v>
      </c>
      <c r="F230">
        <v>430.91827392578125</v>
      </c>
      <c r="G230">
        <v>2228091.75</v>
      </c>
      <c r="H230">
        <v>5170.56689453125</v>
      </c>
      <c r="I230">
        <v>1</v>
      </c>
      <c r="J230">
        <v>2.0321919582784176E-3</v>
      </c>
      <c r="K230">
        <v>0.10507797449827194</v>
      </c>
      <c r="L230">
        <v>54922.46875</v>
      </c>
    </row>
    <row r="231" spans="1:12" x14ac:dyDescent="0.25">
      <c r="A231">
        <v>1327</v>
      </c>
      <c r="B231" s="1">
        <f>DATE(2022,4,21) + TIME(0,0,0)</f>
        <v>44672</v>
      </c>
      <c r="C231">
        <v>1811838720</v>
      </c>
      <c r="D231">
        <v>4204599.5</v>
      </c>
      <c r="E231">
        <v>41.200927734375</v>
      </c>
      <c r="F231">
        <v>430.91827392578125</v>
      </c>
      <c r="G231">
        <v>2271861.25</v>
      </c>
      <c r="H231">
        <v>5272.1396484375</v>
      </c>
      <c r="I231">
        <v>1</v>
      </c>
      <c r="J231">
        <v>2.035805257037282E-3</v>
      </c>
      <c r="K231">
        <v>0.10733268409967422</v>
      </c>
      <c r="L231">
        <v>54885.640625</v>
      </c>
    </row>
    <row r="232" spans="1:12" x14ac:dyDescent="0.25">
      <c r="A232">
        <v>1337.99</v>
      </c>
      <c r="B232" s="1">
        <f>DATE(2022,5,1) + TIME(23,45,35)</f>
        <v>44682.989988425928</v>
      </c>
      <c r="C232">
        <v>1836806400</v>
      </c>
      <c r="D232">
        <v>4262540</v>
      </c>
      <c r="E232">
        <v>42.395980834960938</v>
      </c>
      <c r="F232">
        <v>430.91827392578125</v>
      </c>
      <c r="G232">
        <v>2271860.5</v>
      </c>
      <c r="H232">
        <v>5272.1376953125</v>
      </c>
      <c r="I232">
        <v>1</v>
      </c>
      <c r="J232">
        <v>2.0685475319623947E-3</v>
      </c>
      <c r="K232">
        <v>0.1090589314699173</v>
      </c>
      <c r="L232">
        <v>54834.3125</v>
      </c>
    </row>
    <row r="233" spans="1:12" x14ac:dyDescent="0.25">
      <c r="A233">
        <v>1338</v>
      </c>
      <c r="B233" s="1">
        <f>DATE(2022,5,2) + TIME(0,0,0)</f>
        <v>44683</v>
      </c>
      <c r="C233">
        <v>1836834560</v>
      </c>
      <c r="D233">
        <v>4262605.5</v>
      </c>
      <c r="E233">
        <v>42.397357940673828</v>
      </c>
      <c r="F233">
        <v>430.91827392578125</v>
      </c>
      <c r="G233">
        <v>2812327.75</v>
      </c>
      <c r="H233">
        <v>6526.35986328125</v>
      </c>
      <c r="I233">
        <v>1</v>
      </c>
      <c r="J233">
        <v>2.1094030234962702E-3</v>
      </c>
      <c r="K233">
        <v>0.1376701295375824</v>
      </c>
      <c r="L233">
        <v>54364.640625</v>
      </c>
    </row>
    <row r="234" spans="1:12" x14ac:dyDescent="0.25">
      <c r="A234">
        <v>1338.49</v>
      </c>
      <c r="B234" s="1">
        <f>DATE(2022,5,2) + TIME(11,45,35)</f>
        <v>44683.489988425928</v>
      </c>
      <c r="C234">
        <v>1838212608</v>
      </c>
      <c r="D234">
        <v>4265803.5</v>
      </c>
      <c r="E234">
        <v>42.467166900634766</v>
      </c>
      <c r="F234">
        <v>430.91827392578125</v>
      </c>
      <c r="G234">
        <v>2812325</v>
      </c>
      <c r="H234">
        <v>6526.35400390625</v>
      </c>
      <c r="I234">
        <v>1</v>
      </c>
      <c r="J234">
        <v>2.2055567242205143E-3</v>
      </c>
      <c r="K234">
        <v>0.1439456045627594</v>
      </c>
      <c r="L234">
        <v>54214.890625</v>
      </c>
    </row>
    <row r="235" spans="1:12" x14ac:dyDescent="0.25">
      <c r="A235">
        <v>1338.5</v>
      </c>
      <c r="B235" s="1">
        <f>DATE(2022,5,2) + TIME(12,0,0)</f>
        <v>44683.5</v>
      </c>
      <c r="C235">
        <v>1838235008</v>
      </c>
      <c r="D235">
        <v>4265855.5</v>
      </c>
      <c r="E235">
        <v>42.468292236328125</v>
      </c>
      <c r="F235">
        <v>430.91827392578125</v>
      </c>
      <c r="G235">
        <v>2242653.75</v>
      </c>
      <c r="H235">
        <v>5204.35986328125</v>
      </c>
      <c r="I235">
        <v>1</v>
      </c>
      <c r="J235">
        <v>2.1587375085800886E-3</v>
      </c>
      <c r="K235">
        <v>0.11235089600086212</v>
      </c>
      <c r="L235">
        <v>54707.046875</v>
      </c>
    </row>
    <row r="236" spans="1:12" x14ac:dyDescent="0.25">
      <c r="A236">
        <v>1357.99</v>
      </c>
      <c r="B236" s="1">
        <f>DATE(2022,5,21) + TIME(23,45,35)</f>
        <v>44702.989988425928</v>
      </c>
      <c r="C236">
        <v>1881944320</v>
      </c>
      <c r="D236">
        <v>4367288.5</v>
      </c>
      <c r="E236">
        <v>44.578823089599609</v>
      </c>
      <c r="F236">
        <v>430.91827392578125</v>
      </c>
      <c r="G236">
        <v>2242655.5</v>
      </c>
      <c r="H236">
        <v>5204.36376953125</v>
      </c>
      <c r="I236">
        <v>1</v>
      </c>
      <c r="J236">
        <v>2.0870971493422985E-3</v>
      </c>
      <c r="K236">
        <v>0.10862239450216293</v>
      </c>
      <c r="L236">
        <v>54825.50390625</v>
      </c>
    </row>
    <row r="237" spans="1:12" x14ac:dyDescent="0.25">
      <c r="A237">
        <v>1358</v>
      </c>
      <c r="B237" s="1">
        <f>DATE(2022,5,22) + TIME(0,0,0)</f>
        <v>44703</v>
      </c>
      <c r="C237">
        <v>1881972352</v>
      </c>
      <c r="D237">
        <v>4367353.5</v>
      </c>
      <c r="E237">
        <v>44.580207824707031</v>
      </c>
      <c r="F237">
        <v>430.91827392578125</v>
      </c>
      <c r="G237">
        <v>2800612</v>
      </c>
      <c r="H237">
        <v>6499.17236328125</v>
      </c>
      <c r="I237">
        <v>1</v>
      </c>
      <c r="J237">
        <v>2.1300592925399542E-3</v>
      </c>
      <c r="K237">
        <v>0.13843917846679688</v>
      </c>
      <c r="L237">
        <v>54341.55078125</v>
      </c>
    </row>
    <row r="238" spans="1:12" x14ac:dyDescent="0.25">
      <c r="A238">
        <v>1358.99</v>
      </c>
      <c r="B238" s="1">
        <f>DATE(2022,5,22) + TIME(23,45,35)</f>
        <v>44703.989988425928</v>
      </c>
      <c r="C238">
        <v>1884744960</v>
      </c>
      <c r="D238">
        <v>4373787.5</v>
      </c>
      <c r="E238">
        <v>44.723781585693359</v>
      </c>
      <c r="F238">
        <v>430.91827392578125</v>
      </c>
      <c r="G238">
        <v>2800608.5</v>
      </c>
      <c r="H238">
        <v>6499.1640625</v>
      </c>
      <c r="I238">
        <v>1</v>
      </c>
      <c r="J238">
        <v>2.2586728446185589E-3</v>
      </c>
      <c r="K238">
        <v>0.14679816365242004</v>
      </c>
      <c r="L238">
        <v>54141.828125</v>
      </c>
    </row>
    <row r="239" spans="1:12" x14ac:dyDescent="0.25">
      <c r="A239">
        <v>1359</v>
      </c>
      <c r="B239" s="1">
        <f>DATE(2022,5,23) + TIME(0,0,0)</f>
        <v>44704</v>
      </c>
      <c r="C239">
        <v>1884766848</v>
      </c>
      <c r="D239">
        <v>4373838.5</v>
      </c>
      <c r="E239">
        <v>44.724899291992188</v>
      </c>
      <c r="F239">
        <v>430.91827392578125</v>
      </c>
      <c r="G239">
        <v>2182285.25</v>
      </c>
      <c r="H239">
        <v>5064.267578125</v>
      </c>
      <c r="I239">
        <v>1</v>
      </c>
      <c r="J239">
        <v>2.2038125898689032E-3</v>
      </c>
      <c r="K239">
        <v>0.11160942167043686</v>
      </c>
      <c r="L239">
        <v>54675.36328125</v>
      </c>
    </row>
    <row r="240" spans="1:12" x14ac:dyDescent="0.25">
      <c r="A240">
        <v>1359.99</v>
      </c>
      <c r="B240" s="1">
        <f>DATE(2022,5,23) + TIME(23,45,35)</f>
        <v>44704.989988425928</v>
      </c>
      <c r="C240">
        <v>1886927232</v>
      </c>
      <c r="D240">
        <v>4378852</v>
      </c>
      <c r="E240">
        <v>44.831031799316406</v>
      </c>
      <c r="F240">
        <v>430.91827392578125</v>
      </c>
      <c r="G240">
        <v>2182287.75</v>
      </c>
      <c r="H240">
        <v>5064.27294921875</v>
      </c>
      <c r="I240">
        <v>1</v>
      </c>
      <c r="J240">
        <v>2.097343560308218E-3</v>
      </c>
      <c r="K240">
        <v>0.10621742904186249</v>
      </c>
      <c r="L240">
        <v>54849.5078125</v>
      </c>
    </row>
    <row r="241" spans="1:12" x14ac:dyDescent="0.25">
      <c r="A241">
        <v>1360</v>
      </c>
      <c r="B241" s="1">
        <f>DATE(2022,5,24) + TIME(0,0,0)</f>
        <v>44705</v>
      </c>
      <c r="C241">
        <v>1886953088</v>
      </c>
      <c r="D241">
        <v>4378912</v>
      </c>
      <c r="E241">
        <v>44.832309722900391</v>
      </c>
      <c r="F241">
        <v>430.91827392578125</v>
      </c>
      <c r="G241">
        <v>2582318</v>
      </c>
      <c r="H241">
        <v>5992.59375</v>
      </c>
      <c r="I241">
        <v>1</v>
      </c>
      <c r="J241">
        <v>2.1303244866430759E-3</v>
      </c>
      <c r="K241">
        <v>0.12766441702842712</v>
      </c>
      <c r="L241">
        <v>54507.58984375</v>
      </c>
    </row>
    <row r="242" spans="1:12" x14ac:dyDescent="0.25">
      <c r="A242">
        <v>1364.99</v>
      </c>
      <c r="B242" s="1">
        <f>DATE(2022,5,28) + TIME(23,45,35)</f>
        <v>44709.989988425928</v>
      </c>
      <c r="C242">
        <v>1899838848</v>
      </c>
      <c r="D242">
        <v>4408815</v>
      </c>
      <c r="E242">
        <v>45.497428894042969</v>
      </c>
      <c r="F242">
        <v>430.91827392578125</v>
      </c>
      <c r="G242">
        <v>2582315</v>
      </c>
      <c r="H242">
        <v>5992.58642578125</v>
      </c>
      <c r="I242">
        <v>1</v>
      </c>
      <c r="J242">
        <v>2.2458732128143311E-3</v>
      </c>
      <c r="K242">
        <v>0.13458892703056335</v>
      </c>
      <c r="L242">
        <v>54327.6015625</v>
      </c>
    </row>
    <row r="243" spans="1:12" x14ac:dyDescent="0.25">
      <c r="A243">
        <v>1365</v>
      </c>
      <c r="B243" s="1">
        <f>DATE(2022,5,29) + TIME(0,0,0)</f>
        <v>44710</v>
      </c>
      <c r="C243">
        <v>1899861632</v>
      </c>
      <c r="D243">
        <v>4408867.5</v>
      </c>
      <c r="E243">
        <v>45.498600006103516</v>
      </c>
      <c r="F243">
        <v>430.91827392578125</v>
      </c>
      <c r="G243">
        <v>2277110.25</v>
      </c>
      <c r="H243">
        <v>5284.3203125</v>
      </c>
      <c r="I243">
        <v>1</v>
      </c>
      <c r="J243">
        <v>2.2182515822350979E-3</v>
      </c>
      <c r="K243">
        <v>0.11722211539745331</v>
      </c>
      <c r="L243">
        <v>54589.97265625</v>
      </c>
    </row>
    <row r="244" spans="1:12" x14ac:dyDescent="0.25">
      <c r="A244">
        <v>1374.99</v>
      </c>
      <c r="B244" s="1">
        <f>DATE(2022,6,7) + TIME(23,45,35)</f>
        <v>44719.989988425928</v>
      </c>
      <c r="C244">
        <v>1922609920</v>
      </c>
      <c r="D244">
        <v>4461658</v>
      </c>
      <c r="E244">
        <v>46.633079528808594</v>
      </c>
      <c r="F244">
        <v>430.91827392578125</v>
      </c>
      <c r="G244">
        <v>2277111.75</v>
      </c>
      <c r="H244">
        <v>5284.32421875</v>
      </c>
      <c r="I244">
        <v>1</v>
      </c>
      <c r="J244">
        <v>2.1474885288625956E-3</v>
      </c>
      <c r="K244">
        <v>0.11348268389701843</v>
      </c>
      <c r="L244">
        <v>54706.42578125</v>
      </c>
    </row>
    <row r="245" spans="1:12" x14ac:dyDescent="0.25">
      <c r="A245">
        <v>1375</v>
      </c>
      <c r="B245" s="1">
        <f>DATE(2022,6,8) + TIME(0,0,0)</f>
        <v>44720</v>
      </c>
      <c r="C245">
        <v>1922633216</v>
      </c>
      <c r="D245">
        <v>4461712</v>
      </c>
      <c r="E245">
        <v>46.634239196777344</v>
      </c>
      <c r="F245">
        <v>430.91827392578125</v>
      </c>
      <c r="G245">
        <v>2327552.25</v>
      </c>
      <c r="H245">
        <v>5401.37744140625</v>
      </c>
      <c r="I245">
        <v>1</v>
      </c>
      <c r="J245">
        <v>2.1518964786082506E-3</v>
      </c>
      <c r="K245">
        <v>0.11623454093933105</v>
      </c>
      <c r="L245">
        <v>54663.546875</v>
      </c>
    </row>
    <row r="246" spans="1:12" x14ac:dyDescent="0.25">
      <c r="A246">
        <v>1375.99</v>
      </c>
      <c r="B246" s="1">
        <f>DATE(2022,6,8) + TIME(23,45,35)</f>
        <v>44720.989988425928</v>
      </c>
      <c r="C246">
        <v>1924937472</v>
      </c>
      <c r="D246">
        <v>4467059.5</v>
      </c>
      <c r="E246">
        <v>46.749794006347656</v>
      </c>
      <c r="F246">
        <v>430.91827392578125</v>
      </c>
      <c r="G246">
        <v>2327551.75</v>
      </c>
      <c r="H246">
        <v>5401.37646484375</v>
      </c>
      <c r="I246">
        <v>1</v>
      </c>
      <c r="J246">
        <v>2.1641592029482126E-3</v>
      </c>
      <c r="K246">
        <v>0.11689692735671997</v>
      </c>
      <c r="L246">
        <v>54643.96875</v>
      </c>
    </row>
    <row r="247" spans="1:12" x14ac:dyDescent="0.25">
      <c r="A247">
        <v>1376</v>
      </c>
      <c r="B247" s="1">
        <f>DATE(2022,6,9) + TIME(0,0,0)</f>
        <v>44721</v>
      </c>
      <c r="C247">
        <v>1924959360</v>
      </c>
      <c r="D247">
        <v>4467110</v>
      </c>
      <c r="E247">
        <v>46.750888824462891</v>
      </c>
      <c r="F247">
        <v>430.91827392578125</v>
      </c>
      <c r="G247">
        <v>2188557</v>
      </c>
      <c r="H247">
        <v>5078.82177734375</v>
      </c>
      <c r="I247">
        <v>1</v>
      </c>
      <c r="J247">
        <v>2.1515963599085808E-3</v>
      </c>
      <c r="K247">
        <v>0.10927809029817581</v>
      </c>
      <c r="L247">
        <v>54761.609375</v>
      </c>
    </row>
    <row r="248" spans="1:12" x14ac:dyDescent="0.25">
      <c r="A248">
        <v>1377.99</v>
      </c>
      <c r="B248" s="1">
        <f>DATE(2022,6,10) + TIME(23,45,35)</f>
        <v>44722.989988425928</v>
      </c>
      <c r="C248">
        <v>1929314688</v>
      </c>
      <c r="D248">
        <v>4477217</v>
      </c>
      <c r="E248">
        <v>46.965663909912109</v>
      </c>
      <c r="F248">
        <v>430.91827392578125</v>
      </c>
      <c r="G248">
        <v>2188557.75</v>
      </c>
      <c r="H248">
        <v>5078.8232421875</v>
      </c>
      <c r="I248">
        <v>1</v>
      </c>
      <c r="J248">
        <v>2.1195786539465189E-3</v>
      </c>
      <c r="K248">
        <v>0.10765194147825241</v>
      </c>
      <c r="L248">
        <v>54813.8828125</v>
      </c>
    </row>
    <row r="249" spans="1:12" x14ac:dyDescent="0.25">
      <c r="A249">
        <v>1378</v>
      </c>
      <c r="B249" s="1">
        <f>DATE(2022,6,11) + TIME(0,0,0)</f>
        <v>44723</v>
      </c>
      <c r="C249">
        <v>1929337088</v>
      </c>
      <c r="D249">
        <v>4477269</v>
      </c>
      <c r="E249">
        <v>46.966770172119141</v>
      </c>
      <c r="F249">
        <v>430.91827392578125</v>
      </c>
      <c r="G249">
        <v>2243856.25</v>
      </c>
      <c r="H249">
        <v>5207.150390625</v>
      </c>
      <c r="I249">
        <v>1</v>
      </c>
      <c r="J249">
        <v>2.1244536619633436E-3</v>
      </c>
      <c r="K249">
        <v>0.11062584817409515</v>
      </c>
      <c r="L249">
        <v>54767.3359375</v>
      </c>
    </row>
    <row r="250" spans="1:12" x14ac:dyDescent="0.25">
      <c r="A250">
        <v>1383.99</v>
      </c>
      <c r="B250" s="1">
        <f>DATE(2022,6,16) + TIME(23,45,35)</f>
        <v>44728.989988425928</v>
      </c>
      <c r="C250">
        <v>1942777728</v>
      </c>
      <c r="D250">
        <v>4508460</v>
      </c>
      <c r="E250">
        <v>47.633323669433594</v>
      </c>
      <c r="F250">
        <v>430.91827392578125</v>
      </c>
      <c r="G250">
        <v>2243855.75</v>
      </c>
      <c r="H250">
        <v>5207.1494140625</v>
      </c>
      <c r="I250">
        <v>1</v>
      </c>
      <c r="J250">
        <v>2.1389452740550041E-3</v>
      </c>
      <c r="K250">
        <v>0.11138046532869339</v>
      </c>
      <c r="L250">
        <v>54743.82421875</v>
      </c>
    </row>
    <row r="251" spans="1:12" x14ac:dyDescent="0.25">
      <c r="A251">
        <v>1384</v>
      </c>
      <c r="B251" s="1">
        <f>DATE(2022,6,17) + TIME(0,0,0)</f>
        <v>44729</v>
      </c>
      <c r="C251">
        <v>1942800128</v>
      </c>
      <c r="D251">
        <v>4508512</v>
      </c>
      <c r="E251">
        <v>47.634433746337891</v>
      </c>
      <c r="F251">
        <v>430.91827392578125</v>
      </c>
      <c r="G251">
        <v>2239798</v>
      </c>
      <c r="H251">
        <v>5197.732421875</v>
      </c>
      <c r="I251">
        <v>1</v>
      </c>
      <c r="J251">
        <v>2.1385890431702137E-3</v>
      </c>
      <c r="K251">
        <v>0.1111605167388916</v>
      </c>
      <c r="L251">
        <v>54747.24609375</v>
      </c>
    </row>
    <row r="252" spans="1:12" x14ac:dyDescent="0.25">
      <c r="A252">
        <v>1387.99</v>
      </c>
      <c r="B252" s="1">
        <f>DATE(2022,6,20) + TIME(23,45,35)</f>
        <v>44732.989988425928</v>
      </c>
      <c r="C252">
        <v>1951736960</v>
      </c>
      <c r="D252">
        <v>4529251</v>
      </c>
      <c r="E252">
        <v>48.077995300292969</v>
      </c>
      <c r="F252">
        <v>430.91827392578125</v>
      </c>
      <c r="G252">
        <v>2239797.75</v>
      </c>
      <c r="H252">
        <v>5197.732421875</v>
      </c>
      <c r="I252">
        <v>1</v>
      </c>
      <c r="J252">
        <v>2.1392402704805136E-3</v>
      </c>
      <c r="K252">
        <v>0.11119435727596283</v>
      </c>
      <c r="L252">
        <v>54745.95703125</v>
      </c>
    </row>
    <row r="253" spans="1:12" x14ac:dyDescent="0.25">
      <c r="A253">
        <v>1388</v>
      </c>
      <c r="B253" s="1">
        <f>DATE(2022,6,21) + TIME(0,0,0)</f>
        <v>44733</v>
      </c>
      <c r="C253">
        <v>1951764224</v>
      </c>
      <c r="D253">
        <v>4529314</v>
      </c>
      <c r="E253">
        <v>48.079372406005859</v>
      </c>
      <c r="F253">
        <v>430.91827392578125</v>
      </c>
      <c r="G253">
        <v>2724413</v>
      </c>
      <c r="H253">
        <v>6322.3427734375</v>
      </c>
      <c r="I253">
        <v>1</v>
      </c>
      <c r="J253">
        <v>2.1779756061732769E-3</v>
      </c>
      <c r="K253">
        <v>0.1377020925283432</v>
      </c>
      <c r="L253">
        <v>54327.171875</v>
      </c>
    </row>
    <row r="254" spans="1:12" x14ac:dyDescent="0.25">
      <c r="A254">
        <v>1391.99</v>
      </c>
      <c r="B254" s="1">
        <f>DATE(2022,6,24) + TIME(23,45,35)</f>
        <v>44736.989988425928</v>
      </c>
      <c r="C254">
        <v>1962634624</v>
      </c>
      <c r="D254">
        <v>4554540.5</v>
      </c>
      <c r="E254">
        <v>48.66217041015625</v>
      </c>
      <c r="F254">
        <v>430.91827392578125</v>
      </c>
      <c r="G254">
        <v>2724408.75</v>
      </c>
      <c r="H254">
        <v>6322.3330078125</v>
      </c>
      <c r="I254">
        <v>1</v>
      </c>
      <c r="J254">
        <v>2.3354724980890751E-3</v>
      </c>
      <c r="K254">
        <v>0.1476597934961319</v>
      </c>
      <c r="L254">
        <v>54081.5078125</v>
      </c>
    </row>
    <row r="255" spans="1:12" x14ac:dyDescent="0.25">
      <c r="A255">
        <v>1392</v>
      </c>
      <c r="B255" s="1">
        <f>DATE(2022,6,25) + TIME(0,0,0)</f>
        <v>44737</v>
      </c>
      <c r="C255">
        <v>1962656768</v>
      </c>
      <c r="D255">
        <v>4554592</v>
      </c>
      <c r="E255">
        <v>48.663349151611328</v>
      </c>
      <c r="F255">
        <v>430.91827392578125</v>
      </c>
      <c r="G255">
        <v>2221605.5</v>
      </c>
      <c r="H255">
        <v>5155.5146484375</v>
      </c>
      <c r="I255">
        <v>1</v>
      </c>
      <c r="J255">
        <v>2.2873543202877045E-3</v>
      </c>
      <c r="K255">
        <v>0.11792758852243423</v>
      </c>
      <c r="L255">
        <v>54515.55078125</v>
      </c>
    </row>
    <row r="256" spans="1:12" x14ac:dyDescent="0.25">
      <c r="A256">
        <v>1398.99</v>
      </c>
      <c r="B256" s="1">
        <f>DATE(2022,7,1) + TIME(23,45,35)</f>
        <v>44743.989988425928</v>
      </c>
      <c r="C256">
        <v>1978185856</v>
      </c>
      <c r="D256">
        <v>4590629</v>
      </c>
      <c r="E256">
        <v>49.440044403076172</v>
      </c>
      <c r="F256">
        <v>430.91827392578125</v>
      </c>
      <c r="G256">
        <v>2221608.75</v>
      </c>
      <c r="H256">
        <v>5155.5224609375</v>
      </c>
      <c r="I256">
        <v>1</v>
      </c>
      <c r="J256">
        <v>2.1395308431237936E-3</v>
      </c>
      <c r="K256">
        <v>0.11030634492635727</v>
      </c>
      <c r="L256">
        <v>54752.40234375</v>
      </c>
    </row>
    <row r="257" spans="1:12" x14ac:dyDescent="0.25">
      <c r="A257">
        <v>1399</v>
      </c>
      <c r="B257" s="1">
        <f>DATE(2022,7,2) + TIME(0,0,0)</f>
        <v>44744</v>
      </c>
      <c r="C257">
        <v>1978209024</v>
      </c>
      <c r="D257">
        <v>4590683</v>
      </c>
      <c r="E257">
        <v>49.441200256347656</v>
      </c>
      <c r="F257">
        <v>430.91827392578125</v>
      </c>
      <c r="G257">
        <v>2321988.5</v>
      </c>
      <c r="H257">
        <v>5388.46630859375</v>
      </c>
      <c r="I257">
        <v>1</v>
      </c>
      <c r="J257">
        <v>2.1484489552676678E-3</v>
      </c>
      <c r="K257">
        <v>0.11577093601226807</v>
      </c>
      <c r="L257">
        <v>54667.41015625</v>
      </c>
    </row>
    <row r="258" spans="1:12" x14ac:dyDescent="0.25">
      <c r="A258">
        <v>1400.99</v>
      </c>
      <c r="B258" s="1">
        <f>DATE(2022,7,3) + TIME(23,45,35)</f>
        <v>44745.989988425928</v>
      </c>
      <c r="C258">
        <v>1982829824</v>
      </c>
      <c r="D258">
        <v>4601406</v>
      </c>
      <c r="E258">
        <v>49.673713684082031</v>
      </c>
      <c r="F258">
        <v>430.91827392578125</v>
      </c>
      <c r="G258">
        <v>2321988</v>
      </c>
      <c r="H258">
        <v>5388.46484375</v>
      </c>
      <c r="I258">
        <v>1</v>
      </c>
      <c r="J258">
        <v>2.1728815045207739E-3</v>
      </c>
      <c r="K258">
        <v>0.11708749830722809</v>
      </c>
      <c r="L258">
        <v>54628.0703125</v>
      </c>
    </row>
    <row r="259" spans="1:12" x14ac:dyDescent="0.25">
      <c r="A259">
        <v>1401</v>
      </c>
      <c r="B259" s="1">
        <f>DATE(2022,7,4) + TIME(0,0,0)</f>
        <v>44746</v>
      </c>
      <c r="C259">
        <v>1982857344</v>
      </c>
      <c r="D259">
        <v>4601469.5</v>
      </c>
      <c r="E259">
        <v>49.675121307373047</v>
      </c>
      <c r="F259">
        <v>430.91827392578125</v>
      </c>
      <c r="G259">
        <v>2745773.75</v>
      </c>
      <c r="H259">
        <v>6371.91259765625</v>
      </c>
      <c r="I259">
        <v>1</v>
      </c>
      <c r="J259">
        <v>2.207539277151227E-3</v>
      </c>
      <c r="K259">
        <v>0.14066557586193085</v>
      </c>
      <c r="L259">
        <v>54260.04296875</v>
      </c>
    </row>
    <row r="260" spans="1:12" x14ac:dyDescent="0.25">
      <c r="A260">
        <v>1401.49</v>
      </c>
      <c r="B260" s="1">
        <f>DATE(2022,7,4) + TIME(11,45,35)</f>
        <v>44746.489988425928</v>
      </c>
      <c r="C260">
        <v>1984202752</v>
      </c>
      <c r="D260">
        <v>4604592</v>
      </c>
      <c r="E260">
        <v>49.745853424072266</v>
      </c>
      <c r="F260">
        <v>430.91827392578125</v>
      </c>
      <c r="G260">
        <v>2745771.5</v>
      </c>
      <c r="H260">
        <v>6371.90771484375</v>
      </c>
      <c r="I260">
        <v>1</v>
      </c>
      <c r="J260">
        <v>2.2853200789541006E-3</v>
      </c>
      <c r="K260">
        <v>0.14562182128429413</v>
      </c>
      <c r="L260">
        <v>54140.3359375</v>
      </c>
    </row>
    <row r="261" spans="1:12" x14ac:dyDescent="0.25">
      <c r="A261">
        <v>1401.5</v>
      </c>
      <c r="B261" s="1">
        <f>DATE(2022,7,4) + TIME(12,0,0)</f>
        <v>44746.5</v>
      </c>
      <c r="C261">
        <v>1984225664</v>
      </c>
      <c r="D261">
        <v>4604645</v>
      </c>
      <c r="E261">
        <v>49.747047424316406</v>
      </c>
      <c r="F261">
        <v>430.91827392578125</v>
      </c>
      <c r="G261">
        <v>2288994</v>
      </c>
      <c r="H261">
        <v>5311.8984375</v>
      </c>
      <c r="I261">
        <v>1</v>
      </c>
      <c r="J261">
        <v>2.2454545833170414E-3</v>
      </c>
      <c r="K261">
        <v>0.11927893757820129</v>
      </c>
      <c r="L261">
        <v>54534.7890625</v>
      </c>
    </row>
    <row r="262" spans="1:12" x14ac:dyDescent="0.25">
      <c r="A262">
        <v>1401.99</v>
      </c>
      <c r="B262" s="1">
        <f>DATE(2022,7,4) + TIME(23,45,35)</f>
        <v>44746.989988425928</v>
      </c>
      <c r="C262">
        <v>1985347200</v>
      </c>
      <c r="D262">
        <v>4607247.5</v>
      </c>
      <c r="E262">
        <v>49.804351806640625</v>
      </c>
      <c r="F262">
        <v>430.91827392578125</v>
      </c>
      <c r="G262">
        <v>2288995.25</v>
      </c>
      <c r="H262">
        <v>5311.9013671875</v>
      </c>
      <c r="I262">
        <v>1</v>
      </c>
      <c r="J262">
        <v>2.1891542710363865E-3</v>
      </c>
      <c r="K262">
        <v>0.11628825962543488</v>
      </c>
      <c r="L262">
        <v>54624.17578125</v>
      </c>
    </row>
    <row r="263" spans="1:12" x14ac:dyDescent="0.25">
      <c r="A263">
        <v>1402</v>
      </c>
      <c r="B263" s="1">
        <f>DATE(2022,7,5) + TIME(0,0,0)</f>
        <v>44747</v>
      </c>
      <c r="C263">
        <v>1985373312</v>
      </c>
      <c r="D263">
        <v>4607308.5</v>
      </c>
      <c r="E263">
        <v>49.805694580078125</v>
      </c>
      <c r="F263">
        <v>430.91827392578125</v>
      </c>
      <c r="G263">
        <v>2614636.5</v>
      </c>
      <c r="H263">
        <v>6067.5927734375</v>
      </c>
      <c r="I263">
        <v>1</v>
      </c>
      <c r="J263">
        <v>2.2168951109051704E-3</v>
      </c>
      <c r="K263">
        <v>0.13451515138149261</v>
      </c>
      <c r="L263">
        <v>54344.2734375</v>
      </c>
    </row>
    <row r="264" spans="1:12" x14ac:dyDescent="0.25">
      <c r="A264">
        <v>1403.99</v>
      </c>
      <c r="B264" s="1">
        <f>DATE(2022,7,6) + TIME(23,45,35)</f>
        <v>44748.989988425928</v>
      </c>
      <c r="C264">
        <v>1990576512</v>
      </c>
      <c r="D264">
        <v>4619383</v>
      </c>
      <c r="E264">
        <v>50.080520629882813</v>
      </c>
      <c r="F264">
        <v>430.91827392578125</v>
      </c>
      <c r="G264">
        <v>2614634.5</v>
      </c>
      <c r="H264">
        <v>6067.587890625</v>
      </c>
      <c r="I264">
        <v>1</v>
      </c>
      <c r="J264">
        <v>2.2920256014913321E-3</v>
      </c>
      <c r="K264">
        <v>0.13907386362552643</v>
      </c>
      <c r="L264">
        <v>54228.42578125</v>
      </c>
    </row>
    <row r="265" spans="1:12" x14ac:dyDescent="0.25">
      <c r="A265">
        <v>1404</v>
      </c>
      <c r="B265" s="1">
        <f>DATE(2022,7,7) + TIME(0,0,0)</f>
        <v>44749</v>
      </c>
      <c r="C265">
        <v>1990598912</v>
      </c>
      <c r="D265">
        <v>4619435</v>
      </c>
      <c r="E265">
        <v>50.081699371337891</v>
      </c>
      <c r="F265">
        <v>430.91827392578125</v>
      </c>
      <c r="G265">
        <v>2248644</v>
      </c>
      <c r="H265">
        <v>5218.2607421875</v>
      </c>
      <c r="I265">
        <v>1</v>
      </c>
      <c r="J265">
        <v>2.2576954215764999E-3</v>
      </c>
      <c r="K265">
        <v>0.11781509220600128</v>
      </c>
      <c r="L265">
        <v>54543.08984375</v>
      </c>
    </row>
    <row r="266" spans="1:12" x14ac:dyDescent="0.25">
      <c r="A266">
        <v>1409.99</v>
      </c>
      <c r="B266" s="1">
        <f>DATE(2022,7,12) + TIME(23,45,35)</f>
        <v>44754.989988425928</v>
      </c>
      <c r="C266">
        <v>2004068352</v>
      </c>
      <c r="D266">
        <v>4650692.5</v>
      </c>
      <c r="E266">
        <v>50.762645721435547</v>
      </c>
      <c r="F266">
        <v>430.91827392578125</v>
      </c>
      <c r="G266">
        <v>2248645.75</v>
      </c>
      <c r="H266">
        <v>5218.26513671875</v>
      </c>
      <c r="I266">
        <v>1</v>
      </c>
      <c r="J266">
        <v>2.1731432061642408E-3</v>
      </c>
      <c r="K266">
        <v>0.1134028360247612</v>
      </c>
      <c r="L266">
        <v>54684.2109375</v>
      </c>
    </row>
    <row r="267" spans="1:12" x14ac:dyDescent="0.25">
      <c r="A267">
        <v>1410</v>
      </c>
      <c r="B267" s="1">
        <f>DATE(2022,7,13) + TIME(0,0,0)</f>
        <v>44755</v>
      </c>
      <c r="C267">
        <v>2004090240</v>
      </c>
      <c r="D267">
        <v>4650743.5</v>
      </c>
      <c r="E267">
        <v>50.763751983642578</v>
      </c>
      <c r="F267">
        <v>430.91827392578125</v>
      </c>
      <c r="G267">
        <v>2194616.75</v>
      </c>
      <c r="H267">
        <v>5092.8837890625</v>
      </c>
      <c r="I267">
        <v>1</v>
      </c>
      <c r="J267">
        <v>2.1681403741240501E-3</v>
      </c>
      <c r="K267">
        <v>0.1104232594370842</v>
      </c>
      <c r="L267">
        <v>54729.8828125</v>
      </c>
    </row>
    <row r="268" spans="1:12" x14ac:dyDescent="0.25">
      <c r="A268">
        <v>1411.99</v>
      </c>
      <c r="B268" s="1">
        <f>DATE(2022,7,14) + TIME(23,45,35)</f>
        <v>44756.989988425928</v>
      </c>
      <c r="C268">
        <v>2008457600</v>
      </c>
      <c r="D268">
        <v>4660878.5</v>
      </c>
      <c r="E268">
        <v>50.982391357421875</v>
      </c>
      <c r="F268">
        <v>430.91827392578125</v>
      </c>
      <c r="G268">
        <v>2194617</v>
      </c>
      <c r="H268">
        <v>5092.88427734375</v>
      </c>
      <c r="I268">
        <v>1</v>
      </c>
      <c r="J268">
        <v>2.1553852129727602E-3</v>
      </c>
      <c r="K268">
        <v>0.10977364331483841</v>
      </c>
      <c r="L268">
        <v>54751.66796875</v>
      </c>
    </row>
    <row r="269" spans="1:12" x14ac:dyDescent="0.25">
      <c r="A269">
        <v>1412</v>
      </c>
      <c r="B269" s="1">
        <f>DATE(2022,7,15) + TIME(0,0,0)</f>
        <v>44757</v>
      </c>
      <c r="C269">
        <v>2008480768</v>
      </c>
      <c r="D269">
        <v>4660932</v>
      </c>
      <c r="E269">
        <v>50.983554840087891</v>
      </c>
      <c r="F269">
        <v>430.91827392578125</v>
      </c>
      <c r="G269">
        <v>2312699.25</v>
      </c>
      <c r="H269">
        <v>5366.90966796875</v>
      </c>
      <c r="I269">
        <v>1</v>
      </c>
      <c r="J269">
        <v>2.1658311598002911E-3</v>
      </c>
      <c r="K269">
        <v>0.1162407174706459</v>
      </c>
      <c r="L269">
        <v>54651.76171875</v>
      </c>
    </row>
    <row r="270" spans="1:12" x14ac:dyDescent="0.25">
      <c r="A270">
        <v>1416.99</v>
      </c>
      <c r="B270" s="1">
        <f>DATE(2022,7,19) + TIME(23,45,35)</f>
        <v>44761.989988425928</v>
      </c>
      <c r="C270">
        <v>2020021120</v>
      </c>
      <c r="D270">
        <v>4687713</v>
      </c>
      <c r="E270">
        <v>51.572803497314453</v>
      </c>
      <c r="F270">
        <v>430.91827392578125</v>
      </c>
      <c r="G270">
        <v>2312698.25</v>
      </c>
      <c r="H270">
        <v>5366.9072265625</v>
      </c>
      <c r="I270">
        <v>1</v>
      </c>
      <c r="J270">
        <v>2.2076508030295372E-3</v>
      </c>
      <c r="K270">
        <v>0.11848518252372742</v>
      </c>
      <c r="L270">
        <v>54588.1484375</v>
      </c>
    </row>
    <row r="271" spans="1:12" x14ac:dyDescent="0.25">
      <c r="A271">
        <v>1417</v>
      </c>
      <c r="B271" s="1">
        <f>DATE(2022,7,20) + TIME(0,0,0)</f>
        <v>44762</v>
      </c>
      <c r="C271">
        <v>2020048640</v>
      </c>
      <c r="D271">
        <v>4687777</v>
      </c>
      <c r="E271">
        <v>51.574241638183594</v>
      </c>
      <c r="F271">
        <v>430.91827392578125</v>
      </c>
      <c r="G271">
        <v>2757055.75</v>
      </c>
      <c r="H271">
        <v>6398.09423828125</v>
      </c>
      <c r="I271">
        <v>1</v>
      </c>
      <c r="J271">
        <v>2.2433714475482702E-3</v>
      </c>
      <c r="K271">
        <v>0.14353623986244202</v>
      </c>
      <c r="L271">
        <v>54202.375</v>
      </c>
    </row>
    <row r="272" spans="1:12" x14ac:dyDescent="0.25">
      <c r="A272">
        <v>1419.99</v>
      </c>
      <c r="B272" s="1">
        <f>DATE(2022,7,22) + TIME(23,45,35)</f>
        <v>44764.989988425928</v>
      </c>
      <c r="C272">
        <v>2028292224</v>
      </c>
      <c r="D272">
        <v>4706907</v>
      </c>
      <c r="E272">
        <v>52.025848388671875</v>
      </c>
      <c r="F272">
        <v>430.91827392578125</v>
      </c>
      <c r="G272">
        <v>2757051.75</v>
      </c>
      <c r="H272">
        <v>6398.08544921875</v>
      </c>
      <c r="I272">
        <v>1</v>
      </c>
      <c r="J272">
        <v>2.3845413234084845E-3</v>
      </c>
      <c r="K272">
        <v>0.15256862342357635</v>
      </c>
      <c r="L272">
        <v>53989.0078125</v>
      </c>
    </row>
    <row r="273" spans="1:12" x14ac:dyDescent="0.25">
      <c r="A273">
        <v>1420</v>
      </c>
      <c r="B273" s="1">
        <f>DATE(2022,7,23) + TIME(0,0,0)</f>
        <v>44765</v>
      </c>
      <c r="C273">
        <v>2028315008</v>
      </c>
      <c r="D273">
        <v>4706960</v>
      </c>
      <c r="E273">
        <v>52.027084350585938</v>
      </c>
      <c r="F273">
        <v>430.91827392578125</v>
      </c>
      <c r="G273">
        <v>2271308.5</v>
      </c>
      <c r="H273">
        <v>5270.85693359375</v>
      </c>
      <c r="I273">
        <v>1</v>
      </c>
      <c r="J273">
        <v>2.339598024263978E-3</v>
      </c>
      <c r="K273">
        <v>0.12331975251436234</v>
      </c>
      <c r="L273">
        <v>54409.6953125</v>
      </c>
    </row>
    <row r="274" spans="1:12" x14ac:dyDescent="0.25">
      <c r="A274">
        <v>1428.99</v>
      </c>
      <c r="B274" s="1">
        <f>DATE(2022,7,31) + TIME(23,45,35)</f>
        <v>44773.989988425928</v>
      </c>
      <c r="C274">
        <v>2048734080</v>
      </c>
      <c r="D274">
        <v>4754345</v>
      </c>
      <c r="E274">
        <v>53.080509185791016</v>
      </c>
      <c r="F274">
        <v>430.91827392578125</v>
      </c>
      <c r="G274">
        <v>2271311.25</v>
      </c>
      <c r="H274">
        <v>5270.86328125</v>
      </c>
      <c r="I274">
        <v>1</v>
      </c>
      <c r="J274">
        <v>2.2186602000147104E-3</v>
      </c>
      <c r="K274">
        <v>0.11694514006376266</v>
      </c>
      <c r="L274">
        <v>54613.30078125</v>
      </c>
    </row>
    <row r="275" spans="1:12" x14ac:dyDescent="0.25">
      <c r="A275">
        <v>1429</v>
      </c>
      <c r="B275" s="1">
        <f>DATE(2022,8,1) + TIME(0,0,0)</f>
        <v>44774</v>
      </c>
      <c r="C275">
        <v>2048760064</v>
      </c>
      <c r="D275">
        <v>4754405</v>
      </c>
      <c r="E275">
        <v>53.081859588623047</v>
      </c>
      <c r="F275">
        <v>430.91827392578125</v>
      </c>
      <c r="G275">
        <v>2597801</v>
      </c>
      <c r="H275">
        <v>6028.52392578125</v>
      </c>
      <c r="I275">
        <v>1</v>
      </c>
      <c r="J275">
        <v>2.2440655156970024E-3</v>
      </c>
      <c r="K275">
        <v>0.13528704643249512</v>
      </c>
      <c r="L275">
        <v>54332.6796875</v>
      </c>
    </row>
    <row r="276" spans="1:12" x14ac:dyDescent="0.25">
      <c r="A276">
        <v>1429.79</v>
      </c>
      <c r="B276" s="1">
        <f>DATE(2022,8,1) + TIME(18,57,35)</f>
        <v>44774.789988425924</v>
      </c>
      <c r="C276">
        <v>2050812288</v>
      </c>
      <c r="D276">
        <v>4759167.5</v>
      </c>
      <c r="E276">
        <v>53.191379547119141</v>
      </c>
      <c r="F276">
        <v>430.91827392578125</v>
      </c>
      <c r="G276">
        <v>2597799.25</v>
      </c>
      <c r="H276">
        <v>6028.51953125</v>
      </c>
      <c r="I276">
        <v>1</v>
      </c>
      <c r="J276">
        <v>2.3158292751759291E-3</v>
      </c>
      <c r="K276">
        <v>0.13961344957351685</v>
      </c>
      <c r="L276">
        <v>54223.62109375</v>
      </c>
    </row>
    <row r="277" spans="1:12" x14ac:dyDescent="0.25">
      <c r="A277">
        <v>1429.8</v>
      </c>
      <c r="B277" s="1">
        <f>DATE(2022,8,1) + TIME(19,12,0)</f>
        <v>44774.8</v>
      </c>
      <c r="C277">
        <v>2050834304</v>
      </c>
      <c r="D277">
        <v>4759219</v>
      </c>
      <c r="E277">
        <v>53.192550659179688</v>
      </c>
      <c r="F277">
        <v>430.91827392578125</v>
      </c>
      <c r="G277">
        <v>2205724.25</v>
      </c>
      <c r="H277">
        <v>5118.66015625</v>
      </c>
      <c r="I277">
        <v>1</v>
      </c>
      <c r="J277">
        <v>2.2829228546470404E-3</v>
      </c>
      <c r="K277">
        <v>0.11685772985219955</v>
      </c>
      <c r="L277">
        <v>54558.9375</v>
      </c>
    </row>
    <row r="278" spans="1:12" x14ac:dyDescent="0.25">
      <c r="A278">
        <v>1429.99</v>
      </c>
      <c r="B278" s="1">
        <f>DATE(2022,8,1) + TIME(23,45,35)</f>
        <v>44774.989988425928</v>
      </c>
      <c r="C278">
        <v>2051253376</v>
      </c>
      <c r="D278">
        <v>4760191.5</v>
      </c>
      <c r="E278">
        <v>53.214473724365234</v>
      </c>
      <c r="F278">
        <v>430.91827392578125</v>
      </c>
      <c r="G278">
        <v>2205725</v>
      </c>
      <c r="H278">
        <v>5118.662109375</v>
      </c>
      <c r="I278">
        <v>1</v>
      </c>
      <c r="J278">
        <v>2.2453621495515108E-3</v>
      </c>
      <c r="K278">
        <v>0.11493508517742157</v>
      </c>
      <c r="L278">
        <v>54616.90625</v>
      </c>
    </row>
    <row r="279" spans="1:12" x14ac:dyDescent="0.25">
      <c r="A279">
        <v>1430</v>
      </c>
      <c r="B279" s="1">
        <f>DATE(2022,8,2) + TIME(0,0,0)</f>
        <v>44775</v>
      </c>
      <c r="C279">
        <v>2051276288</v>
      </c>
      <c r="D279">
        <v>4760244.5</v>
      </c>
      <c r="E279">
        <v>53.215671539306641</v>
      </c>
      <c r="F279">
        <v>430.91827392578125</v>
      </c>
      <c r="G279">
        <v>2288919.25</v>
      </c>
      <c r="H279">
        <v>5311.72509765625</v>
      </c>
      <c r="I279">
        <v>1</v>
      </c>
      <c r="J279">
        <v>2.2514087613672018E-3</v>
      </c>
      <c r="K279">
        <v>0.11959133297204971</v>
      </c>
      <c r="L279">
        <v>54548.59375</v>
      </c>
    </row>
    <row r="280" spans="1:12" x14ac:dyDescent="0.25">
      <c r="A280">
        <v>1432.99</v>
      </c>
      <c r="B280" s="1">
        <f>DATE(2022,8,4) + TIME(23,45,35)</f>
        <v>44777.989988425928</v>
      </c>
      <c r="C280">
        <v>2058120192</v>
      </c>
      <c r="D280">
        <v>4776126.5</v>
      </c>
      <c r="E280">
        <v>53.571380615234375</v>
      </c>
      <c r="F280">
        <v>430.91827392578125</v>
      </c>
      <c r="G280">
        <v>2288919.5</v>
      </c>
      <c r="H280">
        <v>5311.7255859375</v>
      </c>
      <c r="I280">
        <v>1</v>
      </c>
      <c r="J280">
        <v>2.2391160018742085E-3</v>
      </c>
      <c r="K280">
        <v>0.11893837153911591</v>
      </c>
      <c r="L280">
        <v>54572.27734375</v>
      </c>
    </row>
    <row r="281" spans="1:12" x14ac:dyDescent="0.25">
      <c r="A281">
        <v>1433</v>
      </c>
      <c r="B281" s="1">
        <f>DATE(2022,8,5) + TIME(0,0,0)</f>
        <v>44778</v>
      </c>
      <c r="C281">
        <v>2058142464</v>
      </c>
      <c r="D281">
        <v>4776178.5</v>
      </c>
      <c r="E281">
        <v>53.572536468505859</v>
      </c>
      <c r="F281">
        <v>430.91827392578125</v>
      </c>
      <c r="G281">
        <v>2228810.75</v>
      </c>
      <c r="H281">
        <v>5172.2353515625</v>
      </c>
      <c r="I281">
        <v>1</v>
      </c>
      <c r="J281">
        <v>2.2340691648423672E-3</v>
      </c>
      <c r="K281">
        <v>0.11555390059947968</v>
      </c>
      <c r="L281">
        <v>54623.1953125</v>
      </c>
    </row>
    <row r="282" spans="1:12" x14ac:dyDescent="0.25">
      <c r="A282">
        <v>1438.99</v>
      </c>
      <c r="B282" s="1">
        <f>DATE(2022,8,10) + TIME(23,45,35)</f>
        <v>44783.989988425928</v>
      </c>
      <c r="C282">
        <v>2071492992</v>
      </c>
      <c r="D282">
        <v>4807160</v>
      </c>
      <c r="E282">
        <v>54.261253356933594</v>
      </c>
      <c r="F282">
        <v>430.91827392578125</v>
      </c>
      <c r="G282">
        <v>2228811</v>
      </c>
      <c r="H282">
        <v>5172.23583984375</v>
      </c>
      <c r="I282">
        <v>1</v>
      </c>
      <c r="J282">
        <v>2.2241552360355854E-3</v>
      </c>
      <c r="K282">
        <v>0.11504111438989639</v>
      </c>
      <c r="L282">
        <v>54644.3203125</v>
      </c>
    </row>
    <row r="283" spans="1:12" x14ac:dyDescent="0.25">
      <c r="A283">
        <v>1439</v>
      </c>
      <c r="B283" s="1">
        <f>DATE(2022,8,11) + TIME(0,0,0)</f>
        <v>44784</v>
      </c>
      <c r="C283">
        <v>2071515264</v>
      </c>
      <c r="D283">
        <v>4807211.5</v>
      </c>
      <c r="E283">
        <v>54.262397766113281</v>
      </c>
      <c r="F283">
        <v>430.91827392578125</v>
      </c>
      <c r="G283">
        <v>2216084.5</v>
      </c>
      <c r="H283">
        <v>5142.7021484375</v>
      </c>
      <c r="I283">
        <v>1</v>
      </c>
      <c r="J283">
        <v>2.2231109905987978E-3</v>
      </c>
      <c r="K283">
        <v>0.11433052271604538</v>
      </c>
      <c r="L283">
        <v>54655.1015625</v>
      </c>
    </row>
    <row r="284" spans="1:12" x14ac:dyDescent="0.25">
      <c r="A284">
        <v>1439.99</v>
      </c>
      <c r="B284" s="1">
        <f>DATE(2022,8,11) + TIME(23,45,35)</f>
        <v>44784.989988425928</v>
      </c>
      <c r="C284">
        <v>2073709184</v>
      </c>
      <c r="D284">
        <v>4812302.5</v>
      </c>
      <c r="E284">
        <v>54.375499725341797</v>
      </c>
      <c r="F284">
        <v>430.91827392578125</v>
      </c>
      <c r="G284">
        <v>2216084.5</v>
      </c>
      <c r="H284">
        <v>5142.70263671875</v>
      </c>
      <c r="I284">
        <v>1</v>
      </c>
      <c r="J284">
        <v>2.2212073672562838E-3</v>
      </c>
      <c r="K284">
        <v>0.1142326220870018</v>
      </c>
      <c r="L284">
        <v>54658.8125</v>
      </c>
    </row>
    <row r="285" spans="1:12" x14ac:dyDescent="0.25">
      <c r="A285">
        <v>1440</v>
      </c>
      <c r="B285" s="1">
        <f>DATE(2022,8,12) + TIME(0,0,0)</f>
        <v>44785</v>
      </c>
      <c r="C285">
        <v>2073709184</v>
      </c>
      <c r="D285">
        <v>4812302.5</v>
      </c>
      <c r="E285">
        <v>54.375499725341797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55178.8671875</v>
      </c>
    </row>
    <row r="286" spans="1:12" x14ac:dyDescent="0.25">
      <c r="A286">
        <v>1445.99</v>
      </c>
      <c r="B286" s="1">
        <f>DATE(2022,8,17) + TIME(23,45,35)</f>
        <v>44790.989988425928</v>
      </c>
      <c r="C286">
        <v>2073709184</v>
      </c>
      <c r="D286">
        <v>4812302.5</v>
      </c>
      <c r="E286">
        <v>54.375499725341797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56096.390625</v>
      </c>
    </row>
    <row r="287" spans="1:12" x14ac:dyDescent="0.25">
      <c r="A287">
        <v>1446</v>
      </c>
      <c r="B287" s="1">
        <f>DATE(2022,8,18) + TIME(0,0,0)</f>
        <v>44791</v>
      </c>
      <c r="C287">
        <v>2073732096</v>
      </c>
      <c r="D287">
        <v>4812356</v>
      </c>
      <c r="E287">
        <v>54.376293182373047</v>
      </c>
      <c r="F287">
        <v>430.91827392578125</v>
      </c>
      <c r="G287">
        <v>2294446.5</v>
      </c>
      <c r="H287">
        <v>5324.55126953125</v>
      </c>
      <c r="I287">
        <v>1</v>
      </c>
      <c r="J287">
        <v>1.490551745519042E-3</v>
      </c>
      <c r="K287">
        <v>7.9366378486156464E-2</v>
      </c>
      <c r="L287">
        <v>55716.53515625</v>
      </c>
    </row>
    <row r="288" spans="1:12" x14ac:dyDescent="0.25">
      <c r="A288">
        <v>1464.99</v>
      </c>
      <c r="B288" s="1">
        <f>DATE(2022,9,5) + TIME(23,45,35)</f>
        <v>44809.989988425928</v>
      </c>
      <c r="C288">
        <v>2117303296</v>
      </c>
      <c r="D288">
        <v>4913468.5</v>
      </c>
      <c r="E288">
        <v>56.578903198242188</v>
      </c>
      <c r="F288">
        <v>430.91827392578125</v>
      </c>
      <c r="G288">
        <v>2294429</v>
      </c>
      <c r="H288">
        <v>5324.5107421875</v>
      </c>
      <c r="I288">
        <v>1</v>
      </c>
      <c r="J288">
        <v>2.2513787262141705E-3</v>
      </c>
      <c r="K288">
        <v>0.11987759917974472</v>
      </c>
      <c r="L288">
        <v>54564.03515625</v>
      </c>
    </row>
    <row r="289" spans="1:12" x14ac:dyDescent="0.25">
      <c r="A289">
        <v>1465</v>
      </c>
      <c r="B289" s="1">
        <f>DATE(2022,9,6) + TIME(0,0,0)</f>
        <v>44810</v>
      </c>
      <c r="C289">
        <v>2117330816</v>
      </c>
      <c r="D289">
        <v>4913532</v>
      </c>
      <c r="E289">
        <v>56.580356597900391</v>
      </c>
      <c r="F289">
        <v>430.91827392578125</v>
      </c>
      <c r="G289">
        <v>2744121.5</v>
      </c>
      <c r="H289">
        <v>6368.07861328125</v>
      </c>
      <c r="I289">
        <v>1</v>
      </c>
      <c r="J289">
        <v>2.2816676646471024E-3</v>
      </c>
      <c r="K289">
        <v>0.14530171453952789</v>
      </c>
      <c r="L289">
        <v>54174.71875</v>
      </c>
    </row>
    <row r="290" spans="1:12" x14ac:dyDescent="0.25">
      <c r="A290">
        <v>1466.99</v>
      </c>
      <c r="B290" s="1">
        <f>DATE(2022,9,7) + TIME(23,45,35)</f>
        <v>44811.989988425928</v>
      </c>
      <c r="C290">
        <v>2122791552</v>
      </c>
      <c r="D290">
        <v>4926204.5</v>
      </c>
      <c r="E290">
        <v>56.883613586425781</v>
      </c>
      <c r="F290">
        <v>430.91827392578125</v>
      </c>
      <c r="G290">
        <v>2744117.75</v>
      </c>
      <c r="H290">
        <v>6368.06982421875</v>
      </c>
      <c r="I290">
        <v>1</v>
      </c>
      <c r="J290">
        <v>2.4182656779885292E-3</v>
      </c>
      <c r="K290">
        <v>0.15400056540966034</v>
      </c>
      <c r="L290">
        <v>53972.69921875</v>
      </c>
    </row>
    <row r="291" spans="1:12" x14ac:dyDescent="0.25">
      <c r="A291">
        <v>1467</v>
      </c>
      <c r="B291" s="1">
        <f>DATE(2022,9,8) + TIME(0,0,0)</f>
        <v>44812</v>
      </c>
      <c r="C291">
        <v>2122791552</v>
      </c>
      <c r="D291">
        <v>4926204.5</v>
      </c>
      <c r="E291">
        <v>56.883613586425781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54792.74609375</v>
      </c>
    </row>
    <row r="292" spans="1:12" x14ac:dyDescent="0.25">
      <c r="A292">
        <v>1467.59</v>
      </c>
      <c r="B292" s="1">
        <f>DATE(2022,9,8) + TIME(14,9,35)</f>
        <v>44812.589988425927</v>
      </c>
      <c r="C292">
        <v>2122791552</v>
      </c>
      <c r="D292">
        <v>4926204.5</v>
      </c>
      <c r="E292">
        <v>56.883613586425781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55147.765625</v>
      </c>
    </row>
    <row r="293" spans="1:12" x14ac:dyDescent="0.25">
      <c r="A293">
        <v>1467.6</v>
      </c>
      <c r="B293" s="1">
        <f>DATE(2022,9,8) + TIME(14,24,0)</f>
        <v>44812.6</v>
      </c>
      <c r="C293">
        <v>2122814464</v>
      </c>
      <c r="D293">
        <v>4926257.5</v>
      </c>
      <c r="E293">
        <v>56.88458251953125</v>
      </c>
      <c r="F293">
        <v>430.91827392578125</v>
      </c>
      <c r="G293">
        <v>2285585</v>
      </c>
      <c r="H293">
        <v>5303.9873046875</v>
      </c>
      <c r="I293">
        <v>1</v>
      </c>
      <c r="J293">
        <v>1.8294428009539843E-3</v>
      </c>
      <c r="K293">
        <v>9.703519195318222E-2</v>
      </c>
      <c r="L293">
        <v>55132.515625</v>
      </c>
    </row>
    <row r="294" spans="1:12" x14ac:dyDescent="0.25">
      <c r="A294">
        <v>1478.99</v>
      </c>
      <c r="B294" s="1">
        <f>DATE(2022,9,19) + TIME(23,45,35)</f>
        <v>44823.989988425928</v>
      </c>
      <c r="C294">
        <v>2148847104</v>
      </c>
      <c r="D294">
        <v>4986670</v>
      </c>
      <c r="E294">
        <v>58.249900817871094</v>
      </c>
      <c r="F294">
        <v>430.91827392578125</v>
      </c>
      <c r="G294">
        <v>2285574.5</v>
      </c>
      <c r="H294">
        <v>5303.962890625</v>
      </c>
      <c r="I294">
        <v>1</v>
      </c>
      <c r="J294">
        <v>2.2896945010870695E-3</v>
      </c>
      <c r="K294">
        <v>0.12144732475280762</v>
      </c>
      <c r="L294">
        <v>54527.21484375</v>
      </c>
    </row>
    <row r="295" spans="1:12" x14ac:dyDescent="0.25">
      <c r="A295">
        <v>1479</v>
      </c>
      <c r="B295" s="1">
        <f>DATE(2022,9,20) + TIME(0,0,0)</f>
        <v>44824</v>
      </c>
      <c r="C295">
        <v>2148872704</v>
      </c>
      <c r="D295">
        <v>4986729</v>
      </c>
      <c r="E295">
        <v>58.251266479492188</v>
      </c>
      <c r="F295">
        <v>430.91827392578125</v>
      </c>
      <c r="G295">
        <v>2552447.25</v>
      </c>
      <c r="H295">
        <v>5923.27490234375</v>
      </c>
      <c r="I295">
        <v>1</v>
      </c>
      <c r="J295">
        <v>2.3067349102348089E-3</v>
      </c>
      <c r="K295">
        <v>0.13663740456104279</v>
      </c>
      <c r="L295">
        <v>54298.44140625</v>
      </c>
    </row>
    <row r="296" spans="1:12" x14ac:dyDescent="0.25">
      <c r="A296">
        <v>1479.49</v>
      </c>
      <c r="B296" s="1">
        <f>DATE(2022,9,20) + TIME(11,45,35)</f>
        <v>44824.489988425928</v>
      </c>
      <c r="C296">
        <v>2150123264</v>
      </c>
      <c r="D296">
        <v>4989631.5</v>
      </c>
      <c r="E296">
        <v>58.319309234619141</v>
      </c>
      <c r="F296">
        <v>430.91827392578125</v>
      </c>
      <c r="G296">
        <v>2552446</v>
      </c>
      <c r="H296">
        <v>5923.271484375</v>
      </c>
      <c r="I296">
        <v>1</v>
      </c>
      <c r="J296">
        <v>2.3595807142555714E-3</v>
      </c>
      <c r="K296">
        <v>0.13976767659187317</v>
      </c>
      <c r="L296">
        <v>54220.3984375</v>
      </c>
    </row>
    <row r="297" spans="1:12" x14ac:dyDescent="0.25">
      <c r="A297">
        <v>1479.5</v>
      </c>
      <c r="B297" s="1">
        <f>DATE(2022,9,20) + TIME(12,0,0)</f>
        <v>44824.5</v>
      </c>
      <c r="C297">
        <v>2150146048</v>
      </c>
      <c r="D297">
        <v>4989684</v>
      </c>
      <c r="E297">
        <v>58.320545196533203</v>
      </c>
      <c r="F297">
        <v>430.91827392578125</v>
      </c>
      <c r="G297">
        <v>2274808</v>
      </c>
      <c r="H297">
        <v>5278.9775390625</v>
      </c>
      <c r="I297">
        <v>1</v>
      </c>
      <c r="J297">
        <v>2.3413728922605515E-3</v>
      </c>
      <c r="K297">
        <v>0.1236034482717514</v>
      </c>
      <c r="L297">
        <v>54457.48828125</v>
      </c>
    </row>
    <row r="298" spans="1:12" x14ac:dyDescent="0.25">
      <c r="A298">
        <v>1487.99</v>
      </c>
      <c r="B298" s="1">
        <f>DATE(2022,9,28) + TIME(23,45,35)</f>
        <v>44832.989988425928</v>
      </c>
      <c r="C298">
        <v>2169459200</v>
      </c>
      <c r="D298">
        <v>5034503</v>
      </c>
      <c r="E298">
        <v>59.356781005859375</v>
      </c>
      <c r="F298">
        <v>430.91827392578125</v>
      </c>
      <c r="G298">
        <v>2274808.5</v>
      </c>
      <c r="H298">
        <v>5278.97900390625</v>
      </c>
      <c r="I298">
        <v>1</v>
      </c>
      <c r="J298">
        <v>2.3192702792584896E-3</v>
      </c>
      <c r="K298">
        <v>0.12243662774562836</v>
      </c>
      <c r="L298">
        <v>54499.4609375</v>
      </c>
    </row>
    <row r="299" spans="1:12" x14ac:dyDescent="0.25">
      <c r="A299">
        <v>1488</v>
      </c>
      <c r="B299" s="1">
        <f>DATE(2022,9,29) + TIME(0,0,0)</f>
        <v>44833</v>
      </c>
      <c r="C299">
        <v>2169486848</v>
      </c>
      <c r="D299">
        <v>5034566.5</v>
      </c>
      <c r="E299">
        <v>59.358280181884766</v>
      </c>
      <c r="F299">
        <v>430.91827392578125</v>
      </c>
      <c r="G299">
        <v>2753646.25</v>
      </c>
      <c r="H299">
        <v>6390.1826171875</v>
      </c>
      <c r="I299">
        <v>1</v>
      </c>
      <c r="J299">
        <v>2.3477473296225071E-3</v>
      </c>
      <c r="K299">
        <v>0.15002885460853577</v>
      </c>
      <c r="L299">
        <v>54085.45703125</v>
      </c>
    </row>
    <row r="300" spans="1:12" x14ac:dyDescent="0.25">
      <c r="A300">
        <v>1492.99</v>
      </c>
      <c r="B300" s="1">
        <f>DATE(2022,10,3) + TIME(23,45,35)</f>
        <v>44837.989988425928</v>
      </c>
      <c r="C300">
        <v>2183227392</v>
      </c>
      <c r="D300">
        <v>5066453.5</v>
      </c>
      <c r="E300">
        <v>60.158168792724609</v>
      </c>
      <c r="F300">
        <v>430.91827392578125</v>
      </c>
      <c r="G300">
        <v>2753641</v>
      </c>
      <c r="H300">
        <v>6390.169921875</v>
      </c>
      <c r="I300">
        <v>1</v>
      </c>
      <c r="J300">
        <v>2.5450480170547962E-3</v>
      </c>
      <c r="K300">
        <v>0.16263702511787415</v>
      </c>
      <c r="L300">
        <v>53802.390625</v>
      </c>
    </row>
    <row r="301" spans="1:12" x14ac:dyDescent="0.25">
      <c r="A301">
        <v>1493</v>
      </c>
      <c r="B301" s="1">
        <f>DATE(2022,10,4) + TIME(0,0,0)</f>
        <v>44838</v>
      </c>
      <c r="C301">
        <v>2183250432</v>
      </c>
      <c r="D301">
        <v>5066507</v>
      </c>
      <c r="E301">
        <v>60.159507751464844</v>
      </c>
      <c r="F301">
        <v>430.91827392578125</v>
      </c>
      <c r="G301">
        <v>2291262.25</v>
      </c>
      <c r="H301">
        <v>5317.162109375</v>
      </c>
      <c r="I301">
        <v>1</v>
      </c>
      <c r="J301">
        <v>2.5126156397163868E-3</v>
      </c>
      <c r="K301">
        <v>0.13360320031642914</v>
      </c>
      <c r="L301">
        <v>54202.17578125</v>
      </c>
    </row>
    <row r="302" spans="1:12" x14ac:dyDescent="0.25">
      <c r="A302">
        <v>1512.99</v>
      </c>
      <c r="B302" s="1">
        <f>DATE(2022,10,23) + TIME(23,45,35)</f>
        <v>44857.989988425928</v>
      </c>
      <c r="C302">
        <v>2229052672</v>
      </c>
      <c r="D302">
        <v>5172797</v>
      </c>
      <c r="E302">
        <v>62.739242553710938</v>
      </c>
      <c r="F302">
        <v>430.91827392578125</v>
      </c>
      <c r="G302">
        <v>2291263.25</v>
      </c>
      <c r="H302">
        <v>5317.16455078125</v>
      </c>
      <c r="I302">
        <v>1</v>
      </c>
      <c r="J302">
        <v>2.4652075953781605E-3</v>
      </c>
      <c r="K302">
        <v>0.13108237087726593</v>
      </c>
      <c r="L302">
        <v>54328.23046875</v>
      </c>
    </row>
    <row r="303" spans="1:12" x14ac:dyDescent="0.25">
      <c r="A303">
        <v>1513</v>
      </c>
      <c r="B303" s="1">
        <f>DATE(2022,10,24) + TIME(0,0,0)</f>
        <v>44858</v>
      </c>
      <c r="C303">
        <v>2229052672</v>
      </c>
      <c r="D303">
        <v>5172797</v>
      </c>
      <c r="E303">
        <v>62.739242553710938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54867.85546875</v>
      </c>
    </row>
    <row r="304" spans="1:12" x14ac:dyDescent="0.25">
      <c r="A304">
        <v>1514.99</v>
      </c>
      <c r="B304" s="1">
        <f>DATE(2022,10,25) + TIME(23,45,35)</f>
        <v>44859.989988425928</v>
      </c>
      <c r="C304">
        <v>2229052672</v>
      </c>
      <c r="D304">
        <v>5172797</v>
      </c>
      <c r="E304">
        <v>62.739242553710938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55437.796875</v>
      </c>
    </row>
    <row r="305" spans="1:12" x14ac:dyDescent="0.25">
      <c r="A305">
        <v>1515</v>
      </c>
      <c r="B305" s="1">
        <f>DATE(2022,10,26) + TIME(0,0,0)</f>
        <v>44860</v>
      </c>
      <c r="C305">
        <v>2229076224</v>
      </c>
      <c r="D305">
        <v>5172851.5</v>
      </c>
      <c r="E305">
        <v>62.740219116210938</v>
      </c>
      <c r="F305">
        <v>430.91827392578125</v>
      </c>
      <c r="G305">
        <v>2355897.25</v>
      </c>
      <c r="H305">
        <v>5467.15576171875</v>
      </c>
      <c r="I305">
        <v>1</v>
      </c>
      <c r="J305">
        <v>1.7874278128147125E-3</v>
      </c>
      <c r="K305">
        <v>9.7723215818405151E-2</v>
      </c>
      <c r="L305">
        <v>55212.58984375</v>
      </c>
    </row>
    <row r="306" spans="1:12" x14ac:dyDescent="0.25">
      <c r="A306">
        <v>1517.99</v>
      </c>
      <c r="B306" s="1">
        <f>DATE(2022,10,28) + TIME(23,45,35)</f>
        <v>44862.989988425928</v>
      </c>
      <c r="C306">
        <v>2236120320</v>
      </c>
      <c r="D306">
        <v>5189198.5</v>
      </c>
      <c r="E306">
        <v>63.123256683349609</v>
      </c>
      <c r="F306">
        <v>430.91827392578125</v>
      </c>
      <c r="G306">
        <v>2355882.5</v>
      </c>
      <c r="H306">
        <v>5467.12109375</v>
      </c>
      <c r="I306">
        <v>1</v>
      </c>
      <c r="J306">
        <v>2.4223995860666037E-3</v>
      </c>
      <c r="K306">
        <v>0.13243873417377472</v>
      </c>
      <c r="L306">
        <v>54345.8984375</v>
      </c>
    </row>
    <row r="307" spans="1:12" x14ac:dyDescent="0.25">
      <c r="A307">
        <v>1518</v>
      </c>
      <c r="B307" s="1">
        <f>DATE(2022,10,29) + TIME(0,0,0)</f>
        <v>44863</v>
      </c>
      <c r="C307">
        <v>2236143104</v>
      </c>
      <c r="D307">
        <v>5189251.5</v>
      </c>
      <c r="E307">
        <v>63.124542236328125</v>
      </c>
      <c r="F307">
        <v>430.91827392578125</v>
      </c>
      <c r="G307">
        <v>2283054.25</v>
      </c>
      <c r="H307">
        <v>5298.11474609375</v>
      </c>
      <c r="I307">
        <v>1</v>
      </c>
      <c r="J307">
        <v>2.4207725655287504E-3</v>
      </c>
      <c r="K307">
        <v>0.12825840711593628</v>
      </c>
      <c r="L307">
        <v>54406.94921875</v>
      </c>
    </row>
    <row r="308" spans="1:12" x14ac:dyDescent="0.25">
      <c r="A308">
        <v>1520.99</v>
      </c>
      <c r="B308" s="1">
        <f>DATE(2022,10,31) + TIME(23,45,35)</f>
        <v>44865.989988425928</v>
      </c>
      <c r="C308">
        <v>2242969600</v>
      </c>
      <c r="D308">
        <v>5205092.5</v>
      </c>
      <c r="E308">
        <v>63.511775970458984</v>
      </c>
      <c r="F308">
        <v>430.91827392578125</v>
      </c>
      <c r="G308">
        <v>2283053.5</v>
      </c>
      <c r="H308">
        <v>5298.11279296875</v>
      </c>
      <c r="I308">
        <v>1</v>
      </c>
      <c r="J308">
        <v>2.4578389711678028E-3</v>
      </c>
      <c r="K308">
        <v>0.13022227585315704</v>
      </c>
      <c r="L308">
        <v>54364.09375</v>
      </c>
    </row>
    <row r="309" spans="1:12" x14ac:dyDescent="0.25">
      <c r="A309">
        <v>1521</v>
      </c>
      <c r="B309" s="1">
        <f>DATE(2022,11,1) + TIME(0,0,0)</f>
        <v>44866</v>
      </c>
      <c r="C309">
        <v>2242991360</v>
      </c>
      <c r="D309">
        <v>5205143.5</v>
      </c>
      <c r="E309">
        <v>63.513023376464844</v>
      </c>
      <c r="F309">
        <v>430.91827392578125</v>
      </c>
      <c r="G309">
        <v>2192463</v>
      </c>
      <c r="H309">
        <v>5087.88623046875</v>
      </c>
      <c r="I309">
        <v>1</v>
      </c>
      <c r="J309">
        <v>2.4559085723012686E-3</v>
      </c>
      <c r="K309">
        <v>0.12495690584182739</v>
      </c>
      <c r="L309">
        <v>54440.22265625</v>
      </c>
    </row>
    <row r="310" spans="1:12" x14ac:dyDescent="0.25">
      <c r="A310">
        <v>1521.79</v>
      </c>
      <c r="B310" s="1">
        <f>DATE(2022,11,1) + TIME(18,57,35)</f>
        <v>44866.789988425924</v>
      </c>
      <c r="C310">
        <v>2244723456</v>
      </c>
      <c r="D310">
        <v>5209163</v>
      </c>
      <c r="E310">
        <v>63.611297607421875</v>
      </c>
      <c r="F310">
        <v>430.91827392578125</v>
      </c>
      <c r="G310">
        <v>2192463.25</v>
      </c>
      <c r="H310">
        <v>5087.88671875</v>
      </c>
      <c r="I310">
        <v>1</v>
      </c>
      <c r="J310">
        <v>2.443152479827404E-3</v>
      </c>
      <c r="K310">
        <v>0.12430786341428757</v>
      </c>
      <c r="L310">
        <v>54460.66796875</v>
      </c>
    </row>
    <row r="311" spans="1:12" x14ac:dyDescent="0.25">
      <c r="A311">
        <v>1521.8</v>
      </c>
      <c r="B311" s="1">
        <f>DATE(2022,11,1) + TIME(19,12,0)</f>
        <v>44866.8</v>
      </c>
      <c r="C311">
        <v>2244746496</v>
      </c>
      <c r="D311">
        <v>5209216.5</v>
      </c>
      <c r="E311">
        <v>63.612602233886719</v>
      </c>
      <c r="F311">
        <v>430.91827392578125</v>
      </c>
      <c r="G311">
        <v>2299609</v>
      </c>
      <c r="H311">
        <v>5336.53173828125</v>
      </c>
      <c r="I311">
        <v>1</v>
      </c>
      <c r="J311">
        <v>2.44523910805583E-3</v>
      </c>
      <c r="K311">
        <v>0.13049416244029999</v>
      </c>
      <c r="L311">
        <v>54370.6953125</v>
      </c>
    </row>
    <row r="312" spans="1:12" x14ac:dyDescent="0.25">
      <c r="A312">
        <v>1522.99</v>
      </c>
      <c r="B312" s="1">
        <f>DATE(2022,11,2) + TIME(23,45,35)</f>
        <v>44867.989988425928</v>
      </c>
      <c r="C312">
        <v>2247483136</v>
      </c>
      <c r="D312">
        <v>5215567</v>
      </c>
      <c r="E312">
        <v>63.769512176513672</v>
      </c>
      <c r="F312">
        <v>430.91827392578125</v>
      </c>
      <c r="G312">
        <v>2299608.25</v>
      </c>
      <c r="H312">
        <v>5336.5302734375</v>
      </c>
      <c r="I312">
        <v>1</v>
      </c>
      <c r="J312">
        <v>2.4795990902930498E-3</v>
      </c>
      <c r="K312">
        <v>0.1323278397321701</v>
      </c>
      <c r="L312">
        <v>54326.1875</v>
      </c>
    </row>
    <row r="313" spans="1:12" x14ac:dyDescent="0.25">
      <c r="A313">
        <v>1523</v>
      </c>
      <c r="B313" s="1">
        <f>DATE(2022,11,3) + TIME(0,0,0)</f>
        <v>44868</v>
      </c>
      <c r="C313">
        <v>2247505408</v>
      </c>
      <c r="D313">
        <v>5215618.5</v>
      </c>
      <c r="E313">
        <v>63.770797729492188</v>
      </c>
      <c r="F313">
        <v>430.91827392578125</v>
      </c>
      <c r="G313">
        <v>2231741.25</v>
      </c>
      <c r="H313">
        <v>5179.0361328125</v>
      </c>
      <c r="I313">
        <v>1</v>
      </c>
      <c r="J313">
        <v>2.4784663692116737E-3</v>
      </c>
      <c r="K313">
        <v>0.12836386263370514</v>
      </c>
      <c r="L313">
        <v>54383.16796875</v>
      </c>
    </row>
    <row r="314" spans="1:12" x14ac:dyDescent="0.25">
      <c r="A314">
        <v>1525.99</v>
      </c>
      <c r="B314" s="1">
        <f>DATE(2022,11,5) + TIME(23,45,35)</f>
        <v>44870.989988425928</v>
      </c>
      <c r="C314">
        <v>2254178304</v>
      </c>
      <c r="D314">
        <v>5231104</v>
      </c>
      <c r="E314">
        <v>64.154533386230469</v>
      </c>
      <c r="F314">
        <v>430.91827392578125</v>
      </c>
      <c r="G314">
        <v>2231741.25</v>
      </c>
      <c r="H314">
        <v>5179.0361328125</v>
      </c>
      <c r="I314">
        <v>1</v>
      </c>
      <c r="J314">
        <v>2.4834200739860535E-3</v>
      </c>
      <c r="K314">
        <v>0.12862041592597961</v>
      </c>
      <c r="L314">
        <v>54384.3515625</v>
      </c>
    </row>
    <row r="315" spans="1:12" x14ac:dyDescent="0.25">
      <c r="A315">
        <v>1526</v>
      </c>
      <c r="B315" s="1">
        <f>DATE(2022,11,6) + TIME(0,0,0)</f>
        <v>44871</v>
      </c>
      <c r="C315">
        <v>2254201600</v>
      </c>
      <c r="D315">
        <v>5231158</v>
      </c>
      <c r="E315">
        <v>64.155876159667969</v>
      </c>
      <c r="F315">
        <v>430.91827392578125</v>
      </c>
      <c r="G315">
        <v>2335141</v>
      </c>
      <c r="H315">
        <v>5418.98779296875</v>
      </c>
      <c r="I315">
        <v>1</v>
      </c>
      <c r="J315">
        <v>2.4847250897437334E-3</v>
      </c>
      <c r="K315">
        <v>0.13465029001235962</v>
      </c>
      <c r="L315">
        <v>54297.390625</v>
      </c>
    </row>
    <row r="316" spans="1:12" x14ac:dyDescent="0.25">
      <c r="A316">
        <v>1526.99</v>
      </c>
      <c r="B316" s="1">
        <f>DATE(2022,11,6) + TIME(23,45,35)</f>
        <v>44871.989988425928</v>
      </c>
      <c r="C316">
        <v>2256513280</v>
      </c>
      <c r="D316">
        <v>5236523</v>
      </c>
      <c r="E316">
        <v>64.290473937988281</v>
      </c>
      <c r="F316">
        <v>430.91827392578125</v>
      </c>
      <c r="G316">
        <v>2335140</v>
      </c>
      <c r="H316">
        <v>5418.986328125</v>
      </c>
      <c r="I316">
        <v>1</v>
      </c>
      <c r="J316">
        <v>2.517718356102705E-3</v>
      </c>
      <c r="K316">
        <v>0.13643823564052582</v>
      </c>
      <c r="L316">
        <v>54254.22265625</v>
      </c>
    </row>
    <row r="317" spans="1:12" x14ac:dyDescent="0.25">
      <c r="A317">
        <v>1527</v>
      </c>
      <c r="B317" s="1">
        <f>DATE(2022,11,7) + TIME(0,0,0)</f>
        <v>44872</v>
      </c>
      <c r="C317">
        <v>2256536064</v>
      </c>
      <c r="D317">
        <v>5236575.5</v>
      </c>
      <c r="E317">
        <v>64.291801452636719</v>
      </c>
      <c r="F317">
        <v>430.91827392578125</v>
      </c>
      <c r="G317">
        <v>2275860.75</v>
      </c>
      <c r="H317">
        <v>5281.4208984375</v>
      </c>
      <c r="I317">
        <v>1</v>
      </c>
      <c r="J317">
        <v>2.5171204470098019E-3</v>
      </c>
      <c r="K317">
        <v>0.13294307887554169</v>
      </c>
      <c r="L317">
        <v>54304.078125</v>
      </c>
    </row>
    <row r="318" spans="1:12" x14ac:dyDescent="0.25">
      <c r="A318">
        <v>1529.99</v>
      </c>
      <c r="B318" s="1">
        <f>DATE(2022,11,9) + TIME(23,45,35)</f>
        <v>44874.989988425928</v>
      </c>
      <c r="C318">
        <v>2263341056</v>
      </c>
      <c r="D318">
        <v>5252367</v>
      </c>
      <c r="E318">
        <v>64.689613342285156</v>
      </c>
      <c r="F318">
        <v>430.91827392578125</v>
      </c>
      <c r="G318">
        <v>2275860.75</v>
      </c>
      <c r="H318">
        <v>5281.4208984375</v>
      </c>
      <c r="I318">
        <v>1</v>
      </c>
      <c r="J318">
        <v>2.5252765044569969E-3</v>
      </c>
      <c r="K318">
        <v>0.13337384164333344</v>
      </c>
      <c r="L318">
        <v>54299.3125</v>
      </c>
    </row>
    <row r="319" spans="1:12" x14ac:dyDescent="0.25">
      <c r="A319">
        <v>1530</v>
      </c>
      <c r="B319" s="1">
        <f>DATE(2022,11,10) + TIME(0,0,0)</f>
        <v>44875</v>
      </c>
      <c r="C319">
        <v>2263341056</v>
      </c>
      <c r="D319">
        <v>5252367</v>
      </c>
      <c r="E319">
        <v>64.689613342285156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54842.6875</v>
      </c>
    </row>
    <row r="320" spans="1:12" x14ac:dyDescent="0.25">
      <c r="A320">
        <v>1530.99</v>
      </c>
      <c r="B320" s="1">
        <f>DATE(2022,11,10) + TIME(23,45,35)</f>
        <v>44875.989988425928</v>
      </c>
      <c r="C320">
        <v>2263341056</v>
      </c>
      <c r="D320">
        <v>5252367</v>
      </c>
      <c r="E320">
        <v>64.689613342285156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55218.03515625</v>
      </c>
    </row>
    <row r="321" spans="1:12" x14ac:dyDescent="0.25">
      <c r="A321">
        <v>1531</v>
      </c>
      <c r="B321" s="1">
        <f>DATE(2022,11,11) + TIME(0,0,0)</f>
        <v>44876</v>
      </c>
      <c r="C321">
        <v>2263341056</v>
      </c>
      <c r="D321">
        <v>5252367</v>
      </c>
      <c r="E321">
        <v>64.689613342285156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55221.01171875</v>
      </c>
    </row>
    <row r="322" spans="1:12" x14ac:dyDescent="0.25">
      <c r="A322">
        <v>1532.99</v>
      </c>
      <c r="B322" s="1">
        <f>DATE(2022,11,12) + TIME(23,45,35)</f>
        <v>44877.989988425928</v>
      </c>
      <c r="C322">
        <v>2263341056</v>
      </c>
      <c r="D322">
        <v>5252367</v>
      </c>
      <c r="E322">
        <v>64.689613342285156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55562.56640625</v>
      </c>
    </row>
    <row r="323" spans="1:12" x14ac:dyDescent="0.25">
      <c r="A323">
        <v>1533</v>
      </c>
      <c r="B323" s="1">
        <f>DATE(2022,11,13) + TIME(0,0,0)</f>
        <v>44878</v>
      </c>
      <c r="C323">
        <v>2263341056</v>
      </c>
      <c r="D323">
        <v>5252367</v>
      </c>
      <c r="E323">
        <v>64.689613342285156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55563.828125</v>
      </c>
    </row>
    <row r="324" spans="1:12" x14ac:dyDescent="0.25">
      <c r="A324">
        <v>1535.99</v>
      </c>
      <c r="B324" s="1">
        <f>DATE(2022,11,15) + TIME(23,45,35)</f>
        <v>44880.989988425928</v>
      </c>
      <c r="C324">
        <v>2263341056</v>
      </c>
      <c r="D324">
        <v>5252367</v>
      </c>
      <c r="E324">
        <v>64.689613342285156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55805.8203125</v>
      </c>
    </row>
    <row r="325" spans="1:12" x14ac:dyDescent="0.25">
      <c r="A325">
        <v>1536</v>
      </c>
      <c r="B325" s="1">
        <f>DATE(2022,11,16) + TIME(0,0,0)</f>
        <v>44881</v>
      </c>
      <c r="C325">
        <v>2263368960</v>
      </c>
      <c r="D325">
        <v>5252432</v>
      </c>
      <c r="E325">
        <v>64.690689086914063</v>
      </c>
      <c r="F325">
        <v>430.91827392578125</v>
      </c>
      <c r="G325">
        <v>2788588.5</v>
      </c>
      <c r="H325">
        <v>6471.27001953125</v>
      </c>
      <c r="I325">
        <v>1</v>
      </c>
      <c r="J325">
        <v>1.6561769880354404E-3</v>
      </c>
      <c r="K325">
        <v>0.10717745870351791</v>
      </c>
      <c r="L325">
        <v>55063.30078125</v>
      </c>
    </row>
    <row r="326" spans="1:12" x14ac:dyDescent="0.25">
      <c r="A326">
        <v>1536.99</v>
      </c>
      <c r="B326" s="1">
        <f>DATE(2022,11,16) + TIME(23,45,35)</f>
        <v>44881.989988425928</v>
      </c>
      <c r="C326">
        <v>2266129408</v>
      </c>
      <c r="D326">
        <v>5258838.5</v>
      </c>
      <c r="E326">
        <v>64.832344055175781</v>
      </c>
      <c r="F326">
        <v>430.91827392578125</v>
      </c>
      <c r="G326">
        <v>2788568.5</v>
      </c>
      <c r="H326">
        <v>6471.22412109375</v>
      </c>
      <c r="I326">
        <v>1</v>
      </c>
      <c r="J326">
        <v>2.3705195635557175E-3</v>
      </c>
      <c r="K326">
        <v>0.15340526401996613</v>
      </c>
      <c r="L326">
        <v>54078.37890625</v>
      </c>
    </row>
    <row r="327" spans="1:12" x14ac:dyDescent="0.25">
      <c r="A327">
        <v>1537</v>
      </c>
      <c r="B327" s="1">
        <f>DATE(2022,11,17) + TIME(0,0,0)</f>
        <v>44882</v>
      </c>
      <c r="C327">
        <v>2266152704</v>
      </c>
      <c r="D327">
        <v>5258892</v>
      </c>
      <c r="E327">
        <v>64.8336181640625</v>
      </c>
      <c r="F327">
        <v>430.91827392578125</v>
      </c>
      <c r="G327">
        <v>2312924</v>
      </c>
      <c r="H327">
        <v>5367.4306640625</v>
      </c>
      <c r="I327">
        <v>1</v>
      </c>
      <c r="J327">
        <v>2.3728623054921627E-3</v>
      </c>
      <c r="K327">
        <v>0.12736475467681885</v>
      </c>
      <c r="L327">
        <v>54483.28125</v>
      </c>
    </row>
    <row r="328" spans="1:12" x14ac:dyDescent="0.25">
      <c r="A328">
        <v>1541.99</v>
      </c>
      <c r="B328" s="1">
        <f>DATE(2022,11,21) + TIME(23,45,35)</f>
        <v>44886.989988425928</v>
      </c>
      <c r="C328">
        <v>2277694208</v>
      </c>
      <c r="D328">
        <v>5285675.5</v>
      </c>
      <c r="E328">
        <v>65.489173889160156</v>
      </c>
      <c r="F328">
        <v>430.91827392578125</v>
      </c>
      <c r="G328">
        <v>2312921</v>
      </c>
      <c r="H328">
        <v>5367.423828125</v>
      </c>
      <c r="I328">
        <v>1</v>
      </c>
      <c r="J328">
        <v>2.500343369320035E-3</v>
      </c>
      <c r="K328">
        <v>0.13420738279819489</v>
      </c>
      <c r="L328">
        <v>54318.109375</v>
      </c>
    </row>
    <row r="329" spans="1:12" x14ac:dyDescent="0.25">
      <c r="A329">
        <v>1542</v>
      </c>
      <c r="B329" s="1">
        <f>DATE(2022,11,22) + TIME(0,0,0)</f>
        <v>44887</v>
      </c>
      <c r="C329">
        <v>2277721856</v>
      </c>
      <c r="D329">
        <v>5285740</v>
      </c>
      <c r="E329">
        <v>65.49078369140625</v>
      </c>
      <c r="F329">
        <v>430.91827392578125</v>
      </c>
      <c r="G329">
        <v>2770342.25</v>
      </c>
      <c r="H329">
        <v>6428.927734375</v>
      </c>
      <c r="I329">
        <v>1</v>
      </c>
      <c r="J329">
        <v>2.4999959859997034E-3</v>
      </c>
      <c r="K329">
        <v>0.16072696447372437</v>
      </c>
      <c r="L329">
        <v>53924.48828125</v>
      </c>
    </row>
    <row r="330" spans="1:12" x14ac:dyDescent="0.25">
      <c r="A330">
        <v>1545.99</v>
      </c>
      <c r="B330" s="1">
        <f>DATE(2022,11,25) + TIME(23,45,35)</f>
        <v>44890.989988425928</v>
      </c>
      <c r="C330">
        <v>2288775424</v>
      </c>
      <c r="D330">
        <v>5311391</v>
      </c>
      <c r="E330">
        <v>66.178329467773438</v>
      </c>
      <c r="F330">
        <v>430.91827392578125</v>
      </c>
      <c r="G330">
        <v>2770336</v>
      </c>
      <c r="H330">
        <v>6428.9130859375</v>
      </c>
      <c r="I330">
        <v>1</v>
      </c>
      <c r="J330">
        <v>2.7287441771477461E-3</v>
      </c>
      <c r="K330">
        <v>0.17543338239192963</v>
      </c>
      <c r="L330">
        <v>53623.63671875</v>
      </c>
    </row>
    <row r="331" spans="1:12" x14ac:dyDescent="0.25">
      <c r="A331">
        <v>1546</v>
      </c>
      <c r="B331" s="1">
        <f>DATE(2022,11,26) + TIME(0,0,0)</f>
        <v>44891</v>
      </c>
      <c r="C331">
        <v>2288798464</v>
      </c>
      <c r="D331">
        <v>5311444</v>
      </c>
      <c r="E331">
        <v>66.179779052734375</v>
      </c>
      <c r="F331">
        <v>430.91827392578125</v>
      </c>
      <c r="G331">
        <v>2284850.75</v>
      </c>
      <c r="H331">
        <v>5302.283203125</v>
      </c>
      <c r="I331">
        <v>1</v>
      </c>
      <c r="J331">
        <v>2.729334868490696E-3</v>
      </c>
      <c r="K331">
        <v>0.14472100138664246</v>
      </c>
      <c r="L331">
        <v>54040.3203125</v>
      </c>
    </row>
    <row r="332" spans="1:12" x14ac:dyDescent="0.25">
      <c r="A332">
        <v>1550.99</v>
      </c>
      <c r="B332" s="1">
        <f>DATE(2022,11,30) + TIME(23,45,35)</f>
        <v>44895.989988425928</v>
      </c>
      <c r="C332">
        <v>2300199680</v>
      </c>
      <c r="D332">
        <v>5337902.5</v>
      </c>
      <c r="E332">
        <v>66.870414733886719</v>
      </c>
      <c r="F332">
        <v>430.91827392578125</v>
      </c>
      <c r="G332">
        <v>2284853.5</v>
      </c>
      <c r="H332">
        <v>5302.28955078125</v>
      </c>
      <c r="I332">
        <v>1</v>
      </c>
      <c r="J332">
        <v>2.605067566037178E-3</v>
      </c>
      <c r="K332">
        <v>0.13813182711601257</v>
      </c>
      <c r="L332">
        <v>54209.91015625</v>
      </c>
    </row>
    <row r="333" spans="1:12" x14ac:dyDescent="0.25">
      <c r="A333">
        <v>1551</v>
      </c>
      <c r="B333" s="1">
        <f>DATE(2022,12,1) + TIME(0,0,0)</f>
        <v>44896</v>
      </c>
      <c r="C333">
        <v>2300222464</v>
      </c>
      <c r="D333">
        <v>5337955.5</v>
      </c>
      <c r="E333">
        <v>66.871788024902344</v>
      </c>
      <c r="F333">
        <v>430.91827392578125</v>
      </c>
      <c r="G333">
        <v>2275328.75</v>
      </c>
      <c r="H333">
        <v>5280.1865234375</v>
      </c>
      <c r="I333">
        <v>1</v>
      </c>
      <c r="J333">
        <v>2.605013782158494E-3</v>
      </c>
      <c r="K333">
        <v>0.13755317032337189</v>
      </c>
      <c r="L333">
        <v>54218.6640625</v>
      </c>
    </row>
    <row r="334" spans="1:12" x14ac:dyDescent="0.25">
      <c r="A334">
        <v>1551.99</v>
      </c>
      <c r="B334" s="1">
        <f>DATE(2022,12,1) + TIME(23,45,35)</f>
        <v>44896.989988425928</v>
      </c>
      <c r="C334">
        <v>2302475008</v>
      </c>
      <c r="D334">
        <v>5343183</v>
      </c>
      <c r="E334">
        <v>67.007949829101563</v>
      </c>
      <c r="F334">
        <v>430.91827392578125</v>
      </c>
      <c r="G334">
        <v>2275328.75</v>
      </c>
      <c r="H334">
        <v>5280.1865234375</v>
      </c>
      <c r="I334">
        <v>1</v>
      </c>
      <c r="J334">
        <v>2.6054768823087215E-3</v>
      </c>
      <c r="K334">
        <v>0.13757762312889099</v>
      </c>
      <c r="L334">
        <v>54219.15625</v>
      </c>
    </row>
    <row r="335" spans="1:12" x14ac:dyDescent="0.25">
      <c r="A335">
        <v>1552</v>
      </c>
      <c r="B335" s="1">
        <f>DATE(2022,12,2) + TIME(0,0,0)</f>
        <v>44897</v>
      </c>
      <c r="C335">
        <v>2302503424</v>
      </c>
      <c r="D335">
        <v>5343249</v>
      </c>
      <c r="E335">
        <v>67.009666442871094</v>
      </c>
      <c r="F335">
        <v>430.91827392578125</v>
      </c>
      <c r="G335">
        <v>2844515.75</v>
      </c>
      <c r="H335">
        <v>6601.05615234375</v>
      </c>
      <c r="I335">
        <v>1</v>
      </c>
      <c r="J335">
        <v>2.5996805634349585E-3</v>
      </c>
      <c r="K335">
        <v>0.17161083221435547</v>
      </c>
      <c r="L335">
        <v>53729.4765625</v>
      </c>
    </row>
    <row r="336" spans="1:12" x14ac:dyDescent="0.25">
      <c r="A336">
        <v>1552.49</v>
      </c>
      <c r="B336" s="1">
        <f>DATE(2022,12,2) + TIME(11,45,35)</f>
        <v>44897.489988425928</v>
      </c>
      <c r="C336">
        <v>2303897344</v>
      </c>
      <c r="D336">
        <v>5346483.5</v>
      </c>
      <c r="E336">
        <v>67.096809387207031</v>
      </c>
      <c r="F336">
        <v>430.91827392578125</v>
      </c>
      <c r="G336">
        <v>2844512.25</v>
      </c>
      <c r="H336">
        <v>6601.0478515625</v>
      </c>
      <c r="I336">
        <v>1</v>
      </c>
      <c r="J336">
        <v>2.7235117740929127E-3</v>
      </c>
      <c r="K336">
        <v>0.17978520691394806</v>
      </c>
      <c r="L336">
        <v>53571.69140625</v>
      </c>
    </row>
    <row r="337" spans="1:12" x14ac:dyDescent="0.25">
      <c r="A337">
        <v>1552.5</v>
      </c>
      <c r="B337" s="1">
        <f>DATE(2022,12,2) + TIME(12,0,0)</f>
        <v>44897.5</v>
      </c>
      <c r="C337">
        <v>2303919104</v>
      </c>
      <c r="D337">
        <v>5346534</v>
      </c>
      <c r="E337">
        <v>67.098197937011719</v>
      </c>
      <c r="F337">
        <v>430.91827392578125</v>
      </c>
      <c r="G337">
        <v>2183493</v>
      </c>
      <c r="H337">
        <v>5067.06982421875</v>
      </c>
      <c r="I337">
        <v>1</v>
      </c>
      <c r="J337">
        <v>2.7324645780026913E-3</v>
      </c>
      <c r="K337">
        <v>0.13845966756343842</v>
      </c>
      <c r="L337">
        <v>54136.17578125</v>
      </c>
    </row>
    <row r="338" spans="1:12" x14ac:dyDescent="0.25">
      <c r="A338">
        <v>1553.99</v>
      </c>
      <c r="B338" s="1">
        <f>DATE(2022,12,3) + TIME(23,45,35)</f>
        <v>44898.989988425928</v>
      </c>
      <c r="C338">
        <v>2307172608</v>
      </c>
      <c r="D338">
        <v>5354084</v>
      </c>
      <c r="E338">
        <v>67.296012878417969</v>
      </c>
      <c r="F338">
        <v>430.91827392578125</v>
      </c>
      <c r="G338">
        <v>2183495.75</v>
      </c>
      <c r="H338">
        <v>5067.076171875</v>
      </c>
      <c r="I338">
        <v>1</v>
      </c>
      <c r="J338">
        <v>2.6023481041193008E-3</v>
      </c>
      <c r="K338">
        <v>0.13186639547348022</v>
      </c>
      <c r="L338">
        <v>54303.91015625</v>
      </c>
    </row>
    <row r="339" spans="1:12" x14ac:dyDescent="0.25">
      <c r="A339">
        <v>1554</v>
      </c>
      <c r="B339" s="1">
        <f>DATE(2022,12,4) + TIME(0,0,0)</f>
        <v>44899</v>
      </c>
      <c r="C339">
        <v>2307194880</v>
      </c>
      <c r="D339">
        <v>5354136</v>
      </c>
      <c r="E339">
        <v>67.29736328125</v>
      </c>
      <c r="F339">
        <v>430.91827392578125</v>
      </c>
      <c r="G339">
        <v>2232345.75</v>
      </c>
      <c r="H339">
        <v>5180.43896484375</v>
      </c>
      <c r="I339">
        <v>1</v>
      </c>
      <c r="J339">
        <v>2.6008093263953924E-3</v>
      </c>
      <c r="K339">
        <v>0.13473683595657349</v>
      </c>
      <c r="L339">
        <v>54263.57421875</v>
      </c>
    </row>
    <row r="340" spans="1:12" x14ac:dyDescent="0.25">
      <c r="A340">
        <v>1555</v>
      </c>
      <c r="B340" s="1">
        <f>DATE(2022,12,5) + TIME(0,0,0)</f>
        <v>44900</v>
      </c>
      <c r="C340">
        <v>2309427200</v>
      </c>
      <c r="D340">
        <v>5359316</v>
      </c>
      <c r="E340">
        <v>67.432403564453125</v>
      </c>
      <c r="F340">
        <v>430.91827392578125</v>
      </c>
      <c r="G340">
        <v>2232345.5</v>
      </c>
      <c r="H340">
        <v>5180.4384765625</v>
      </c>
      <c r="I340">
        <v>1</v>
      </c>
      <c r="J340">
        <v>2.608033362776041E-3</v>
      </c>
      <c r="K340">
        <v>0.13511109352111816</v>
      </c>
      <c r="L340">
        <v>54256.02734375</v>
      </c>
    </row>
    <row r="341" spans="1:12" x14ac:dyDescent="0.25">
      <c r="A341">
        <v>1555.99</v>
      </c>
      <c r="B341" s="1">
        <f>DATE(2022,12,5) + TIME(23,45,35)</f>
        <v>44900.989988425928</v>
      </c>
      <c r="C341">
        <v>2311637248</v>
      </c>
      <c r="D341">
        <v>5364445</v>
      </c>
      <c r="E341">
        <v>67.566253662109375</v>
      </c>
      <c r="F341">
        <v>430.91827392578125</v>
      </c>
      <c r="G341">
        <v>2232345.5</v>
      </c>
      <c r="H341">
        <v>5180.43798828125</v>
      </c>
      <c r="I341">
        <v>1</v>
      </c>
      <c r="J341">
        <v>2.6108385063707829E-3</v>
      </c>
      <c r="K341">
        <v>0.13525640964508057</v>
      </c>
      <c r="L341">
        <v>54253.4609375</v>
      </c>
    </row>
    <row r="342" spans="1:12" x14ac:dyDescent="0.25">
      <c r="A342">
        <v>1556</v>
      </c>
      <c r="B342" s="1">
        <f>DATE(2022,12,6) + TIME(0,0,0)</f>
        <v>44901</v>
      </c>
      <c r="C342">
        <v>2311659008</v>
      </c>
      <c r="D342">
        <v>5364495</v>
      </c>
      <c r="E342">
        <v>67.56756591796875</v>
      </c>
      <c r="F342">
        <v>430.91827392578125</v>
      </c>
      <c r="G342">
        <v>2166422.75</v>
      </c>
      <c r="H342">
        <v>5027.45654296875</v>
      </c>
      <c r="I342">
        <v>1</v>
      </c>
      <c r="J342">
        <v>2.6129146572202444E-3</v>
      </c>
      <c r="K342">
        <v>0.13136658072471619</v>
      </c>
      <c r="L342">
        <v>54308.2734375</v>
      </c>
    </row>
    <row r="343" spans="1:12" x14ac:dyDescent="0.25">
      <c r="A343">
        <v>1556.99</v>
      </c>
      <c r="B343" s="1">
        <f>DATE(2022,12,6) + TIME(23,45,35)</f>
        <v>44901.989988425928</v>
      </c>
      <c r="C343">
        <v>2313803776</v>
      </c>
      <c r="D343">
        <v>5369472.5</v>
      </c>
      <c r="E343">
        <v>67.697021484375</v>
      </c>
      <c r="F343">
        <v>430.91827392578125</v>
      </c>
      <c r="G343">
        <v>2166423.25</v>
      </c>
      <c r="H343">
        <v>5027.45703125</v>
      </c>
      <c r="I343">
        <v>1</v>
      </c>
      <c r="J343">
        <v>2.598973922431469E-3</v>
      </c>
      <c r="K343">
        <v>0.13066570460796356</v>
      </c>
      <c r="L343">
        <v>54327.0078125</v>
      </c>
    </row>
    <row r="344" spans="1:12" x14ac:dyDescent="0.25">
      <c r="A344">
        <v>1557</v>
      </c>
      <c r="B344" s="1">
        <f>DATE(2022,12,7) + TIME(0,0,0)</f>
        <v>44902</v>
      </c>
      <c r="C344">
        <v>2313831424</v>
      </c>
      <c r="D344">
        <v>5369536.5</v>
      </c>
      <c r="E344">
        <v>67.698677062988281</v>
      </c>
      <c r="F344">
        <v>430.91827392578125</v>
      </c>
      <c r="G344">
        <v>2761464</v>
      </c>
      <c r="H344">
        <v>6408.32421875</v>
      </c>
      <c r="I344">
        <v>1</v>
      </c>
      <c r="J344">
        <v>2.5872462429106236E-3</v>
      </c>
      <c r="K344">
        <v>0.16580341756343842</v>
      </c>
      <c r="L344">
        <v>53820.2265625</v>
      </c>
    </row>
    <row r="345" spans="1:12" x14ac:dyDescent="0.25">
      <c r="A345">
        <v>1562.99</v>
      </c>
      <c r="B345" s="1">
        <f>DATE(2022,12,12) + TIME(23,45,35)</f>
        <v>44907.989988425928</v>
      </c>
      <c r="C345">
        <v>2330372352</v>
      </c>
      <c r="D345">
        <v>5407922</v>
      </c>
      <c r="E345">
        <v>68.775123596191406</v>
      </c>
      <c r="F345">
        <v>430.91827392578125</v>
      </c>
      <c r="G345">
        <v>2761457</v>
      </c>
      <c r="H345">
        <v>6408.30810546875</v>
      </c>
      <c r="I345">
        <v>1</v>
      </c>
      <c r="J345">
        <v>2.8432169929146767E-3</v>
      </c>
      <c r="K345">
        <v>0.18220728635787964</v>
      </c>
      <c r="L345">
        <v>53491.0234375</v>
      </c>
    </row>
    <row r="346" spans="1:12" x14ac:dyDescent="0.25">
      <c r="A346">
        <v>1563</v>
      </c>
      <c r="B346" s="1">
        <f>DATE(2022,12,13) + TIME(0,0,0)</f>
        <v>44908</v>
      </c>
      <c r="C346">
        <v>2330395136</v>
      </c>
      <c r="D346">
        <v>5407975</v>
      </c>
      <c r="E346">
        <v>68.776634216308594</v>
      </c>
      <c r="F346">
        <v>430.91827392578125</v>
      </c>
      <c r="G346">
        <v>2280406.75</v>
      </c>
      <c r="H346">
        <v>5291.970703125</v>
      </c>
      <c r="I346">
        <v>1</v>
      </c>
      <c r="J346">
        <v>2.8510710690170527E-3</v>
      </c>
      <c r="K346">
        <v>0.15088213980197906</v>
      </c>
      <c r="L346">
        <v>53902.890625</v>
      </c>
    </row>
    <row r="347" spans="1:12" x14ac:dyDescent="0.25">
      <c r="A347">
        <v>1569.99</v>
      </c>
      <c r="B347" s="1">
        <f>DATE(2022,12,19) + TIME(23,45,35)</f>
        <v>44914.989988425928</v>
      </c>
      <c r="C347">
        <v>2346335232</v>
      </c>
      <c r="D347">
        <v>5444966</v>
      </c>
      <c r="E347">
        <v>69.7742919921875</v>
      </c>
      <c r="F347">
        <v>430.91827392578125</v>
      </c>
      <c r="G347">
        <v>2280410.75</v>
      </c>
      <c r="H347">
        <v>5291.9794921875</v>
      </c>
      <c r="I347">
        <v>1</v>
      </c>
      <c r="J347">
        <v>2.6824134401977062E-3</v>
      </c>
      <c r="K347">
        <v>0.14195658266544342</v>
      </c>
      <c r="L347">
        <v>54118.16796875</v>
      </c>
    </row>
    <row r="348" spans="1:12" x14ac:dyDescent="0.25">
      <c r="A348">
        <v>1570</v>
      </c>
      <c r="B348" s="1">
        <f>DATE(2022,12,20) + TIME(0,0,0)</f>
        <v>44915</v>
      </c>
      <c r="C348">
        <v>2346362368</v>
      </c>
      <c r="D348">
        <v>5445028.5</v>
      </c>
      <c r="E348">
        <v>69.775962829589844</v>
      </c>
      <c r="F348">
        <v>430.91827392578125</v>
      </c>
      <c r="G348">
        <v>2697249.75</v>
      </c>
      <c r="H348">
        <v>6259.306640625</v>
      </c>
      <c r="I348">
        <v>1</v>
      </c>
      <c r="J348">
        <v>2.6734776329249144E-3</v>
      </c>
      <c r="K348">
        <v>0.16734564304351807</v>
      </c>
      <c r="L348">
        <v>53762.40625</v>
      </c>
    </row>
    <row r="349" spans="1:12" x14ac:dyDescent="0.25">
      <c r="A349">
        <v>1570.99</v>
      </c>
      <c r="B349" s="1">
        <f>DATE(2022,12,20) + TIME(23,45,35)</f>
        <v>44915.989988425928</v>
      </c>
      <c r="C349">
        <v>2349032448</v>
      </c>
      <c r="D349">
        <v>5451225.5</v>
      </c>
      <c r="E349">
        <v>69.947303771972656</v>
      </c>
      <c r="F349">
        <v>430.91827392578125</v>
      </c>
      <c r="G349">
        <v>2697246.5</v>
      </c>
      <c r="H349">
        <v>6259.29931640625</v>
      </c>
      <c r="I349">
        <v>1</v>
      </c>
      <c r="J349">
        <v>2.7916715480387211E-3</v>
      </c>
      <c r="K349">
        <v>0.17474395036697388</v>
      </c>
      <c r="L349">
        <v>53613.4453125</v>
      </c>
    </row>
    <row r="350" spans="1:12" x14ac:dyDescent="0.25">
      <c r="A350">
        <v>1571</v>
      </c>
      <c r="B350" s="1">
        <f>DATE(2022,12,21) + TIME(0,0,0)</f>
        <v>44916</v>
      </c>
      <c r="C350">
        <v>2349064704</v>
      </c>
      <c r="D350">
        <v>5451300</v>
      </c>
      <c r="E350">
        <v>69.949394226074219</v>
      </c>
      <c r="F350">
        <v>430.91827392578125</v>
      </c>
      <c r="G350">
        <v>3223930.75</v>
      </c>
      <c r="H350">
        <v>7481.53662109375</v>
      </c>
      <c r="I350">
        <v>1</v>
      </c>
      <c r="J350">
        <v>2.7901339344680309E-3</v>
      </c>
      <c r="K350">
        <v>0.20875070989131927</v>
      </c>
      <c r="L350">
        <v>53143.93359375</v>
      </c>
    </row>
    <row r="351" spans="1:12" x14ac:dyDescent="0.25">
      <c r="A351">
        <v>1575.99</v>
      </c>
      <c r="B351" s="1">
        <f>DATE(2022,12,25) + TIME(23,45,35)</f>
        <v>44920.989988425928</v>
      </c>
      <c r="C351">
        <v>2365152256</v>
      </c>
      <c r="D351">
        <v>5488633</v>
      </c>
      <c r="E351">
        <v>71.081466674804688</v>
      </c>
      <c r="F351">
        <v>430.91827392578125</v>
      </c>
      <c r="G351">
        <v>3223920.75</v>
      </c>
      <c r="H351">
        <v>7481.51318359375</v>
      </c>
      <c r="I351">
        <v>1</v>
      </c>
      <c r="J351">
        <v>3.1050143297761679E-3</v>
      </c>
      <c r="K351">
        <v>0.23230926692485809</v>
      </c>
      <c r="L351">
        <v>52751.48046875</v>
      </c>
    </row>
    <row r="352" spans="1:12" x14ac:dyDescent="0.25">
      <c r="A352">
        <v>1576</v>
      </c>
      <c r="B352" s="1">
        <f>DATE(2022,12,26) + TIME(0,0,0)</f>
        <v>44921</v>
      </c>
      <c r="C352">
        <v>2365178112</v>
      </c>
      <c r="D352">
        <v>5488693.5</v>
      </c>
      <c r="E352">
        <v>71.083343505859375</v>
      </c>
      <c r="F352">
        <v>430.91827392578125</v>
      </c>
      <c r="G352">
        <v>2604418.75</v>
      </c>
      <c r="H352">
        <v>6043.880859375</v>
      </c>
      <c r="I352">
        <v>1</v>
      </c>
      <c r="J352">
        <v>3.1046769581735134E-3</v>
      </c>
      <c r="K352">
        <v>0.18764880299568176</v>
      </c>
      <c r="L352">
        <v>53300.4765625</v>
      </c>
    </row>
    <row r="353" spans="1:12" x14ac:dyDescent="0.25">
      <c r="A353">
        <v>1578.99</v>
      </c>
      <c r="B353" s="1">
        <f>DATE(2022,12,28) + TIME(23,45,35)</f>
        <v>44923.989988425928</v>
      </c>
      <c r="C353">
        <v>2372965376</v>
      </c>
      <c r="D353">
        <v>5506764.5</v>
      </c>
      <c r="E353">
        <v>71.615402221679688</v>
      </c>
      <c r="F353">
        <v>430.91827392578125</v>
      </c>
      <c r="G353">
        <v>2604423.5</v>
      </c>
      <c r="H353">
        <v>6043.8916015625</v>
      </c>
      <c r="I353">
        <v>1</v>
      </c>
      <c r="J353">
        <v>2.9250460211187601E-3</v>
      </c>
      <c r="K353">
        <v>0.17679178714752197</v>
      </c>
      <c r="L353">
        <v>53522.5234375</v>
      </c>
    </row>
    <row r="354" spans="1:12" x14ac:dyDescent="0.25">
      <c r="A354">
        <v>1579</v>
      </c>
      <c r="B354" s="1">
        <f>DATE(2022,12,29) + TIME(0,0,0)</f>
        <v>44924</v>
      </c>
      <c r="C354">
        <v>2372987648</v>
      </c>
      <c r="D354">
        <v>5506816</v>
      </c>
      <c r="E354">
        <v>71.616905212402344</v>
      </c>
      <c r="F354">
        <v>430.91827392578125</v>
      </c>
      <c r="G354">
        <v>2208811.25</v>
      </c>
      <c r="H354">
        <v>5125.82421875</v>
      </c>
      <c r="I354">
        <v>1</v>
      </c>
      <c r="J354">
        <v>2.9343387577682734E-3</v>
      </c>
      <c r="K354">
        <v>0.15041345357894897</v>
      </c>
      <c r="L354">
        <v>53857.84765625</v>
      </c>
    </row>
    <row r="355" spans="1:12" x14ac:dyDescent="0.25">
      <c r="A355">
        <v>1591.99</v>
      </c>
      <c r="B355" s="1">
        <f>DATE(2023,1,10) + TIME(23,45,35)</f>
        <v>44936.989988425928</v>
      </c>
      <c r="C355">
        <v>2401680128</v>
      </c>
      <c r="D355">
        <v>5573400.5</v>
      </c>
      <c r="E355">
        <v>73.466278076171875</v>
      </c>
      <c r="F355">
        <v>430.91827392578125</v>
      </c>
      <c r="G355">
        <v>2208815.25</v>
      </c>
      <c r="H355">
        <v>5125.8330078125</v>
      </c>
      <c r="I355">
        <v>1</v>
      </c>
      <c r="J355">
        <v>2.7610873803496361E-3</v>
      </c>
      <c r="K355">
        <v>0.14153262972831726</v>
      </c>
      <c r="L355">
        <v>54077.15625</v>
      </c>
    </row>
    <row r="356" spans="1:12" x14ac:dyDescent="0.25">
      <c r="A356">
        <v>1592</v>
      </c>
      <c r="B356" s="1">
        <f>DATE(2023,1,11) + TIME(0,0,0)</f>
        <v>44937</v>
      </c>
      <c r="C356">
        <v>2401680128</v>
      </c>
      <c r="D356">
        <v>5573400.5</v>
      </c>
      <c r="E356">
        <v>73.466278076171875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54588.4765625</v>
      </c>
    </row>
    <row r="357" spans="1:12" x14ac:dyDescent="0.25">
      <c r="A357">
        <v>1594.99</v>
      </c>
      <c r="B357" s="1">
        <f>DATE(2023,1,13) + TIME(23,45,35)</f>
        <v>44939.989988425928</v>
      </c>
      <c r="C357">
        <v>2401680128</v>
      </c>
      <c r="D357">
        <v>5573400.5</v>
      </c>
      <c r="E357">
        <v>73.466278076171875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55270.31640625</v>
      </c>
    </row>
    <row r="358" spans="1:12" x14ac:dyDescent="0.25">
      <c r="A358">
        <v>1595</v>
      </c>
      <c r="B358" s="1">
        <f>DATE(2023,1,14) + TIME(0,0,0)</f>
        <v>44940</v>
      </c>
      <c r="C358">
        <v>2401702144</v>
      </c>
      <c r="D358">
        <v>5573452</v>
      </c>
      <c r="E358">
        <v>73.467239379882813</v>
      </c>
      <c r="F358">
        <v>430.91827392578125</v>
      </c>
      <c r="G358">
        <v>2218973</v>
      </c>
      <c r="H358">
        <v>5149.4052734375</v>
      </c>
      <c r="I358">
        <v>1</v>
      </c>
      <c r="J358">
        <v>1.8710583681240678E-3</v>
      </c>
      <c r="K358">
        <v>9.6350185573101044E-2</v>
      </c>
      <c r="L358">
        <v>55126.22265625</v>
      </c>
    </row>
    <row r="359" spans="1:12" x14ac:dyDescent="0.25">
      <c r="A359">
        <v>1600.58</v>
      </c>
      <c r="B359" s="1">
        <f>DATE(2023,1,19) + TIME(13,55,11)</f>
        <v>44945.579988425925</v>
      </c>
      <c r="C359">
        <v>2414084096</v>
      </c>
      <c r="D359">
        <v>5602185.5</v>
      </c>
      <c r="E359">
        <v>74.21630859375</v>
      </c>
      <c r="F359">
        <v>430.91827392578125</v>
      </c>
      <c r="G359">
        <v>2218955</v>
      </c>
      <c r="H359">
        <v>5149.36328125</v>
      </c>
      <c r="I359">
        <v>1</v>
      </c>
      <c r="J359">
        <v>2.6834672316908836E-3</v>
      </c>
      <c r="K359">
        <v>0.13818518817424774</v>
      </c>
      <c r="L359">
        <v>54165.34765625</v>
      </c>
    </row>
    <row r="360" spans="1:12" x14ac:dyDescent="0.25">
      <c r="A360">
        <v>1600.99</v>
      </c>
      <c r="B360" s="1">
        <f>DATE(2023,1,19) + TIME(23,45,35)</f>
        <v>44945.989988425928</v>
      </c>
      <c r="C360">
        <v>2414993664</v>
      </c>
      <c r="D360">
        <v>5604296.5</v>
      </c>
      <c r="E360">
        <v>74.273094177246094</v>
      </c>
      <c r="F360">
        <v>430.91827392578125</v>
      </c>
      <c r="G360">
        <v>2218954.75</v>
      </c>
      <c r="H360">
        <v>5149.36328125</v>
      </c>
      <c r="I360">
        <v>1</v>
      </c>
      <c r="J360">
        <v>2.6895725168287754E-3</v>
      </c>
      <c r="K360">
        <v>0.13849957287311554</v>
      </c>
      <c r="L360">
        <v>54157.44140625</v>
      </c>
    </row>
    <row r="361" spans="1:12" x14ac:dyDescent="0.25">
      <c r="A361">
        <v>1601</v>
      </c>
      <c r="B361" s="1">
        <f>DATE(2023,1,20) + TIME(0,0,0)</f>
        <v>44946</v>
      </c>
      <c r="C361">
        <v>2415014912</v>
      </c>
      <c r="D361">
        <v>5604345.5</v>
      </c>
      <c r="E361">
        <v>74.2744140625</v>
      </c>
      <c r="F361">
        <v>430.91827392578125</v>
      </c>
      <c r="G361">
        <v>2107167.25</v>
      </c>
      <c r="H361">
        <v>4889.9462890625</v>
      </c>
      <c r="I361">
        <v>1</v>
      </c>
      <c r="J361">
        <v>2.6942926924675703E-3</v>
      </c>
      <c r="K361">
        <v>0.13175302743911743</v>
      </c>
      <c r="L361">
        <v>54249.73046875</v>
      </c>
    </row>
    <row r="362" spans="1:12" x14ac:dyDescent="0.25">
      <c r="A362">
        <v>1602.99</v>
      </c>
      <c r="B362" s="1">
        <f>DATE(2023,1,21) + TIME(23,45,35)</f>
        <v>44947.989988425928</v>
      </c>
      <c r="C362">
        <v>2419208192</v>
      </c>
      <c r="D362">
        <v>5614076.5</v>
      </c>
      <c r="E362">
        <v>74.534835815429688</v>
      </c>
      <c r="F362">
        <v>430.91830444335938</v>
      </c>
      <c r="G362">
        <v>2107167.75</v>
      </c>
      <c r="H362">
        <v>4889.947265625</v>
      </c>
      <c r="I362">
        <v>1</v>
      </c>
      <c r="J362">
        <v>2.6758769527077675E-3</v>
      </c>
      <c r="K362">
        <v>0.13085247576236725</v>
      </c>
      <c r="L362">
        <v>54272.828125</v>
      </c>
    </row>
    <row r="363" spans="1:12" x14ac:dyDescent="0.25">
      <c r="A363">
        <v>1603</v>
      </c>
      <c r="B363" s="1">
        <f>DATE(2023,1,22) + TIME(0,0,0)</f>
        <v>44948</v>
      </c>
      <c r="C363">
        <v>2419235584</v>
      </c>
      <c r="D363">
        <v>5614140</v>
      </c>
      <c r="E363">
        <v>74.536529541015625</v>
      </c>
      <c r="F363">
        <v>430.91827392578125</v>
      </c>
      <c r="G363">
        <v>2745848.25</v>
      </c>
      <c r="H363">
        <v>6372.0859375</v>
      </c>
      <c r="I363">
        <v>1</v>
      </c>
      <c r="J363">
        <v>2.6591944042593241E-3</v>
      </c>
      <c r="K363">
        <v>0.16945065557956696</v>
      </c>
      <c r="L363">
        <v>53730.98828125</v>
      </c>
    </row>
    <row r="364" spans="1:12" x14ac:dyDescent="0.25">
      <c r="A364">
        <v>1605.99</v>
      </c>
      <c r="B364" s="1">
        <f>DATE(2023,1,24) + TIME(23,45,35)</f>
        <v>44950.989988425928</v>
      </c>
      <c r="C364">
        <v>2427445760</v>
      </c>
      <c r="D364">
        <v>5633192.5</v>
      </c>
      <c r="E364">
        <v>75.081649780273438</v>
      </c>
      <c r="F364">
        <v>430.91830444335938</v>
      </c>
      <c r="G364">
        <v>2745841.75</v>
      </c>
      <c r="H364">
        <v>6372.0703125</v>
      </c>
      <c r="I364">
        <v>1</v>
      </c>
      <c r="J364">
        <v>2.9024672694504261E-3</v>
      </c>
      <c r="K364">
        <v>0.18495261669158936</v>
      </c>
      <c r="L364">
        <v>53425.31640625</v>
      </c>
    </row>
    <row r="365" spans="1:12" x14ac:dyDescent="0.25">
      <c r="A365">
        <v>1606</v>
      </c>
      <c r="B365" s="1">
        <f>DATE(2023,1,25) + TIME(0,0,0)</f>
        <v>44951</v>
      </c>
      <c r="C365">
        <v>2427467776</v>
      </c>
      <c r="D365">
        <v>5633244</v>
      </c>
      <c r="E365">
        <v>75.083145141601563</v>
      </c>
      <c r="F365">
        <v>430.91830444335938</v>
      </c>
      <c r="G365">
        <v>2218337</v>
      </c>
      <c r="H365">
        <v>5147.9296875</v>
      </c>
      <c r="I365">
        <v>1</v>
      </c>
      <c r="J365">
        <v>2.9135225340723991E-3</v>
      </c>
      <c r="K365">
        <v>0.14999045431613922</v>
      </c>
      <c r="L365">
        <v>53874.73046875</v>
      </c>
    </row>
    <row r="366" spans="1:12" x14ac:dyDescent="0.25">
      <c r="A366">
        <v>1613.99</v>
      </c>
      <c r="B366" s="1">
        <f>DATE(2023,2,1) + TIME(23,45,35)</f>
        <v>44958.989988425928</v>
      </c>
      <c r="C366">
        <v>2445192448</v>
      </c>
      <c r="D366">
        <v>5674376</v>
      </c>
      <c r="E366">
        <v>76.216079711914063</v>
      </c>
      <c r="F366">
        <v>430.91830444335938</v>
      </c>
      <c r="G366">
        <v>2218341</v>
      </c>
      <c r="H366">
        <v>5147.9384765625</v>
      </c>
      <c r="I366">
        <v>1</v>
      </c>
      <c r="J366">
        <v>2.7443352155387402E-3</v>
      </c>
      <c r="K366">
        <v>0.14128056168556213</v>
      </c>
      <c r="L366">
        <v>54084.171875</v>
      </c>
    </row>
    <row r="367" spans="1:12" x14ac:dyDescent="0.25">
      <c r="A367">
        <v>1614</v>
      </c>
      <c r="B367" s="1">
        <f>DATE(2023,2,2) + TIME(0,0,0)</f>
        <v>44959</v>
      </c>
      <c r="C367">
        <v>2445214464</v>
      </c>
      <c r="D367">
        <v>5674427.5</v>
      </c>
      <c r="E367">
        <v>76.217491149902344</v>
      </c>
      <c r="F367">
        <v>430.91830444335938</v>
      </c>
      <c r="G367">
        <v>2208586.25</v>
      </c>
      <c r="H367">
        <v>5125.3017578125</v>
      </c>
      <c r="I367">
        <v>1</v>
      </c>
      <c r="J367">
        <v>2.7449834160506725E-3</v>
      </c>
      <c r="K367">
        <v>0.14069254696369171</v>
      </c>
      <c r="L367">
        <v>54090.53515625</v>
      </c>
    </row>
    <row r="368" spans="1:12" x14ac:dyDescent="0.25">
      <c r="A368">
        <v>1627.99</v>
      </c>
      <c r="B368" s="1">
        <f>DATE(2023,2,15) + TIME(23,45,35)</f>
        <v>44972.989988425928</v>
      </c>
      <c r="C368">
        <v>2476112640</v>
      </c>
      <c r="D368">
        <v>5746130.5</v>
      </c>
      <c r="E368">
        <v>78.186080932617188</v>
      </c>
      <c r="F368">
        <v>430.9183349609375</v>
      </c>
      <c r="G368">
        <v>2208586.25</v>
      </c>
      <c r="H368">
        <v>5125.30126953125</v>
      </c>
      <c r="I368">
        <v>1</v>
      </c>
      <c r="J368">
        <v>2.7486339677125216E-3</v>
      </c>
      <c r="K368">
        <v>0.14087964594364166</v>
      </c>
      <c r="L368">
        <v>54075.671875</v>
      </c>
    </row>
    <row r="369" spans="1:12" x14ac:dyDescent="0.25">
      <c r="A369">
        <v>1628</v>
      </c>
      <c r="B369" s="1">
        <f>DATE(2023,2,16) + TIME(0,0,0)</f>
        <v>44973</v>
      </c>
      <c r="C369">
        <v>2476134144</v>
      </c>
      <c r="D369">
        <v>5746180.5</v>
      </c>
      <c r="E369">
        <v>78.187454223632813</v>
      </c>
      <c r="F369">
        <v>430.9183349609375</v>
      </c>
      <c r="G369">
        <v>2160468.75</v>
      </c>
      <c r="H369">
        <v>5013.638671875</v>
      </c>
      <c r="I369">
        <v>1</v>
      </c>
      <c r="J369">
        <v>2.7499289717525244E-3</v>
      </c>
      <c r="K369">
        <v>0.13787530362606049</v>
      </c>
      <c r="L369">
        <v>54114.89453125</v>
      </c>
    </row>
    <row r="370" spans="1:12" x14ac:dyDescent="0.25">
      <c r="A370">
        <v>1633.99</v>
      </c>
      <c r="B370" s="1">
        <f>DATE(2023,2,21) + TIME(23,45,35)</f>
        <v>44978.989988425928</v>
      </c>
      <c r="C370">
        <v>2489075456</v>
      </c>
      <c r="D370">
        <v>5776212.5</v>
      </c>
      <c r="E370">
        <v>79.009689331054688</v>
      </c>
      <c r="F370">
        <v>430.9183349609375</v>
      </c>
      <c r="G370">
        <v>2160469</v>
      </c>
      <c r="H370">
        <v>5013.63916015625</v>
      </c>
      <c r="I370">
        <v>1</v>
      </c>
      <c r="J370">
        <v>2.7391803450882435E-3</v>
      </c>
      <c r="K370">
        <v>0.1373363733291626</v>
      </c>
      <c r="L370">
        <v>54123.6171875</v>
      </c>
    </row>
    <row r="371" spans="1:12" x14ac:dyDescent="0.25">
      <c r="A371">
        <v>1634</v>
      </c>
      <c r="B371" s="1">
        <f>DATE(2023,2,22) + TIME(0,0,0)</f>
        <v>44979</v>
      </c>
      <c r="C371">
        <v>2489097216</v>
      </c>
      <c r="D371">
        <v>5776263</v>
      </c>
      <c r="E371">
        <v>79.011077880859375</v>
      </c>
      <c r="F371">
        <v>430.9183349609375</v>
      </c>
      <c r="G371">
        <v>2182797.5</v>
      </c>
      <c r="H371">
        <v>5065.455078125</v>
      </c>
      <c r="I371">
        <v>1</v>
      </c>
      <c r="J371">
        <v>2.7390480972826481E-3</v>
      </c>
      <c r="K371">
        <v>0.13874904811382294</v>
      </c>
      <c r="L371">
        <v>54104.546875</v>
      </c>
    </row>
    <row r="372" spans="1:12" x14ac:dyDescent="0.25">
      <c r="A372">
        <v>1645.99</v>
      </c>
      <c r="B372" s="1">
        <f>DATE(2023,3,5) + TIME(23,45,35)</f>
        <v>44990.989988425928</v>
      </c>
      <c r="C372">
        <v>2515268864</v>
      </c>
      <c r="D372">
        <v>5836997.5</v>
      </c>
      <c r="E372">
        <v>80.686767578125</v>
      </c>
      <c r="F372">
        <v>430.9183349609375</v>
      </c>
      <c r="G372">
        <v>2182797</v>
      </c>
      <c r="H372">
        <v>5065.45361328125</v>
      </c>
      <c r="I372">
        <v>1</v>
      </c>
      <c r="J372">
        <v>2.7667277026921511E-3</v>
      </c>
      <c r="K372">
        <v>0.14015118777751923</v>
      </c>
      <c r="L372">
        <v>54057.09765625</v>
      </c>
    </row>
    <row r="373" spans="1:12" x14ac:dyDescent="0.25">
      <c r="A373">
        <v>1646</v>
      </c>
      <c r="B373" s="1">
        <f>DATE(2023,3,6) + TIME(0,0,0)</f>
        <v>44991</v>
      </c>
      <c r="C373">
        <v>2515290112</v>
      </c>
      <c r="D373">
        <v>5837046.5</v>
      </c>
      <c r="E373">
        <v>80.688125610351563</v>
      </c>
      <c r="F373">
        <v>430.91836547851563</v>
      </c>
      <c r="G373">
        <v>2110633.5</v>
      </c>
      <c r="H373">
        <v>4897.9892578125</v>
      </c>
      <c r="I373">
        <v>1</v>
      </c>
      <c r="J373">
        <v>2.7669488918036222E-3</v>
      </c>
      <c r="K373">
        <v>0.13552860915660858</v>
      </c>
      <c r="L373">
        <v>54116.984375</v>
      </c>
    </row>
    <row r="374" spans="1:12" x14ac:dyDescent="0.25">
      <c r="A374">
        <v>1648.99</v>
      </c>
      <c r="B374" s="1">
        <f>DATE(2023,3,8) + TIME(23,45,35)</f>
        <v>44993.989988425928</v>
      </c>
      <c r="C374">
        <v>2521600768</v>
      </c>
      <c r="D374">
        <v>5851691.5</v>
      </c>
      <c r="E374">
        <v>81.090446472167969</v>
      </c>
      <c r="F374">
        <v>430.91836547851563</v>
      </c>
      <c r="G374">
        <v>2110634</v>
      </c>
      <c r="H374">
        <v>4897.990234375</v>
      </c>
      <c r="I374">
        <v>1</v>
      </c>
      <c r="J374">
        <v>2.7439543046057224E-3</v>
      </c>
      <c r="K374">
        <v>0.13440230488777161</v>
      </c>
      <c r="L374">
        <v>54143.65234375</v>
      </c>
    </row>
    <row r="375" spans="1:12" x14ac:dyDescent="0.25">
      <c r="A375">
        <v>1649</v>
      </c>
      <c r="B375" s="1">
        <f>DATE(2023,3,9) + TIME(0,0,0)</f>
        <v>44994</v>
      </c>
      <c r="C375">
        <v>2521628416</v>
      </c>
      <c r="D375">
        <v>5851756</v>
      </c>
      <c r="E375">
        <v>81.092208862304688</v>
      </c>
      <c r="F375">
        <v>430.9183349609375</v>
      </c>
      <c r="G375">
        <v>2765410.75</v>
      </c>
      <c r="H375">
        <v>6417.48193359375</v>
      </c>
      <c r="I375">
        <v>1</v>
      </c>
      <c r="J375">
        <v>2.7492975350469351E-3</v>
      </c>
      <c r="K375">
        <v>0.1764405220746994</v>
      </c>
      <c r="L375">
        <v>53584.86328125</v>
      </c>
    </row>
    <row r="376" spans="1:12" x14ac:dyDescent="0.25">
      <c r="A376">
        <v>1649.39</v>
      </c>
      <c r="B376" s="1">
        <f>DATE(2023,3,9) + TIME(9,21,36)</f>
        <v>44994.39</v>
      </c>
      <c r="C376">
        <v>2522706944</v>
      </c>
      <c r="D376">
        <v>5854258.5</v>
      </c>
      <c r="E376">
        <v>81.163398742675781</v>
      </c>
      <c r="F376">
        <v>430.9183349609375</v>
      </c>
      <c r="G376">
        <v>2765407</v>
      </c>
      <c r="H376">
        <v>6417.4736328125</v>
      </c>
      <c r="I376">
        <v>1</v>
      </c>
      <c r="J376">
        <v>2.8796906117349863E-3</v>
      </c>
      <c r="K376">
        <v>0.18480870127677917</v>
      </c>
      <c r="L376">
        <v>53419.5390625</v>
      </c>
    </row>
    <row r="377" spans="1:12" x14ac:dyDescent="0.25">
      <c r="A377">
        <v>1649.4</v>
      </c>
      <c r="B377" s="1">
        <f>DATE(2023,3,9) + TIME(9,35,59)</f>
        <v>44994.399988425925</v>
      </c>
      <c r="C377">
        <v>2522729728</v>
      </c>
      <c r="D377">
        <v>5854311.5</v>
      </c>
      <c r="E377">
        <v>81.1649169921875</v>
      </c>
      <c r="F377">
        <v>430.91836547851563</v>
      </c>
      <c r="G377">
        <v>2276953.75</v>
      </c>
      <c r="H377">
        <v>5283.95654296875</v>
      </c>
      <c r="I377">
        <v>1</v>
      </c>
      <c r="J377">
        <v>2.8747813776135445E-3</v>
      </c>
      <c r="K377">
        <v>0.1519065648317337</v>
      </c>
      <c r="L377">
        <v>53837.00390625</v>
      </c>
    </row>
    <row r="378" spans="1:12" x14ac:dyDescent="0.25">
      <c r="A378">
        <v>1649.99</v>
      </c>
      <c r="B378" s="1">
        <f>DATE(2023,3,9) + TIME(23,45,35)</f>
        <v>44994.989988425928</v>
      </c>
      <c r="C378">
        <v>2524073216</v>
      </c>
      <c r="D378">
        <v>5857429</v>
      </c>
      <c r="E378">
        <v>81.253005981445313</v>
      </c>
      <c r="F378">
        <v>430.91836547851563</v>
      </c>
      <c r="G378">
        <v>2276955.25</v>
      </c>
      <c r="H378">
        <v>5283.9599609375</v>
      </c>
      <c r="I378">
        <v>1</v>
      </c>
      <c r="J378">
        <v>2.8143352828919888E-3</v>
      </c>
      <c r="K378">
        <v>0.14871253073215485</v>
      </c>
      <c r="L378">
        <v>53911.9375</v>
      </c>
    </row>
    <row r="379" spans="1:12" x14ac:dyDescent="0.25">
      <c r="A379">
        <v>1650</v>
      </c>
      <c r="B379" s="1">
        <f>DATE(2023,3,10) + TIME(0,0,0)</f>
        <v>44995</v>
      </c>
      <c r="C379">
        <v>2524099328</v>
      </c>
      <c r="D379">
        <v>5857489.5</v>
      </c>
      <c r="E379">
        <v>81.254707336425781</v>
      </c>
      <c r="F379">
        <v>430.91836547851563</v>
      </c>
      <c r="G379">
        <v>2609458.75</v>
      </c>
      <c r="H379">
        <v>6055.57568359375</v>
      </c>
      <c r="I379">
        <v>1</v>
      </c>
      <c r="J379">
        <v>2.818023320287466E-3</v>
      </c>
      <c r="K379">
        <v>0.17065234482288361</v>
      </c>
      <c r="L379">
        <v>53628.4296875</v>
      </c>
    </row>
    <row r="380" spans="1:12" x14ac:dyDescent="0.25">
      <c r="A380">
        <v>1650.99</v>
      </c>
      <c r="B380" s="1">
        <f>DATE(2023,3,10) + TIME(23,45,35)</f>
        <v>44995.989988425928</v>
      </c>
      <c r="C380">
        <v>2526682624</v>
      </c>
      <c r="D380">
        <v>5863484.5</v>
      </c>
      <c r="E380">
        <v>81.427734375</v>
      </c>
      <c r="F380">
        <v>430.91836547851563</v>
      </c>
      <c r="G380">
        <v>2609456.5</v>
      </c>
      <c r="H380">
        <v>6055.5703125</v>
      </c>
      <c r="I380">
        <v>1</v>
      </c>
      <c r="J380">
        <v>2.9067376162856817E-3</v>
      </c>
      <c r="K380">
        <v>0.1760246604681015</v>
      </c>
      <c r="L380">
        <v>53514.65625</v>
      </c>
    </row>
    <row r="381" spans="1:12" x14ac:dyDescent="0.25">
      <c r="A381">
        <v>1651</v>
      </c>
      <c r="B381" s="1">
        <f>DATE(2023,3,11) + TIME(0,0,0)</f>
        <v>44996</v>
      </c>
      <c r="C381">
        <v>2526710528</v>
      </c>
      <c r="D381">
        <v>5863549.5</v>
      </c>
      <c r="E381">
        <v>81.429618835449219</v>
      </c>
      <c r="F381">
        <v>430.91836547851563</v>
      </c>
      <c r="G381">
        <v>2788756.5</v>
      </c>
      <c r="H381">
        <v>6471.65869140625</v>
      </c>
      <c r="I381">
        <v>1</v>
      </c>
      <c r="J381">
        <v>2.9107453301548958E-3</v>
      </c>
      <c r="K381">
        <v>0.18837898969650269</v>
      </c>
      <c r="L381">
        <v>53357.51953125</v>
      </c>
    </row>
    <row r="382" spans="1:12" x14ac:dyDescent="0.25">
      <c r="A382">
        <v>1651.99</v>
      </c>
      <c r="B382" s="1">
        <f>DATE(2023,3,11) + TIME(23,45,35)</f>
        <v>44996.989988425928</v>
      </c>
      <c r="C382">
        <v>2529471488</v>
      </c>
      <c r="D382">
        <v>5869956.5</v>
      </c>
      <c r="E382">
        <v>81.619583129882813</v>
      </c>
      <c r="F382">
        <v>430.91836547851563</v>
      </c>
      <c r="G382">
        <v>2788754.5</v>
      </c>
      <c r="H382">
        <v>6471.65380859375</v>
      </c>
      <c r="I382">
        <v>1</v>
      </c>
      <c r="J382">
        <v>2.9853761661797762E-3</v>
      </c>
      <c r="K382">
        <v>0.1932089775800705</v>
      </c>
      <c r="L382">
        <v>53262.01953125</v>
      </c>
    </row>
    <row r="383" spans="1:12" x14ac:dyDescent="0.25">
      <c r="A383">
        <v>1652</v>
      </c>
      <c r="B383" s="1">
        <f>DATE(2023,3,12) + TIME(0,0,0)</f>
        <v>44997</v>
      </c>
      <c r="C383">
        <v>2529498112</v>
      </c>
      <c r="D383">
        <v>5870018.5</v>
      </c>
      <c r="E383">
        <v>81.621437072753906</v>
      </c>
      <c r="F383">
        <v>430.91836547851563</v>
      </c>
      <c r="G383">
        <v>2681070</v>
      </c>
      <c r="H383">
        <v>6221.7587890625</v>
      </c>
      <c r="I383">
        <v>1</v>
      </c>
      <c r="J383">
        <v>2.9831335414201021E-3</v>
      </c>
      <c r="K383">
        <v>0.18560890853404999</v>
      </c>
      <c r="L383">
        <v>53355.85546875</v>
      </c>
    </row>
    <row r="384" spans="1:12" x14ac:dyDescent="0.25">
      <c r="A384">
        <v>1653.99</v>
      </c>
      <c r="B384" s="1">
        <f>DATE(2023,3,13) + TIME(23,45,35)</f>
        <v>44998.989988425928</v>
      </c>
      <c r="C384">
        <v>2534833664</v>
      </c>
      <c r="D384">
        <v>5882400</v>
      </c>
      <c r="E384">
        <v>81.990463256835938</v>
      </c>
      <c r="F384">
        <v>430.91836547851563</v>
      </c>
      <c r="G384">
        <v>2681070</v>
      </c>
      <c r="H384">
        <v>6221.75830078125</v>
      </c>
      <c r="I384">
        <v>1</v>
      </c>
      <c r="J384">
        <v>2.9881703667342663E-3</v>
      </c>
      <c r="K384">
        <v>0.1859222948551178</v>
      </c>
      <c r="L384">
        <v>53347.80859375</v>
      </c>
    </row>
    <row r="385" spans="1:12" x14ac:dyDescent="0.25">
      <c r="A385">
        <v>1654</v>
      </c>
      <c r="B385" s="1">
        <f>DATE(2023,3,14) + TIME(0,0,0)</f>
        <v>44999</v>
      </c>
      <c r="C385">
        <v>2534855680</v>
      </c>
      <c r="D385">
        <v>5882451.5</v>
      </c>
      <c r="E385">
        <v>81.991996765136719</v>
      </c>
      <c r="F385">
        <v>430.91836547851563</v>
      </c>
      <c r="G385">
        <v>2222760.75</v>
      </c>
      <c r="H385">
        <v>5158.19482421875</v>
      </c>
      <c r="I385">
        <v>1</v>
      </c>
      <c r="J385">
        <v>2.9780007898807526E-3</v>
      </c>
      <c r="K385">
        <v>0.15361565351486206</v>
      </c>
      <c r="L385">
        <v>53739.48828125</v>
      </c>
    </row>
    <row r="386" spans="1:12" x14ac:dyDescent="0.25">
      <c r="A386">
        <v>1657.99</v>
      </c>
      <c r="B386" s="1">
        <f>DATE(2023,3,17) + TIME(23,45,35)</f>
        <v>45002.989988425928</v>
      </c>
      <c r="C386">
        <v>2543724544</v>
      </c>
      <c r="D386">
        <v>5903032.5</v>
      </c>
      <c r="E386">
        <v>82.577606201171875</v>
      </c>
      <c r="F386">
        <v>430.91836547851563</v>
      </c>
      <c r="G386">
        <v>2222764.25</v>
      </c>
      <c r="H386">
        <v>5158.20263671875</v>
      </c>
      <c r="I386">
        <v>1</v>
      </c>
      <c r="J386">
        <v>2.8260340914130211E-3</v>
      </c>
      <c r="K386">
        <v>0.14577667415142059</v>
      </c>
      <c r="L386">
        <v>53935.12890625</v>
      </c>
    </row>
    <row r="387" spans="1:12" x14ac:dyDescent="0.25">
      <c r="A387">
        <v>1658</v>
      </c>
      <c r="B387" s="1">
        <f>DATE(2023,3,18) + TIME(0,0,0)</f>
        <v>45003</v>
      </c>
      <c r="C387">
        <v>2543746560</v>
      </c>
      <c r="D387">
        <v>5903083.5</v>
      </c>
      <c r="E387">
        <v>82.57904052734375</v>
      </c>
      <c r="F387">
        <v>430.91836547851563</v>
      </c>
      <c r="G387">
        <v>2190423.75</v>
      </c>
      <c r="H387">
        <v>5083.15283203125</v>
      </c>
      <c r="I387">
        <v>1</v>
      </c>
      <c r="J387">
        <v>2.8255786746740341E-3</v>
      </c>
      <c r="K387">
        <v>0.14363254606723785</v>
      </c>
      <c r="L387">
        <v>53962.1015625</v>
      </c>
    </row>
    <row r="388" spans="1:12" x14ac:dyDescent="0.25">
      <c r="A388">
        <v>1673.99</v>
      </c>
      <c r="B388" s="1">
        <f>DATE(2023,4,2) + TIME(23,45,35)</f>
        <v>45018.989988425928</v>
      </c>
      <c r="C388">
        <v>2578771456</v>
      </c>
      <c r="D388">
        <v>5984363</v>
      </c>
      <c r="E388">
        <v>84.865013122558594</v>
      </c>
      <c r="F388">
        <v>430.91836547851563</v>
      </c>
      <c r="G388">
        <v>2190424</v>
      </c>
      <c r="H388">
        <v>5083.15283203125</v>
      </c>
      <c r="I388">
        <v>1</v>
      </c>
      <c r="J388">
        <v>2.8208198491483927E-3</v>
      </c>
      <c r="K388">
        <v>0.14339064061641693</v>
      </c>
      <c r="L388">
        <v>53973.04296875</v>
      </c>
    </row>
    <row r="389" spans="1:12" x14ac:dyDescent="0.25">
      <c r="A389">
        <v>1674</v>
      </c>
      <c r="B389" s="1">
        <f>DATE(2023,4,3) + TIME(0,0,0)</f>
        <v>45019</v>
      </c>
      <c r="C389">
        <v>2578794496</v>
      </c>
      <c r="D389">
        <v>5984416.5</v>
      </c>
      <c r="E389">
        <v>84.866523742675781</v>
      </c>
      <c r="F389">
        <v>430.91836547851563</v>
      </c>
      <c r="G389">
        <v>2306091.75</v>
      </c>
      <c r="H389">
        <v>5351.57421875</v>
      </c>
      <c r="I389">
        <v>1</v>
      </c>
      <c r="J389">
        <v>2.8244589921087027E-3</v>
      </c>
      <c r="K389">
        <v>0.15115728974342346</v>
      </c>
      <c r="L389">
        <v>53875.5859375</v>
      </c>
    </row>
    <row r="390" spans="1:12" x14ac:dyDescent="0.25">
      <c r="A390">
        <v>1674.05</v>
      </c>
      <c r="B390" s="1">
        <f>DATE(2023,4,3) + TIME(1,12,0)</f>
        <v>45019.05</v>
      </c>
      <c r="C390">
        <v>2578909696</v>
      </c>
      <c r="D390">
        <v>5984684</v>
      </c>
      <c r="E390">
        <v>84.874092102050781</v>
      </c>
      <c r="F390">
        <v>430.91836547851563</v>
      </c>
      <c r="G390">
        <v>2306091.5</v>
      </c>
      <c r="H390">
        <v>5351.57373046875</v>
      </c>
      <c r="I390">
        <v>1</v>
      </c>
      <c r="J390">
        <v>2.8313822112977505E-3</v>
      </c>
      <c r="K390">
        <v>0.15152780711650848</v>
      </c>
      <c r="L390">
        <v>53867.1640625</v>
      </c>
    </row>
    <row r="391" spans="1:12" x14ac:dyDescent="0.25">
      <c r="A391">
        <v>1674.99</v>
      </c>
      <c r="B391" s="1">
        <f>DATE(2023,4,3) + TIME(23,45,35)</f>
        <v>45019.989988425928</v>
      </c>
      <c r="C391">
        <v>2581077504</v>
      </c>
      <c r="D391">
        <v>5989714.5</v>
      </c>
      <c r="E391">
        <v>85.017539978027344</v>
      </c>
      <c r="F391">
        <v>430.91836547851563</v>
      </c>
      <c r="G391">
        <v>2306090.75</v>
      </c>
      <c r="H391">
        <v>5351.572265625</v>
      </c>
      <c r="I391">
        <v>1</v>
      </c>
      <c r="J391">
        <v>2.8596071060746908E-3</v>
      </c>
      <c r="K391">
        <v>0.15303832292556763</v>
      </c>
      <c r="L391">
        <v>53831.625</v>
      </c>
    </row>
    <row r="392" spans="1:12" x14ac:dyDescent="0.25">
      <c r="A392">
        <v>1675</v>
      </c>
      <c r="B392" s="1">
        <f>DATE(2023,4,4) + TIME(0,0,0)</f>
        <v>45020</v>
      </c>
      <c r="C392">
        <v>2581099776</v>
      </c>
      <c r="D392">
        <v>5989766.5</v>
      </c>
      <c r="E392">
        <v>85.019012451171875</v>
      </c>
      <c r="F392">
        <v>430.91836547851563</v>
      </c>
      <c r="G392">
        <v>2224439.25</v>
      </c>
      <c r="H392">
        <v>5162.08935546875</v>
      </c>
      <c r="I392">
        <v>1</v>
      </c>
      <c r="J392">
        <v>2.8570913709700108E-3</v>
      </c>
      <c r="K392">
        <v>0.14748981595039368</v>
      </c>
      <c r="L392">
        <v>53900.1484375</v>
      </c>
    </row>
    <row r="393" spans="1:12" x14ac:dyDescent="0.25">
      <c r="A393">
        <v>1675.99</v>
      </c>
      <c r="B393" s="1">
        <f>DATE(2023,4,4) + TIME(23,45,35)</f>
        <v>45020.989988425928</v>
      </c>
      <c r="C393">
        <v>2583301888</v>
      </c>
      <c r="D393">
        <v>5994876.5</v>
      </c>
      <c r="E393">
        <v>85.164474487304688</v>
      </c>
      <c r="F393">
        <v>430.91836547851563</v>
      </c>
      <c r="G393">
        <v>2224439.5</v>
      </c>
      <c r="H393">
        <v>5162.09033203125</v>
      </c>
      <c r="I393">
        <v>1</v>
      </c>
      <c r="J393">
        <v>2.8450516983866692E-3</v>
      </c>
      <c r="K393">
        <v>0.14686831831932068</v>
      </c>
      <c r="L393">
        <v>53918.15234375</v>
      </c>
    </row>
    <row r="394" spans="1:12" x14ac:dyDescent="0.25">
      <c r="A394">
        <v>1676</v>
      </c>
      <c r="B394" s="1">
        <f>DATE(2023,4,5) + TIME(0,0,0)</f>
        <v>45021</v>
      </c>
      <c r="C394">
        <v>2583327744</v>
      </c>
      <c r="D394">
        <v>5994936.5</v>
      </c>
      <c r="E394">
        <v>85.166183471679688</v>
      </c>
      <c r="F394">
        <v>430.91836547851563</v>
      </c>
      <c r="G394">
        <v>2581370.75</v>
      </c>
      <c r="H394">
        <v>5990.3935546875</v>
      </c>
      <c r="I394">
        <v>1</v>
      </c>
      <c r="J394">
        <v>2.8571137227118015E-3</v>
      </c>
      <c r="K394">
        <v>0.17115725576877594</v>
      </c>
      <c r="L394">
        <v>53613.75</v>
      </c>
    </row>
    <row r="395" spans="1:12" x14ac:dyDescent="0.25">
      <c r="A395">
        <v>1676.99</v>
      </c>
      <c r="B395" s="1">
        <f>DATE(2023,4,5) + TIME(23,45,35)</f>
        <v>45021.989988425928</v>
      </c>
      <c r="C395">
        <v>2585883392</v>
      </c>
      <c r="D395">
        <v>6000867</v>
      </c>
      <c r="E395">
        <v>85.340263366699219</v>
      </c>
      <c r="F395">
        <v>430.91836547851563</v>
      </c>
      <c r="G395">
        <v>2581368</v>
      </c>
      <c r="H395">
        <v>5990.3876953125</v>
      </c>
      <c r="I395">
        <v>1</v>
      </c>
      <c r="J395">
        <v>2.9581121634691954E-3</v>
      </c>
      <c r="K395">
        <v>0.17720763385295868</v>
      </c>
      <c r="L395">
        <v>53487.01171875</v>
      </c>
    </row>
    <row r="396" spans="1:12" x14ac:dyDescent="0.25">
      <c r="A396">
        <v>1677</v>
      </c>
      <c r="B396" s="1">
        <f>DATE(2023,4,6) + TIME(0,0,0)</f>
        <v>45022</v>
      </c>
      <c r="C396">
        <v>2585910272</v>
      </c>
      <c r="D396">
        <v>6000929.5</v>
      </c>
      <c r="E396">
        <v>85.342117309570313</v>
      </c>
      <c r="F396">
        <v>430.91836547851563</v>
      </c>
      <c r="G396">
        <v>2697665.5</v>
      </c>
      <c r="H396">
        <v>6260.2705078125</v>
      </c>
      <c r="I396">
        <v>1</v>
      </c>
      <c r="J396">
        <v>2.9631447978317738E-3</v>
      </c>
      <c r="K396">
        <v>0.18550638854503632</v>
      </c>
      <c r="L396">
        <v>53384.984375</v>
      </c>
    </row>
    <row r="397" spans="1:12" x14ac:dyDescent="0.25">
      <c r="A397">
        <v>1680.99</v>
      </c>
      <c r="B397" s="1">
        <f>DATE(2023,4,9) + TIME(23,45,35)</f>
        <v>45025.989988425928</v>
      </c>
      <c r="C397">
        <v>2596674048</v>
      </c>
      <c r="D397">
        <v>6025908</v>
      </c>
      <c r="E397">
        <v>86.103111267089844</v>
      </c>
      <c r="F397">
        <v>430.91836547851563</v>
      </c>
      <c r="G397">
        <v>2697662.75</v>
      </c>
      <c r="H397">
        <v>6260.263671875</v>
      </c>
      <c r="I397">
        <v>1</v>
      </c>
      <c r="J397">
        <v>3.0725577380508184E-3</v>
      </c>
      <c r="K397">
        <v>0.19235612452030182</v>
      </c>
      <c r="L397">
        <v>53269.5546875</v>
      </c>
    </row>
    <row r="398" spans="1:12" x14ac:dyDescent="0.25">
      <c r="A398">
        <v>1681</v>
      </c>
      <c r="B398" s="1">
        <f>DATE(2023,4,10) + TIME(0,0,0)</f>
        <v>45026</v>
      </c>
      <c r="C398">
        <v>2596696320</v>
      </c>
      <c r="D398">
        <v>6025960.5</v>
      </c>
      <c r="E398">
        <v>86.104698181152344</v>
      </c>
      <c r="F398">
        <v>430.91836547851563</v>
      </c>
      <c r="G398">
        <v>2242976.25</v>
      </c>
      <c r="H398">
        <v>5205.10693359375</v>
      </c>
      <c r="I398">
        <v>1</v>
      </c>
      <c r="J398">
        <v>3.0551031231880188E-3</v>
      </c>
      <c r="K398">
        <v>0.15902625024318695</v>
      </c>
      <c r="L398">
        <v>53659.80078125</v>
      </c>
    </row>
    <row r="399" spans="1:12" x14ac:dyDescent="0.25">
      <c r="A399">
        <v>1681.99</v>
      </c>
      <c r="B399" s="1">
        <f>DATE(2023,4,10) + TIME(23,45,35)</f>
        <v>45026.989988425928</v>
      </c>
      <c r="C399">
        <v>2598916864</v>
      </c>
      <c r="D399">
        <v>6031113.5</v>
      </c>
      <c r="E399">
        <v>86.25750732421875</v>
      </c>
      <c r="F399">
        <v>430.91836547851563</v>
      </c>
      <c r="G399">
        <v>2242978.75</v>
      </c>
      <c r="H399">
        <v>5205.11279296875</v>
      </c>
      <c r="I399">
        <v>1</v>
      </c>
      <c r="J399">
        <v>2.9436878394335508E-3</v>
      </c>
      <c r="K399">
        <v>0.15322677791118622</v>
      </c>
      <c r="L399">
        <v>53812.37109375</v>
      </c>
    </row>
    <row r="400" spans="1:12" x14ac:dyDescent="0.25">
      <c r="A400">
        <v>1682</v>
      </c>
      <c r="B400" s="1">
        <f>DATE(2023,4,11) + TIME(0,0,0)</f>
        <v>45027</v>
      </c>
      <c r="C400">
        <v>2598916864</v>
      </c>
      <c r="D400">
        <v>6031113.5</v>
      </c>
      <c r="E400">
        <v>86.25750732421875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54264.2578125</v>
      </c>
    </row>
    <row r="401" spans="1:12" x14ac:dyDescent="0.25">
      <c r="A401">
        <v>1682.49</v>
      </c>
      <c r="B401" s="1">
        <f>DATE(2023,4,11) + TIME(11,45,35)</f>
        <v>45027.489988425928</v>
      </c>
      <c r="C401">
        <v>2598916864</v>
      </c>
      <c r="D401">
        <v>6031113.5</v>
      </c>
      <c r="E401">
        <v>86.25750732421875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54504.53125</v>
      </c>
    </row>
    <row r="402" spans="1:12" x14ac:dyDescent="0.25">
      <c r="A402">
        <v>1682.5</v>
      </c>
      <c r="B402" s="1">
        <f>DATE(2023,4,11) + TIME(12,0,0)</f>
        <v>45027.5</v>
      </c>
      <c r="C402">
        <v>2598938880</v>
      </c>
      <c r="D402">
        <v>6031164.5</v>
      </c>
      <c r="E402">
        <v>86.258743286132813</v>
      </c>
      <c r="F402">
        <v>430.91839599609375</v>
      </c>
      <c r="G402">
        <v>2197406.25</v>
      </c>
      <c r="H402">
        <v>5099.35595703125</v>
      </c>
      <c r="I402">
        <v>1</v>
      </c>
      <c r="J402">
        <v>2.4237583857029676E-3</v>
      </c>
      <c r="K402">
        <v>0.12359906733036041</v>
      </c>
      <c r="L402">
        <v>54470.36328125</v>
      </c>
    </row>
    <row r="403" spans="1:12" x14ac:dyDescent="0.25">
      <c r="A403">
        <v>1702.99</v>
      </c>
      <c r="B403" s="1">
        <f>DATE(2023,5,1) + TIME(23,45,35)</f>
        <v>45047.989988425928</v>
      </c>
      <c r="C403">
        <v>2643963392</v>
      </c>
      <c r="D403">
        <v>6135649.5</v>
      </c>
      <c r="E403">
        <v>89.407180786132813</v>
      </c>
      <c r="F403">
        <v>430.91842651367188</v>
      </c>
      <c r="G403">
        <v>2197390</v>
      </c>
      <c r="H403">
        <v>5099.31787109375</v>
      </c>
      <c r="I403">
        <v>1</v>
      </c>
      <c r="J403">
        <v>3.1652494799345732E-3</v>
      </c>
      <c r="K403">
        <v>0.16141124069690704</v>
      </c>
      <c r="L403">
        <v>53848.26953125</v>
      </c>
    </row>
    <row r="404" spans="1:12" x14ac:dyDescent="0.25">
      <c r="A404">
        <v>1703</v>
      </c>
      <c r="B404" s="1">
        <f>DATE(2023,5,2) + TIME(0,0,0)</f>
        <v>45048</v>
      </c>
      <c r="C404">
        <v>2643989760</v>
      </c>
      <c r="D404">
        <v>6135710.5</v>
      </c>
      <c r="E404">
        <v>89.409103393554688</v>
      </c>
      <c r="F404">
        <v>430.91842651367188</v>
      </c>
      <c r="G404">
        <v>2623529.75</v>
      </c>
      <c r="H404">
        <v>6088.228515625</v>
      </c>
      <c r="I404">
        <v>1</v>
      </c>
      <c r="J404">
        <v>3.1567469704896212E-3</v>
      </c>
      <c r="K404">
        <v>0.19219604134559631</v>
      </c>
      <c r="L404">
        <v>53486.30859375</v>
      </c>
    </row>
    <row r="405" spans="1:12" x14ac:dyDescent="0.25">
      <c r="A405">
        <v>1706.99</v>
      </c>
      <c r="B405" s="1">
        <f>DATE(2023,5,5) + TIME(23,45,35)</f>
        <v>45051.989988425928</v>
      </c>
      <c r="C405">
        <v>2654457600</v>
      </c>
      <c r="D405">
        <v>6160002.5</v>
      </c>
      <c r="E405">
        <v>90.227432250976563</v>
      </c>
      <c r="F405">
        <v>430.91845703125</v>
      </c>
      <c r="G405">
        <v>2623522.5</v>
      </c>
      <c r="H405">
        <v>6088.2109375</v>
      </c>
      <c r="I405">
        <v>1</v>
      </c>
      <c r="J405">
        <v>3.445357782766223E-3</v>
      </c>
      <c r="K405">
        <v>0.20976787805557251</v>
      </c>
      <c r="L405">
        <v>53238.3125</v>
      </c>
    </row>
    <row r="406" spans="1:12" x14ac:dyDescent="0.25">
      <c r="A406">
        <v>1707</v>
      </c>
      <c r="B406" s="1">
        <f>DATE(2023,5,6) + TIME(0,0,0)</f>
        <v>45052</v>
      </c>
      <c r="C406">
        <v>2654479616</v>
      </c>
      <c r="D406">
        <v>6160053.5</v>
      </c>
      <c r="E406">
        <v>90.229209899902344</v>
      </c>
      <c r="F406">
        <v>430.91845703125</v>
      </c>
      <c r="G406">
        <v>2211590.5</v>
      </c>
      <c r="H406">
        <v>5132.27197265625</v>
      </c>
      <c r="I406">
        <v>1</v>
      </c>
      <c r="J406">
        <v>3.4584337845444679E-3</v>
      </c>
      <c r="K406">
        <v>0.17750236392021179</v>
      </c>
      <c r="L406">
        <v>53588.78125</v>
      </c>
    </row>
    <row r="407" spans="1:12" x14ac:dyDescent="0.25">
      <c r="A407">
        <v>1709</v>
      </c>
      <c r="B407" s="1">
        <f>DATE(2023,5,8) + TIME(0,0,0)</f>
        <v>45054</v>
      </c>
      <c r="C407">
        <v>2658902784</v>
      </c>
      <c r="D407">
        <v>6170318</v>
      </c>
      <c r="E407">
        <v>90.575996398925781</v>
      </c>
      <c r="F407">
        <v>430.91845703125</v>
      </c>
      <c r="G407">
        <v>2211592.5</v>
      </c>
      <c r="H407">
        <v>5132.27587890625</v>
      </c>
      <c r="I407">
        <v>1</v>
      </c>
      <c r="J407">
        <v>3.3787952270358801E-3</v>
      </c>
      <c r="K407">
        <v>0.17341496050357819</v>
      </c>
      <c r="L407">
        <v>53730.0703125</v>
      </c>
    </row>
    <row r="408" spans="1:12" x14ac:dyDescent="0.25">
      <c r="A408">
        <v>1709.99</v>
      </c>
      <c r="B408" s="1">
        <f>DATE(2023,5,8) + TIME(23,45,35)</f>
        <v>45054.989988425928</v>
      </c>
      <c r="C408">
        <v>2661092352</v>
      </c>
      <c r="D408">
        <v>6175399</v>
      </c>
      <c r="E408">
        <v>90.74853515625</v>
      </c>
      <c r="F408">
        <v>430.91848754882813</v>
      </c>
      <c r="G408">
        <v>2211592</v>
      </c>
      <c r="H408">
        <v>5132.27490234375</v>
      </c>
      <c r="I408">
        <v>1</v>
      </c>
      <c r="J408">
        <v>3.3990235533565283E-3</v>
      </c>
      <c r="K408">
        <v>0.17445316910743713</v>
      </c>
      <c r="L408">
        <v>53734.171875</v>
      </c>
    </row>
    <row r="409" spans="1:12" x14ac:dyDescent="0.25">
      <c r="A409">
        <v>1710</v>
      </c>
      <c r="B409" s="1">
        <f>DATE(2023,5,9) + TIME(0,0,0)</f>
        <v>45055</v>
      </c>
      <c r="C409">
        <v>2661114368</v>
      </c>
      <c r="D409">
        <v>6175450.5</v>
      </c>
      <c r="E409">
        <v>90.750274658203125</v>
      </c>
      <c r="F409">
        <v>430.91848754882813</v>
      </c>
      <c r="G409">
        <v>2204535.25</v>
      </c>
      <c r="H409">
        <v>5115.89892578125</v>
      </c>
      <c r="I409">
        <v>1</v>
      </c>
      <c r="J409">
        <v>3.3996382262557745E-3</v>
      </c>
      <c r="K409">
        <v>0.17392796277999878</v>
      </c>
      <c r="L409">
        <v>53740.0859375</v>
      </c>
    </row>
    <row r="410" spans="1:12" x14ac:dyDescent="0.25">
      <c r="A410">
        <v>1712.99</v>
      </c>
      <c r="B410" s="1">
        <f>DATE(2023,5,11) + TIME(23,45,35)</f>
        <v>45057.989988425928</v>
      </c>
      <c r="C410">
        <v>2667705856</v>
      </c>
      <c r="D410">
        <v>6190747</v>
      </c>
      <c r="E410">
        <v>91.276824951171875</v>
      </c>
      <c r="F410">
        <v>430.91848754882813</v>
      </c>
      <c r="G410">
        <v>2204533.75</v>
      </c>
      <c r="H410">
        <v>5115.89501953125</v>
      </c>
      <c r="I410">
        <v>1</v>
      </c>
      <c r="J410">
        <v>3.4776837565004826E-3</v>
      </c>
      <c r="K410">
        <v>0.17792083323001862</v>
      </c>
      <c r="L410">
        <v>53737.64453125</v>
      </c>
    </row>
    <row r="411" spans="1:12" x14ac:dyDescent="0.25">
      <c r="A411">
        <v>1713</v>
      </c>
      <c r="B411" s="1">
        <f>DATE(2023,5,12) + TIME(0,0,0)</f>
        <v>45058</v>
      </c>
      <c r="C411">
        <v>2667731712</v>
      </c>
      <c r="D411">
        <v>6190806.5</v>
      </c>
      <c r="E411">
        <v>91.278884887695313</v>
      </c>
      <c r="F411">
        <v>430.91848754882813</v>
      </c>
      <c r="G411">
        <v>2564624.25</v>
      </c>
      <c r="H411">
        <v>5951.52978515625</v>
      </c>
      <c r="I411">
        <v>1</v>
      </c>
      <c r="J411">
        <v>3.4589110873639584E-3</v>
      </c>
      <c r="K411">
        <v>0.20586523413658142</v>
      </c>
      <c r="L411">
        <v>53432.59765625</v>
      </c>
    </row>
    <row r="412" spans="1:12" x14ac:dyDescent="0.25">
      <c r="A412">
        <v>1713.13</v>
      </c>
      <c r="B412" s="1">
        <f>DATE(2023,5,12) + TIME(3,7,11)</f>
        <v>45058.129988425928</v>
      </c>
      <c r="C412">
        <v>2668065024</v>
      </c>
      <c r="D412">
        <v>6191580</v>
      </c>
      <c r="E412">
        <v>91.305961608886719</v>
      </c>
      <c r="F412">
        <v>430.91848754882813</v>
      </c>
      <c r="G412">
        <v>2564622.75</v>
      </c>
      <c r="H412">
        <v>5951.5263671875</v>
      </c>
      <c r="I412">
        <v>1</v>
      </c>
      <c r="J412">
        <v>3.5116528160870075E-3</v>
      </c>
      <c r="K412">
        <v>0.20900428295135498</v>
      </c>
      <c r="L412">
        <v>53383.22265625</v>
      </c>
    </row>
    <row r="413" spans="1:12" x14ac:dyDescent="0.25">
      <c r="A413">
        <v>1713.99</v>
      </c>
      <c r="B413" s="1">
        <f>DATE(2023,5,12) + TIME(23,45,35)</f>
        <v>45058.989988425928</v>
      </c>
      <c r="C413">
        <v>2670270464</v>
      </c>
      <c r="D413">
        <v>6196698.5</v>
      </c>
      <c r="E413">
        <v>91.489295959472656</v>
      </c>
      <c r="F413">
        <v>430.91848754882813</v>
      </c>
      <c r="G413">
        <v>2564620.25</v>
      </c>
      <c r="H413">
        <v>5951.5205078125</v>
      </c>
      <c r="I413">
        <v>1</v>
      </c>
      <c r="J413">
        <v>3.6094696260988712E-3</v>
      </c>
      <c r="K413">
        <v>0.2148260772228241</v>
      </c>
      <c r="L413">
        <v>53299.89453125</v>
      </c>
    </row>
    <row r="414" spans="1:12" x14ac:dyDescent="0.25">
      <c r="A414">
        <v>1714</v>
      </c>
      <c r="B414" s="1">
        <f>DATE(2023,5,13) + TIME(0,0,0)</f>
        <v>45059</v>
      </c>
      <c r="C414">
        <v>2670296064</v>
      </c>
      <c r="D414">
        <v>6196757.5</v>
      </c>
      <c r="E414">
        <v>91.491432189941406</v>
      </c>
      <c r="F414">
        <v>430.91848754882813</v>
      </c>
      <c r="G414">
        <v>2554039.25</v>
      </c>
      <c r="H414">
        <v>5926.96630859375</v>
      </c>
      <c r="I414">
        <v>1</v>
      </c>
      <c r="J414">
        <v>3.6107320338487625E-3</v>
      </c>
      <c r="K414">
        <v>0.21401458978652954</v>
      </c>
      <c r="L414">
        <v>53308.40234375</v>
      </c>
    </row>
    <row r="415" spans="1:12" x14ac:dyDescent="0.25">
      <c r="A415">
        <v>1718.99</v>
      </c>
      <c r="B415" s="1">
        <f>DATE(2023,5,17) + TIME(23,45,35)</f>
        <v>45063.989988425928</v>
      </c>
      <c r="C415">
        <v>2683040768</v>
      </c>
      <c r="D415">
        <v>6226333</v>
      </c>
      <c r="E415">
        <v>92.607589721679688</v>
      </c>
      <c r="F415">
        <v>430.91854858398438</v>
      </c>
      <c r="G415">
        <v>2554033</v>
      </c>
      <c r="H415">
        <v>5926.95068359375</v>
      </c>
      <c r="I415">
        <v>1</v>
      </c>
      <c r="J415">
        <v>3.8715871050953865E-3</v>
      </c>
      <c r="K415">
        <v>0.22947594523429871</v>
      </c>
      <c r="L415">
        <v>53210.546875</v>
      </c>
    </row>
    <row r="416" spans="1:12" x14ac:dyDescent="0.25">
      <c r="A416">
        <v>1719</v>
      </c>
      <c r="B416" s="1">
        <f>DATE(2023,5,18) + TIME(0,0,0)</f>
        <v>45064</v>
      </c>
      <c r="C416">
        <v>2683062784</v>
      </c>
      <c r="D416">
        <v>6226384</v>
      </c>
      <c r="E416">
        <v>92.609573364257813</v>
      </c>
      <c r="F416">
        <v>430.9185791015625</v>
      </c>
      <c r="G416">
        <v>2192650.75</v>
      </c>
      <c r="H416">
        <v>5088.31787109375</v>
      </c>
      <c r="I416">
        <v>1</v>
      </c>
      <c r="J416">
        <v>3.9012783672660589E-3</v>
      </c>
      <c r="K416">
        <v>0.19851718842983246</v>
      </c>
      <c r="L416">
        <v>53516.49609375</v>
      </c>
    </row>
    <row r="417" spans="1:12" x14ac:dyDescent="0.25">
      <c r="A417">
        <v>1726.99</v>
      </c>
      <c r="B417" s="1">
        <f>DATE(2023,5,25) + TIME(23,45,35)</f>
        <v>45071.989988425928</v>
      </c>
      <c r="C417">
        <v>2700581888</v>
      </c>
      <c r="D417">
        <v>6267039.5</v>
      </c>
      <c r="E417">
        <v>94.225242614746094</v>
      </c>
      <c r="F417">
        <v>430.91867065429688</v>
      </c>
      <c r="G417">
        <v>2192646.5</v>
      </c>
      <c r="H417">
        <v>5088.306640625</v>
      </c>
      <c r="I417">
        <v>1</v>
      </c>
      <c r="J417">
        <v>4.1214604862034321E-3</v>
      </c>
      <c r="K417">
        <v>0.20972120761871338</v>
      </c>
      <c r="L417">
        <v>53640.71484375</v>
      </c>
    </row>
    <row r="418" spans="1:12" x14ac:dyDescent="0.25">
      <c r="A418">
        <v>1727</v>
      </c>
      <c r="B418" s="1">
        <f>DATE(2023,5,26) + TIME(0,0,0)</f>
        <v>45072</v>
      </c>
      <c r="C418">
        <v>2700609280</v>
      </c>
      <c r="D418">
        <v>6267103</v>
      </c>
      <c r="E418">
        <v>94.227821350097656</v>
      </c>
      <c r="F418">
        <v>430.91864013671875</v>
      </c>
      <c r="G418">
        <v>2725429.75</v>
      </c>
      <c r="H418">
        <v>6324.69677734375</v>
      </c>
      <c r="I418">
        <v>1</v>
      </c>
      <c r="J418">
        <v>4.0705469436943531E-3</v>
      </c>
      <c r="K418">
        <v>0.25746023654937744</v>
      </c>
      <c r="L418">
        <v>53187.7109375</v>
      </c>
    </row>
    <row r="419" spans="1:12" x14ac:dyDescent="0.25">
      <c r="A419">
        <v>1727.49</v>
      </c>
      <c r="B419" s="1">
        <f>DATE(2023,5,26) + TIME(11,45,35)</f>
        <v>45072.489988425928</v>
      </c>
      <c r="C419">
        <v>2701944576</v>
      </c>
      <c r="D419">
        <v>6270202</v>
      </c>
      <c r="E419">
        <v>94.358245849609375</v>
      </c>
      <c r="F419">
        <v>430.91864013671875</v>
      </c>
      <c r="G419">
        <v>2725424.75</v>
      </c>
      <c r="H419">
        <v>6324.68505859375</v>
      </c>
      <c r="I419">
        <v>1</v>
      </c>
      <c r="J419">
        <v>4.2589223012328148E-3</v>
      </c>
      <c r="K419">
        <v>0.26937487721443176</v>
      </c>
      <c r="L419">
        <v>53037.73046875</v>
      </c>
    </row>
    <row r="420" spans="1:12" x14ac:dyDescent="0.25">
      <c r="A420">
        <v>1727.5</v>
      </c>
      <c r="B420" s="1">
        <f>DATE(2023,5,26) + TIME(12,0,0)</f>
        <v>45072.5</v>
      </c>
      <c r="C420">
        <v>2701966592</v>
      </c>
      <c r="D420">
        <v>6270252.5</v>
      </c>
      <c r="E420">
        <v>94.360435485839844</v>
      </c>
      <c r="F420">
        <v>430.91867065429688</v>
      </c>
      <c r="G420">
        <v>2182151.75</v>
      </c>
      <c r="H420">
        <v>5063.95263671875</v>
      </c>
      <c r="I420">
        <v>1</v>
      </c>
      <c r="J420">
        <v>4.3221595697104931E-3</v>
      </c>
      <c r="K420">
        <v>0.21888156235218048</v>
      </c>
      <c r="L420">
        <v>53498.10546875</v>
      </c>
    </row>
    <row r="421" spans="1:12" x14ac:dyDescent="0.25">
      <c r="A421">
        <v>1739.99</v>
      </c>
      <c r="B421" s="1">
        <f>DATE(2023,6,7) + TIME(23,45,35)</f>
        <v>45084.989988425928</v>
      </c>
      <c r="C421">
        <v>2729221376</v>
      </c>
      <c r="D421">
        <v>6333501</v>
      </c>
      <c r="E421">
        <v>97.306838989257813</v>
      </c>
      <c r="F421">
        <v>430.91888427734375</v>
      </c>
      <c r="G421">
        <v>2182138</v>
      </c>
      <c r="H421">
        <v>5063.91796875</v>
      </c>
      <c r="I421">
        <v>1</v>
      </c>
      <c r="J421">
        <v>5.0048357807099819E-3</v>
      </c>
      <c r="K421">
        <v>0.25345346331596375</v>
      </c>
      <c r="L421">
        <v>53597.296875</v>
      </c>
    </row>
    <row r="422" spans="1:12" x14ac:dyDescent="0.25">
      <c r="A422">
        <v>1740</v>
      </c>
      <c r="B422" s="1">
        <f>DATE(2023,6,8) + TIME(0,0,0)</f>
        <v>45085</v>
      </c>
      <c r="C422">
        <v>2729249024</v>
      </c>
      <c r="D422">
        <v>6333565</v>
      </c>
      <c r="E422">
        <v>97.309989929199219</v>
      </c>
      <c r="F422">
        <v>430.91885375976563</v>
      </c>
      <c r="G422">
        <v>2757855.5</v>
      </c>
      <c r="H422">
        <v>6399.94140625</v>
      </c>
      <c r="I422">
        <v>1</v>
      </c>
      <c r="J422">
        <v>4.9240151420235634E-3</v>
      </c>
      <c r="K422">
        <v>0.31514960527420044</v>
      </c>
      <c r="L422">
        <v>53108.015625</v>
      </c>
    </row>
    <row r="423" spans="1:12" x14ac:dyDescent="0.25">
      <c r="A423">
        <v>1740.79</v>
      </c>
      <c r="B423" s="1">
        <f>DATE(2023,6,8) + TIME(18,57,35)</f>
        <v>45085.789988425924</v>
      </c>
      <c r="C423">
        <v>2731427840</v>
      </c>
      <c r="D423">
        <v>6338621</v>
      </c>
      <c r="E423">
        <v>97.570793151855469</v>
      </c>
      <c r="F423">
        <v>430.91888427734375</v>
      </c>
      <c r="G423">
        <v>2757847</v>
      </c>
      <c r="H423">
        <v>6399.92138671875</v>
      </c>
      <c r="I423">
        <v>1</v>
      </c>
      <c r="J423">
        <v>5.2350694313645363E-3</v>
      </c>
      <c r="K423">
        <v>0.33505788445472717</v>
      </c>
      <c r="L423">
        <v>52914.03125</v>
      </c>
    </row>
    <row r="424" spans="1:12" x14ac:dyDescent="0.25">
      <c r="A424">
        <v>1740.8</v>
      </c>
      <c r="B424" s="1">
        <f>DATE(2023,6,8) + TIME(19,12,0)</f>
        <v>45085.8</v>
      </c>
      <c r="C424">
        <v>2731450880</v>
      </c>
      <c r="D424">
        <v>6338675</v>
      </c>
      <c r="E424">
        <v>97.573646545410156</v>
      </c>
      <c r="F424">
        <v>430.91891479492188</v>
      </c>
      <c r="G424">
        <v>2318634.75</v>
      </c>
      <c r="H424">
        <v>5380.67529296875</v>
      </c>
      <c r="I424">
        <v>1</v>
      </c>
      <c r="J424">
        <v>5.3092450834810734E-3</v>
      </c>
      <c r="K424">
        <v>0.28568843007087708</v>
      </c>
      <c r="L424">
        <v>53288.71875</v>
      </c>
    </row>
    <row r="425" spans="1:12" x14ac:dyDescent="0.25">
      <c r="A425">
        <v>1740.99</v>
      </c>
      <c r="B425" s="1">
        <f>DATE(2023,6,8) + TIME(23,45,35)</f>
        <v>45085.989988425928</v>
      </c>
      <c r="C425">
        <v>2731891456</v>
      </c>
      <c r="D425">
        <v>6339697.5</v>
      </c>
      <c r="E425">
        <v>97.62725830078125</v>
      </c>
      <c r="F425">
        <v>430.91891479492188</v>
      </c>
      <c r="G425">
        <v>2318636.75</v>
      </c>
      <c r="H425">
        <v>5380.68017578125</v>
      </c>
      <c r="I425">
        <v>1</v>
      </c>
      <c r="J425">
        <v>5.2276900969445705E-3</v>
      </c>
      <c r="K425">
        <v>0.28129997849464417</v>
      </c>
      <c r="L425">
        <v>53347.2265625</v>
      </c>
    </row>
    <row r="426" spans="1:12" x14ac:dyDescent="0.25">
      <c r="A426">
        <v>1741</v>
      </c>
      <c r="B426" s="1">
        <f>DATE(2023,6,9) + TIME(0,0,0)</f>
        <v>45086</v>
      </c>
      <c r="C426">
        <v>2731923200</v>
      </c>
      <c r="D426">
        <v>6339770.5</v>
      </c>
      <c r="E426">
        <v>97.631011962890625</v>
      </c>
      <c r="F426">
        <v>430.91885375976563</v>
      </c>
      <c r="G426">
        <v>3159144.25</v>
      </c>
      <c r="H426">
        <v>7331.18115234375</v>
      </c>
      <c r="I426">
        <v>1</v>
      </c>
      <c r="J426">
        <v>5.1197330467402935E-3</v>
      </c>
      <c r="K426">
        <v>0.37535610795021057</v>
      </c>
      <c r="L426">
        <v>52616.7265625</v>
      </c>
    </row>
    <row r="427" spans="1:12" x14ac:dyDescent="0.25">
      <c r="A427">
        <v>1742.99</v>
      </c>
      <c r="B427" s="1">
        <f>DATE(2023,6,10) + TIME(23,45,35)</f>
        <v>45087.989988425928</v>
      </c>
      <c r="C427">
        <v>2738209792</v>
      </c>
      <c r="D427">
        <v>6354359.5</v>
      </c>
      <c r="E427">
        <v>98.441459655761719</v>
      </c>
      <c r="F427">
        <v>430.91891479492188</v>
      </c>
      <c r="G427">
        <v>3159125</v>
      </c>
      <c r="H427">
        <v>7331.13525390625</v>
      </c>
      <c r="I427">
        <v>1</v>
      </c>
      <c r="J427">
        <v>5.7423007674515247E-3</v>
      </c>
      <c r="K427">
        <v>0.42100000381469727</v>
      </c>
      <c r="L427">
        <v>52288.32421875</v>
      </c>
    </row>
    <row r="428" spans="1:12" x14ac:dyDescent="0.25">
      <c r="A428">
        <v>1743</v>
      </c>
      <c r="B428" s="1">
        <f>DATE(2023,6,11) + TIME(0,0,0)</f>
        <v>45088</v>
      </c>
      <c r="C428">
        <v>2738235136</v>
      </c>
      <c r="D428">
        <v>6354418.5</v>
      </c>
      <c r="E428">
        <v>98.444892883300781</v>
      </c>
      <c r="F428">
        <v>430.91897583007813</v>
      </c>
      <c r="G428">
        <v>2530785.25</v>
      </c>
      <c r="H428">
        <v>5872.99609375</v>
      </c>
      <c r="I428">
        <v>1</v>
      </c>
      <c r="J428">
        <v>5.8453087694942951E-3</v>
      </c>
      <c r="K428">
        <v>0.34331482648849487</v>
      </c>
      <c r="L428">
        <v>52840.3515625</v>
      </c>
    </row>
    <row r="429" spans="1:12" x14ac:dyDescent="0.25">
      <c r="A429">
        <v>1746.99</v>
      </c>
      <c r="B429" s="1">
        <f>DATE(2023,6,14) + TIME(23,45,35)</f>
        <v>45091.989988425928</v>
      </c>
      <c r="C429">
        <v>2748332800</v>
      </c>
      <c r="D429">
        <v>6377851.5</v>
      </c>
      <c r="E429">
        <v>99.822334289550781</v>
      </c>
      <c r="F429">
        <v>430.91909790039063</v>
      </c>
      <c r="G429">
        <v>2530780.25</v>
      </c>
      <c r="H429">
        <v>5872.982421875</v>
      </c>
      <c r="I429">
        <v>1</v>
      </c>
      <c r="J429">
        <v>6.077825091779232E-3</v>
      </c>
      <c r="K429">
        <v>0.35697129368782043</v>
      </c>
      <c r="L429">
        <v>53028.69140625</v>
      </c>
    </row>
    <row r="430" spans="1:12" x14ac:dyDescent="0.25">
      <c r="A430">
        <v>1747</v>
      </c>
      <c r="B430" s="1">
        <f>DATE(2023,6,15) + TIME(0,0,0)</f>
        <v>45092</v>
      </c>
      <c r="C430">
        <v>2748355328</v>
      </c>
      <c r="D430">
        <v>6377903.5</v>
      </c>
      <c r="E430">
        <v>99.825531005859375</v>
      </c>
      <c r="F430">
        <v>430.91912841796875</v>
      </c>
      <c r="G430">
        <v>2238721.25</v>
      </c>
      <c r="H430">
        <v>5195.2236328125</v>
      </c>
      <c r="I430">
        <v>1</v>
      </c>
      <c r="J430">
        <v>6.1462763696908951E-3</v>
      </c>
      <c r="K430">
        <v>0.31933245062828064</v>
      </c>
      <c r="L430">
        <v>53275.08203125</v>
      </c>
    </row>
    <row r="431" spans="1:12" x14ac:dyDescent="0.25">
      <c r="A431">
        <v>1747.99</v>
      </c>
      <c r="B431" s="1">
        <f>DATE(2023,6,15) + TIME(23,45,35)</f>
        <v>45092.989988425928</v>
      </c>
      <c r="C431">
        <v>2750571520</v>
      </c>
      <c r="D431">
        <v>6383047</v>
      </c>
      <c r="E431">
        <v>100.13914489746094</v>
      </c>
      <c r="F431">
        <v>430.91915893554688</v>
      </c>
      <c r="G431">
        <v>2238722</v>
      </c>
      <c r="H431">
        <v>5195.22509765625</v>
      </c>
      <c r="I431">
        <v>1</v>
      </c>
      <c r="J431">
        <v>6.1229979619383812E-3</v>
      </c>
      <c r="K431">
        <v>0.31812301278114319</v>
      </c>
      <c r="L431">
        <v>53372.98828125</v>
      </c>
    </row>
    <row r="432" spans="1:12" x14ac:dyDescent="0.25">
      <c r="A432">
        <v>1748</v>
      </c>
      <c r="B432" s="1">
        <f>DATE(2023,6,16) + TIME(0,0,0)</f>
        <v>45093</v>
      </c>
      <c r="C432">
        <v>2750571520</v>
      </c>
      <c r="D432">
        <v>6383047</v>
      </c>
      <c r="E432">
        <v>100.13914489746094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53902.5234375</v>
      </c>
    </row>
    <row r="433" spans="1:12" x14ac:dyDescent="0.25">
      <c r="A433">
        <v>1749.99</v>
      </c>
      <c r="B433" s="1">
        <f>DATE(2023,6,17) + TIME(23,45,35)</f>
        <v>45094.989988425928</v>
      </c>
      <c r="C433">
        <v>2750571520</v>
      </c>
      <c r="D433">
        <v>6383047</v>
      </c>
      <c r="E433">
        <v>100.13914489746094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54578.3046875</v>
      </c>
    </row>
    <row r="434" spans="1:12" x14ac:dyDescent="0.25">
      <c r="A434">
        <v>1750</v>
      </c>
      <c r="B434" s="1">
        <f>DATE(2023,6,18) + TIME(0,0,0)</f>
        <v>45095</v>
      </c>
      <c r="C434">
        <v>2750593792</v>
      </c>
      <c r="D434">
        <v>6383098.5</v>
      </c>
      <c r="E434">
        <v>100.14154815673828</v>
      </c>
      <c r="F434">
        <v>430.91937255859375</v>
      </c>
      <c r="G434">
        <v>2219722.25</v>
      </c>
      <c r="H434">
        <v>5151.13134765625</v>
      </c>
      <c r="I434">
        <v>1</v>
      </c>
      <c r="J434">
        <v>4.6738069504499435E-3</v>
      </c>
      <c r="K434">
        <v>0.24076516926288605</v>
      </c>
      <c r="L434">
        <v>54404.09375</v>
      </c>
    </row>
    <row r="435" spans="1:12" x14ac:dyDescent="0.25">
      <c r="A435">
        <v>1752</v>
      </c>
      <c r="B435" s="1">
        <f>DATE(2023,6,20) + TIME(0,0,0)</f>
        <v>45097</v>
      </c>
      <c r="C435">
        <v>2755033088</v>
      </c>
      <c r="D435">
        <v>6393400.5</v>
      </c>
      <c r="E435">
        <v>100.75970458984375</v>
      </c>
      <c r="F435">
        <v>430.91921997070313</v>
      </c>
      <c r="G435">
        <v>2219687.5</v>
      </c>
      <c r="H435">
        <v>5151.05224609375</v>
      </c>
      <c r="I435">
        <v>1</v>
      </c>
      <c r="J435">
        <v>6.2128906138241291E-3</v>
      </c>
      <c r="K435">
        <v>0.32004913687705994</v>
      </c>
      <c r="L435">
        <v>53591.08203125</v>
      </c>
    </row>
    <row r="436" spans="1:12" x14ac:dyDescent="0.25">
      <c r="A436">
        <v>1752.99</v>
      </c>
      <c r="B436" s="1">
        <f>DATE(2023,6,20) + TIME(23,45,35)</f>
        <v>45097.989988425928</v>
      </c>
      <c r="C436">
        <v>2757230592</v>
      </c>
      <c r="D436">
        <v>6398500</v>
      </c>
      <c r="E436">
        <v>101.08538055419922</v>
      </c>
      <c r="F436">
        <v>430.91925048828125</v>
      </c>
      <c r="G436">
        <v>2219683.75</v>
      </c>
      <c r="H436">
        <v>5151.04345703125</v>
      </c>
      <c r="I436">
        <v>1</v>
      </c>
      <c r="J436">
        <v>6.3859834335744381E-3</v>
      </c>
      <c r="K436">
        <v>0.32896578311920166</v>
      </c>
      <c r="L436">
        <v>53543.484375</v>
      </c>
    </row>
    <row r="437" spans="1:12" x14ac:dyDescent="0.25">
      <c r="A437">
        <v>1753</v>
      </c>
      <c r="B437" s="1">
        <f>DATE(2023,6,21) + TIME(0,0,0)</f>
        <v>45098</v>
      </c>
      <c r="C437">
        <v>2757257984</v>
      </c>
      <c r="D437">
        <v>6398563.5</v>
      </c>
      <c r="E437">
        <v>101.08937072753906</v>
      </c>
      <c r="F437">
        <v>430.919189453125</v>
      </c>
      <c r="G437">
        <v>2730329.5</v>
      </c>
      <c r="H437">
        <v>6336.05908203125</v>
      </c>
      <c r="I437">
        <v>1</v>
      </c>
      <c r="J437">
        <v>6.2894783914089203E-3</v>
      </c>
      <c r="K437">
        <v>0.39853012561798096</v>
      </c>
      <c r="L437">
        <v>53108.9765625</v>
      </c>
    </row>
    <row r="438" spans="1:12" x14ac:dyDescent="0.25">
      <c r="A438">
        <v>1753.59</v>
      </c>
      <c r="B438" s="1">
        <f>DATE(2023,6,21) + TIME(14,9,35)</f>
        <v>45098.589988425927</v>
      </c>
      <c r="C438">
        <v>2758868992</v>
      </c>
      <c r="D438">
        <v>6402301.5</v>
      </c>
      <c r="E438">
        <v>101.3341064453125</v>
      </c>
      <c r="F438">
        <v>430.919189453125</v>
      </c>
      <c r="G438">
        <v>2730320</v>
      </c>
      <c r="H438">
        <v>6336.037109375</v>
      </c>
      <c r="I438">
        <v>1</v>
      </c>
      <c r="J438">
        <v>6.6355825401842594E-3</v>
      </c>
      <c r="K438">
        <v>0.42046085000038147</v>
      </c>
      <c r="L438">
        <v>52935.55078125</v>
      </c>
    </row>
    <row r="439" spans="1:12" x14ac:dyDescent="0.25">
      <c r="A439">
        <v>1753.6</v>
      </c>
      <c r="B439" s="1">
        <f>DATE(2023,6,21) + TIME(14,24,0)</f>
        <v>45098.6</v>
      </c>
      <c r="C439">
        <v>2758890752</v>
      </c>
      <c r="D439">
        <v>6402352</v>
      </c>
      <c r="E439">
        <v>101.33753204345703</v>
      </c>
      <c r="F439">
        <v>430.91928100585938</v>
      </c>
      <c r="G439">
        <v>2179467.75</v>
      </c>
      <c r="H439">
        <v>5057.71728515625</v>
      </c>
      <c r="I439">
        <v>1</v>
      </c>
      <c r="J439">
        <v>6.775212474167347E-3</v>
      </c>
      <c r="K439">
        <v>0.34269431233406067</v>
      </c>
      <c r="L439">
        <v>53400.765625</v>
      </c>
    </row>
    <row r="440" spans="1:12" x14ac:dyDescent="0.25">
      <c r="A440">
        <v>1760.99</v>
      </c>
      <c r="B440" s="1">
        <f>DATE(2023,6,28) + TIME(23,45,35)</f>
        <v>45105.989988425928</v>
      </c>
      <c r="C440">
        <v>2774996992</v>
      </c>
      <c r="D440">
        <v>6439728.5</v>
      </c>
      <c r="E440">
        <v>104.01370239257813</v>
      </c>
      <c r="F440">
        <v>430.91958618164063</v>
      </c>
      <c r="G440">
        <v>2179449.75</v>
      </c>
      <c r="H440">
        <v>5057.671875</v>
      </c>
      <c r="I440">
        <v>1</v>
      </c>
      <c r="J440">
        <v>7.6754065230488777E-3</v>
      </c>
      <c r="K440">
        <v>0.38822665810585022</v>
      </c>
      <c r="L440">
        <v>53496.17578125</v>
      </c>
    </row>
    <row r="441" spans="1:12" x14ac:dyDescent="0.25">
      <c r="A441">
        <v>1761</v>
      </c>
      <c r="B441" s="1">
        <f>DATE(2023,6,29) + TIME(0,0,0)</f>
        <v>45106</v>
      </c>
      <c r="C441">
        <v>2775019008</v>
      </c>
      <c r="D441">
        <v>6439780</v>
      </c>
      <c r="E441">
        <v>104.01763916015625</v>
      </c>
      <c r="F441">
        <v>430.91958618164063</v>
      </c>
      <c r="G441">
        <v>2209428.75</v>
      </c>
      <c r="H441">
        <v>5127.2412109375</v>
      </c>
      <c r="I441">
        <v>1</v>
      </c>
      <c r="J441">
        <v>7.6686358079314232E-3</v>
      </c>
      <c r="K441">
        <v>0.39321961998939514</v>
      </c>
      <c r="L441">
        <v>53471.34375</v>
      </c>
    </row>
    <row r="442" spans="1:12" x14ac:dyDescent="0.25">
      <c r="A442">
        <v>1762.99</v>
      </c>
      <c r="B442" s="1">
        <f>DATE(2023,6,30) + TIME(23,45,35)</f>
        <v>45107.989988425928</v>
      </c>
      <c r="C442">
        <v>2779415808</v>
      </c>
      <c r="D442">
        <v>6449983</v>
      </c>
      <c r="E442">
        <v>104.82502746582031</v>
      </c>
      <c r="F442">
        <v>430.919677734375</v>
      </c>
      <c r="G442">
        <v>2209420.75</v>
      </c>
      <c r="H442">
        <v>5127.2216796875</v>
      </c>
      <c r="I442">
        <v>1</v>
      </c>
      <c r="J442">
        <v>8.0479392781853676E-3</v>
      </c>
      <c r="K442">
        <v>0.41266891360282898</v>
      </c>
      <c r="L442">
        <v>53449.45703125</v>
      </c>
    </row>
    <row r="443" spans="1:12" x14ac:dyDescent="0.25">
      <c r="A443">
        <v>1763</v>
      </c>
      <c r="B443" s="1">
        <f>DATE(2023,7,1) + TIME(0,0,0)</f>
        <v>45108</v>
      </c>
      <c r="C443">
        <v>2779438592</v>
      </c>
      <c r="D443">
        <v>6450036</v>
      </c>
      <c r="E443">
        <v>104.82929992675781</v>
      </c>
      <c r="F443">
        <v>430.91964721679688</v>
      </c>
      <c r="G443">
        <v>2293035.5</v>
      </c>
      <c r="H443">
        <v>5321.26025390625</v>
      </c>
      <c r="I443">
        <v>1</v>
      </c>
      <c r="J443">
        <v>8.02611093968153E-3</v>
      </c>
      <c r="K443">
        <v>0.42712453007698059</v>
      </c>
      <c r="L443">
        <v>53379.96484375</v>
      </c>
    </row>
    <row r="444" spans="1:12" x14ac:dyDescent="0.25">
      <c r="A444">
        <v>1764.99</v>
      </c>
      <c r="B444" s="1">
        <f>DATE(2023,7,2) + TIME(23,45,35)</f>
        <v>45109.989988425928</v>
      </c>
      <c r="C444">
        <v>2784001792</v>
      </c>
      <c r="D444">
        <v>6460625.5</v>
      </c>
      <c r="E444">
        <v>105.70696258544922</v>
      </c>
      <c r="F444">
        <v>430.91973876953125</v>
      </c>
      <c r="G444">
        <v>2293025.5</v>
      </c>
      <c r="H444">
        <v>5321.23583984375</v>
      </c>
      <c r="I444">
        <v>1</v>
      </c>
      <c r="J444">
        <v>8.4865763783454895E-3</v>
      </c>
      <c r="K444">
        <v>0.45162904262542725</v>
      </c>
      <c r="L444">
        <v>53331.67578125</v>
      </c>
    </row>
    <row r="445" spans="1:12" x14ac:dyDescent="0.25">
      <c r="A445">
        <v>1765</v>
      </c>
      <c r="B445" s="1">
        <f>DATE(2023,7,3) + TIME(0,0,0)</f>
        <v>45110</v>
      </c>
      <c r="C445">
        <v>2784024064</v>
      </c>
      <c r="D445">
        <v>6460677</v>
      </c>
      <c r="E445">
        <v>105.71134185791016</v>
      </c>
      <c r="F445">
        <v>430.91976928710938</v>
      </c>
      <c r="G445">
        <v>2216771.5</v>
      </c>
      <c r="H445">
        <v>5144.279296875</v>
      </c>
      <c r="I445">
        <v>1</v>
      </c>
      <c r="J445">
        <v>8.5124904289841652E-3</v>
      </c>
      <c r="K445">
        <v>0.43794351816177368</v>
      </c>
      <c r="L445">
        <v>53395.0078125</v>
      </c>
    </row>
    <row r="446" spans="1:12" x14ac:dyDescent="0.25">
      <c r="A446">
        <v>1765.99</v>
      </c>
      <c r="B446" s="1">
        <f>DATE(2023,7,3) + TIME(23,45,35)</f>
        <v>45110.989988425928</v>
      </c>
      <c r="C446">
        <v>2786218496</v>
      </c>
      <c r="D446">
        <v>6465770</v>
      </c>
      <c r="E446">
        <v>106.14872741699219</v>
      </c>
      <c r="F446">
        <v>430.91983032226563</v>
      </c>
      <c r="G446">
        <v>2216768.5</v>
      </c>
      <c r="H446">
        <v>5144.271484375</v>
      </c>
      <c r="I446">
        <v>1</v>
      </c>
      <c r="J446">
        <v>8.6624156683683395E-3</v>
      </c>
      <c r="K446">
        <v>0.44565680623054504</v>
      </c>
      <c r="L446">
        <v>53413.8984375</v>
      </c>
    </row>
    <row r="447" spans="1:12" x14ac:dyDescent="0.25">
      <c r="A447">
        <v>1766</v>
      </c>
      <c r="B447" s="1">
        <f>DATE(2023,7,4) + TIME(0,0,0)</f>
        <v>45111</v>
      </c>
      <c r="C447">
        <v>2786244864</v>
      </c>
      <c r="D447">
        <v>6465830.5</v>
      </c>
      <c r="E447">
        <v>106.1539306640625</v>
      </c>
      <c r="F447">
        <v>430.91973876953125</v>
      </c>
      <c r="G447">
        <v>2623560.25</v>
      </c>
      <c r="H447">
        <v>6088.28076171875</v>
      </c>
      <c r="I447">
        <v>1</v>
      </c>
      <c r="J447">
        <v>8.554873988032341E-3</v>
      </c>
      <c r="K447">
        <v>0.5208892822265625</v>
      </c>
      <c r="L447">
        <v>53070.4375</v>
      </c>
    </row>
    <row r="448" spans="1:12" x14ac:dyDescent="0.25">
      <c r="A448">
        <v>1766.99</v>
      </c>
      <c r="B448" s="1">
        <f>DATE(2023,7,4) + TIME(23,45,35)</f>
        <v>45111.989988425928</v>
      </c>
      <c r="C448">
        <v>2788842240</v>
      </c>
      <c r="D448">
        <v>6471858</v>
      </c>
      <c r="E448">
        <v>106.69110107421875</v>
      </c>
      <c r="F448">
        <v>430.91976928710938</v>
      </c>
      <c r="G448">
        <v>2623547</v>
      </c>
      <c r="H448">
        <v>6088.24951171875</v>
      </c>
      <c r="I448">
        <v>1</v>
      </c>
      <c r="J448">
        <v>9.0662306174635887E-3</v>
      </c>
      <c r="K448">
        <v>0.55202478170394897</v>
      </c>
      <c r="L448">
        <v>52920.5234375</v>
      </c>
    </row>
    <row r="449" spans="1:12" x14ac:dyDescent="0.25">
      <c r="A449">
        <v>1767</v>
      </c>
      <c r="B449" s="1">
        <f>DATE(2023,7,5) + TIME(0,0,0)</f>
        <v>45112</v>
      </c>
      <c r="C449">
        <v>2788873472</v>
      </c>
      <c r="D449">
        <v>6471930.5</v>
      </c>
      <c r="E449">
        <v>106.69759368896484</v>
      </c>
      <c r="F449">
        <v>430.919677734375</v>
      </c>
      <c r="G449">
        <v>3130164.5</v>
      </c>
      <c r="H449">
        <v>7263.916015625</v>
      </c>
      <c r="I449">
        <v>1</v>
      </c>
      <c r="J449">
        <v>8.9405467733740807E-3</v>
      </c>
      <c r="K449">
        <v>0.64949190616607666</v>
      </c>
      <c r="L449">
        <v>52474.28515625</v>
      </c>
    </row>
    <row r="450" spans="1:12" x14ac:dyDescent="0.25">
      <c r="A450">
        <v>1768.99</v>
      </c>
      <c r="B450" s="1">
        <f>DATE(2023,7,6) + TIME(23,45,35)</f>
        <v>45113.989988425928</v>
      </c>
      <c r="C450">
        <v>2795102464</v>
      </c>
      <c r="D450">
        <v>6486386</v>
      </c>
      <c r="E450">
        <v>108.09083557128906</v>
      </c>
      <c r="F450">
        <v>430.9197998046875</v>
      </c>
      <c r="G450">
        <v>3130133.75</v>
      </c>
      <c r="H450">
        <v>7263.8427734375</v>
      </c>
      <c r="I450">
        <v>1</v>
      </c>
      <c r="J450">
        <v>9.9485702812671661E-3</v>
      </c>
      <c r="K450">
        <v>0.72272038459777832</v>
      </c>
      <c r="L450">
        <v>52200.2734375</v>
      </c>
    </row>
    <row r="451" spans="1:12" x14ac:dyDescent="0.25">
      <c r="A451">
        <v>1769</v>
      </c>
      <c r="B451" s="1">
        <f>DATE(2023,7,7) + TIME(0,0,0)</f>
        <v>45114</v>
      </c>
      <c r="C451">
        <v>2795128832</v>
      </c>
      <c r="D451">
        <v>6486447</v>
      </c>
      <c r="E451">
        <v>108.09705352783203</v>
      </c>
      <c r="F451">
        <v>430.91989135742188</v>
      </c>
      <c r="G451">
        <v>2647823.25</v>
      </c>
      <c r="H451">
        <v>6144.58349609375</v>
      </c>
      <c r="I451">
        <v>1</v>
      </c>
      <c r="J451">
        <v>1.0119660757482052E-2</v>
      </c>
      <c r="K451">
        <v>0.62187397480010986</v>
      </c>
      <c r="L451">
        <v>52624.4609375</v>
      </c>
    </row>
    <row r="452" spans="1:12" x14ac:dyDescent="0.25">
      <c r="A452">
        <v>1769.99</v>
      </c>
      <c r="B452" s="1">
        <f>DATE(2023,7,7) + TIME(23,45,35)</f>
        <v>45114.989988425928</v>
      </c>
      <c r="C452">
        <v>2797750272</v>
      </c>
      <c r="D452">
        <v>6492530.5</v>
      </c>
      <c r="E452">
        <v>108.70765686035156</v>
      </c>
      <c r="F452">
        <v>430.91995239257813</v>
      </c>
      <c r="G452">
        <v>2647823.5</v>
      </c>
      <c r="H452">
        <v>6144.5830078125</v>
      </c>
      <c r="I452">
        <v>1</v>
      </c>
      <c r="J452">
        <v>1.0131882503628731E-2</v>
      </c>
      <c r="K452">
        <v>0.62262505292892456</v>
      </c>
      <c r="L452">
        <v>52758.3984375</v>
      </c>
    </row>
    <row r="453" spans="1:12" x14ac:dyDescent="0.25">
      <c r="A453">
        <v>1770</v>
      </c>
      <c r="B453" s="1">
        <f>DATE(2023,7,8) + TIME(0,0,0)</f>
        <v>45115</v>
      </c>
      <c r="C453">
        <v>2797774592</v>
      </c>
      <c r="D453">
        <v>6492587</v>
      </c>
      <c r="E453">
        <v>108.71343994140625</v>
      </c>
      <c r="F453">
        <v>430.92001342773438</v>
      </c>
      <c r="G453">
        <v>2439857.25</v>
      </c>
      <c r="H453">
        <v>5661.97216796875</v>
      </c>
      <c r="I453">
        <v>1</v>
      </c>
      <c r="J453">
        <v>1.0212831199169159E-2</v>
      </c>
      <c r="K453">
        <v>0.57830673456192017</v>
      </c>
      <c r="L453">
        <v>52936.41015625</v>
      </c>
    </row>
    <row r="454" spans="1:12" x14ac:dyDescent="0.25">
      <c r="A454">
        <v>1770.99</v>
      </c>
      <c r="B454" s="1">
        <f>DATE(2023,7,8) + TIME(23,45,35)</f>
        <v>45115.989988425928</v>
      </c>
      <c r="C454">
        <v>2800189952</v>
      </c>
      <c r="D454">
        <v>6498192.5</v>
      </c>
      <c r="E454">
        <v>109.29111480712891</v>
      </c>
      <c r="F454">
        <v>430.92007446289063</v>
      </c>
      <c r="G454">
        <v>2439852.25</v>
      </c>
      <c r="H454">
        <v>5661.9599609375</v>
      </c>
      <c r="I454">
        <v>1</v>
      </c>
      <c r="J454">
        <v>1.0429514572024345E-2</v>
      </c>
      <c r="K454">
        <v>0.59057652950286865</v>
      </c>
      <c r="L454">
        <v>53020.98828125</v>
      </c>
    </row>
    <row r="455" spans="1:12" x14ac:dyDescent="0.25">
      <c r="A455">
        <v>1771</v>
      </c>
      <c r="B455" s="1">
        <f>DATE(2023,7,9) + TIME(0,0,0)</f>
        <v>45116</v>
      </c>
      <c r="C455">
        <v>2800211456</v>
      </c>
      <c r="D455">
        <v>6498242</v>
      </c>
      <c r="E455">
        <v>109.29634094238281</v>
      </c>
      <c r="F455">
        <v>430.92019653320313</v>
      </c>
      <c r="G455">
        <v>2131401</v>
      </c>
      <c r="H455">
        <v>4946.162109375</v>
      </c>
      <c r="I455">
        <v>1</v>
      </c>
      <c r="J455">
        <v>1.0562817566096783E-2</v>
      </c>
      <c r="K455">
        <v>0.52250927686691284</v>
      </c>
      <c r="L455">
        <v>53278.67578125</v>
      </c>
    </row>
    <row r="456" spans="1:12" x14ac:dyDescent="0.25">
      <c r="A456">
        <v>1772.99</v>
      </c>
      <c r="B456" s="1">
        <f>DATE(2023,7,10) + TIME(23,45,35)</f>
        <v>45117.989988425928</v>
      </c>
      <c r="C456">
        <v>2804452864</v>
      </c>
      <c r="D456">
        <v>6508084.5</v>
      </c>
      <c r="E456">
        <v>110.34849548339844</v>
      </c>
      <c r="F456">
        <v>430.9202880859375</v>
      </c>
      <c r="G456">
        <v>2131393.5</v>
      </c>
      <c r="H456">
        <v>4946.14306640625</v>
      </c>
      <c r="I456">
        <v>1</v>
      </c>
      <c r="J456">
        <v>1.0947698727250099E-2</v>
      </c>
      <c r="K456">
        <v>0.54154819250106812</v>
      </c>
      <c r="L456">
        <v>53428.56640625</v>
      </c>
    </row>
    <row r="457" spans="1:12" x14ac:dyDescent="0.25">
      <c r="A457">
        <v>1773</v>
      </c>
      <c r="B457" s="1">
        <f>DATE(2023,7,11) + TIME(0,0,0)</f>
        <v>45118</v>
      </c>
      <c r="C457">
        <v>2804475648</v>
      </c>
      <c r="D457">
        <v>6508137</v>
      </c>
      <c r="E457">
        <v>110.35422515869141</v>
      </c>
      <c r="F457">
        <v>430.92025756835938</v>
      </c>
      <c r="G457">
        <v>2264948.5</v>
      </c>
      <c r="H457">
        <v>5256.07373046875</v>
      </c>
      <c r="I457">
        <v>1</v>
      </c>
      <c r="J457">
        <v>1.0900530032813549E-2</v>
      </c>
      <c r="K457">
        <v>0.57300233840942383</v>
      </c>
      <c r="L457">
        <v>53318.40234375</v>
      </c>
    </row>
    <row r="458" spans="1:12" x14ac:dyDescent="0.25">
      <c r="A458">
        <v>1773.99</v>
      </c>
      <c r="B458" s="1">
        <f>DATE(2023,7,11) + TIME(23,45,35)</f>
        <v>45118.989988425928</v>
      </c>
      <c r="C458">
        <v>2806717696</v>
      </c>
      <c r="D458">
        <v>6513340.5</v>
      </c>
      <c r="E458">
        <v>110.93798065185547</v>
      </c>
      <c r="F458">
        <v>430.9202880859375</v>
      </c>
      <c r="G458">
        <v>2264938</v>
      </c>
      <c r="H458">
        <v>5256.048828125</v>
      </c>
      <c r="I458">
        <v>1</v>
      </c>
      <c r="J458">
        <v>1.1375954374670982E-2</v>
      </c>
      <c r="K458">
        <v>0.59799373149871826</v>
      </c>
      <c r="L458">
        <v>53282.63671875</v>
      </c>
    </row>
    <row r="459" spans="1:12" x14ac:dyDescent="0.25">
      <c r="A459">
        <v>1774</v>
      </c>
      <c r="B459" s="1">
        <f>DATE(2023,7,12) + TIME(0,0,0)</f>
        <v>45119</v>
      </c>
      <c r="C459">
        <v>2806740480</v>
      </c>
      <c r="D459">
        <v>6513393.5</v>
      </c>
      <c r="E459">
        <v>110.94399261474609</v>
      </c>
      <c r="F459">
        <v>430.9202880859375</v>
      </c>
      <c r="G459">
        <v>2275090.25</v>
      </c>
      <c r="H459">
        <v>5279.60791015625</v>
      </c>
      <c r="I459">
        <v>1</v>
      </c>
      <c r="J459">
        <v>1.1375810019671917E-2</v>
      </c>
      <c r="K459">
        <v>0.60066652297973633</v>
      </c>
      <c r="L459">
        <v>53274.1015625</v>
      </c>
    </row>
    <row r="460" spans="1:12" x14ac:dyDescent="0.25">
      <c r="A460">
        <v>1774.59</v>
      </c>
      <c r="B460" s="1">
        <f>DATE(2023,7,12) + TIME(14,9,35)</f>
        <v>45119.589988425927</v>
      </c>
      <c r="C460">
        <v>2808082944</v>
      </c>
      <c r="D460">
        <v>6516508.5</v>
      </c>
      <c r="E460">
        <v>111.30335998535156</v>
      </c>
      <c r="F460">
        <v>430.92034912109375</v>
      </c>
      <c r="G460">
        <v>2275085.25</v>
      </c>
      <c r="H460">
        <v>5279.595703125</v>
      </c>
      <c r="I460">
        <v>1</v>
      </c>
      <c r="J460">
        <v>1.1612514965236187E-2</v>
      </c>
      <c r="K460">
        <v>0.61316508054733276</v>
      </c>
      <c r="L460">
        <v>53268.015625</v>
      </c>
    </row>
    <row r="461" spans="1:12" x14ac:dyDescent="0.25">
      <c r="A461">
        <v>1774.6</v>
      </c>
      <c r="B461" s="1">
        <f>DATE(2023,7,12) + TIME(14,24,0)</f>
        <v>45119.6</v>
      </c>
      <c r="C461">
        <v>2808104448</v>
      </c>
      <c r="D461">
        <v>6516559</v>
      </c>
      <c r="E461">
        <v>111.30923461914063</v>
      </c>
      <c r="F461">
        <v>430.92037963867188</v>
      </c>
      <c r="G461">
        <v>2168815.5</v>
      </c>
      <c r="H461">
        <v>5032.984375</v>
      </c>
      <c r="I461">
        <v>1</v>
      </c>
      <c r="J461">
        <v>1.1661791242659092E-2</v>
      </c>
      <c r="K461">
        <v>0.58700460195541382</v>
      </c>
      <c r="L461">
        <v>53356.0234375</v>
      </c>
    </row>
    <row r="462" spans="1:12" x14ac:dyDescent="0.25">
      <c r="A462">
        <v>1779.99</v>
      </c>
      <c r="B462" s="1">
        <f>DATE(2023,7,17) + TIME(23,45,35)</f>
        <v>45124.989988425928</v>
      </c>
      <c r="C462">
        <v>2819794432</v>
      </c>
      <c r="D462">
        <v>6543686.5</v>
      </c>
      <c r="E462">
        <v>114.77456665039063</v>
      </c>
      <c r="F462">
        <v>430.92068481445313</v>
      </c>
      <c r="G462">
        <v>2168774.75</v>
      </c>
      <c r="H462">
        <v>5032.88623046875</v>
      </c>
      <c r="I462">
        <v>1</v>
      </c>
      <c r="J462">
        <v>1.3619930483400822E-2</v>
      </c>
      <c r="K462">
        <v>0.68556898832321167</v>
      </c>
      <c r="L462">
        <v>53401.92578125</v>
      </c>
    </row>
    <row r="463" spans="1:12" x14ac:dyDescent="0.25">
      <c r="A463">
        <v>1780</v>
      </c>
      <c r="B463" s="1">
        <f>DATE(2023,7,18) + TIME(0,0,0)</f>
        <v>45125</v>
      </c>
      <c r="C463">
        <v>2819794432</v>
      </c>
      <c r="D463">
        <v>6543686.5</v>
      </c>
      <c r="E463">
        <v>114.77456665039063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53966.16015625</v>
      </c>
    </row>
    <row r="464" spans="1:12" x14ac:dyDescent="0.25">
      <c r="A464">
        <v>1781.99</v>
      </c>
      <c r="B464" s="1">
        <f>DATE(2023,7,19) + TIME(23,45,35)</f>
        <v>45126.989988425928</v>
      </c>
      <c r="C464">
        <v>2819794432</v>
      </c>
      <c r="D464">
        <v>6543686.5</v>
      </c>
      <c r="E464">
        <v>114.77456665039063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54591.03125</v>
      </c>
    </row>
    <row r="465" spans="1:12" x14ac:dyDescent="0.25">
      <c r="A465">
        <v>1782</v>
      </c>
      <c r="B465" s="1">
        <f>DATE(2023,7,20) + TIME(0,0,0)</f>
        <v>45127</v>
      </c>
      <c r="C465">
        <v>2819816448</v>
      </c>
      <c r="D465">
        <v>6543738</v>
      </c>
      <c r="E465">
        <v>114.77993011474609</v>
      </c>
      <c r="F465">
        <v>430.92120361328125</v>
      </c>
      <c r="G465">
        <v>2219283.25</v>
      </c>
      <c r="H465">
        <v>5150.09033203125</v>
      </c>
      <c r="I465">
        <v>1</v>
      </c>
      <c r="J465">
        <v>1.0418010875582695E-2</v>
      </c>
      <c r="K465">
        <v>0.53659290075302124</v>
      </c>
      <c r="L465">
        <v>54361.15625</v>
      </c>
    </row>
    <row r="466" spans="1:12" x14ac:dyDescent="0.25">
      <c r="A466">
        <v>1782.11</v>
      </c>
      <c r="B466" s="1">
        <f>DATE(2023,7,20) + TIME(2,38,23)</f>
        <v>45127.109988425924</v>
      </c>
      <c r="C466">
        <v>2820060672</v>
      </c>
      <c r="D466">
        <v>6544304.5</v>
      </c>
      <c r="E466">
        <v>114.84645843505859</v>
      </c>
      <c r="F466">
        <v>430.9207763671875</v>
      </c>
      <c r="G466">
        <v>2219239.5</v>
      </c>
      <c r="H466">
        <v>5149.99462890625</v>
      </c>
      <c r="I466">
        <v>1</v>
      </c>
      <c r="J466">
        <v>1.2285981327295303E-2</v>
      </c>
      <c r="K466">
        <v>0.63280510902404785</v>
      </c>
      <c r="L466">
        <v>54056.34765625</v>
      </c>
    </row>
    <row r="467" spans="1:12" x14ac:dyDescent="0.25">
      <c r="A467">
        <v>1782.99</v>
      </c>
      <c r="B467" s="1">
        <f>DATE(2023,7,20) + TIME(23,45,35)</f>
        <v>45127.989988425928</v>
      </c>
      <c r="C467">
        <v>2822013696</v>
      </c>
      <c r="D467">
        <v>6548836</v>
      </c>
      <c r="E467">
        <v>115.45709228515625</v>
      </c>
      <c r="F467">
        <v>430.92068481445313</v>
      </c>
      <c r="G467">
        <v>2219205.75</v>
      </c>
      <c r="H467">
        <v>5149.9169921875</v>
      </c>
      <c r="I467">
        <v>1</v>
      </c>
      <c r="J467">
        <v>1.3799266889691353E-2</v>
      </c>
      <c r="K467">
        <v>0.71074885129928589</v>
      </c>
      <c r="L467">
        <v>53614.00390625</v>
      </c>
    </row>
    <row r="468" spans="1:12" x14ac:dyDescent="0.25">
      <c r="A468">
        <v>1783</v>
      </c>
      <c r="B468" s="1">
        <f>DATE(2023,7,21) + TIME(0,0,0)</f>
        <v>45128</v>
      </c>
      <c r="C468">
        <v>2822036224</v>
      </c>
      <c r="D468">
        <v>6548888.5</v>
      </c>
      <c r="E468">
        <v>115.46432495117188</v>
      </c>
      <c r="F468">
        <v>430.920654296875</v>
      </c>
      <c r="G468">
        <v>2259276</v>
      </c>
      <c r="H468">
        <v>5242.90478515625</v>
      </c>
      <c r="I468">
        <v>1</v>
      </c>
      <c r="J468">
        <v>1.3791942968964577E-2</v>
      </c>
      <c r="K468">
        <v>0.72319817543029785</v>
      </c>
      <c r="L468">
        <v>53578.69921875</v>
      </c>
    </row>
    <row r="469" spans="1:12" x14ac:dyDescent="0.25">
      <c r="A469">
        <v>1786.99</v>
      </c>
      <c r="B469" s="1">
        <f>DATE(2023,7,24) + TIME(23,45,35)</f>
        <v>45131.989988425928</v>
      </c>
      <c r="C469">
        <v>2831050496</v>
      </c>
      <c r="D469">
        <v>6569807.5</v>
      </c>
      <c r="E469">
        <v>118.6036376953125</v>
      </c>
      <c r="F469">
        <v>430.92095947265625</v>
      </c>
      <c r="G469">
        <v>2259234</v>
      </c>
      <c r="H469">
        <v>5242.80322265625</v>
      </c>
      <c r="I469">
        <v>1</v>
      </c>
      <c r="J469">
        <v>1.5730800107121468E-2</v>
      </c>
      <c r="K469">
        <v>0.82486468553543091</v>
      </c>
      <c r="L469">
        <v>53391.3984375</v>
      </c>
    </row>
    <row r="470" spans="1:12" x14ac:dyDescent="0.25">
      <c r="A470">
        <v>1787</v>
      </c>
      <c r="B470" s="1">
        <f>DATE(2023,7,25) + TIME(0,0,0)</f>
        <v>45132</v>
      </c>
      <c r="C470">
        <v>2831077888</v>
      </c>
      <c r="D470">
        <v>6569871</v>
      </c>
      <c r="E470">
        <v>118.61346435546875</v>
      </c>
      <c r="F470">
        <v>430.9207763671875</v>
      </c>
      <c r="G470">
        <v>2723852.75</v>
      </c>
      <c r="H470">
        <v>6321.005859375</v>
      </c>
      <c r="I470">
        <v>1</v>
      </c>
      <c r="J470">
        <v>1.5543470159173012E-2</v>
      </c>
      <c r="K470">
        <v>0.98265635967254639</v>
      </c>
      <c r="L470">
        <v>52996.671875</v>
      </c>
    </row>
    <row r="471" spans="1:12" x14ac:dyDescent="0.25">
      <c r="A471">
        <v>1788.99</v>
      </c>
      <c r="B471" s="1">
        <f>DATE(2023,7,26) + TIME(23,45,35)</f>
        <v>45133.989988425928</v>
      </c>
      <c r="C471">
        <v>2836498176</v>
      </c>
      <c r="D471">
        <v>6582449.5</v>
      </c>
      <c r="E471">
        <v>120.71169281005859</v>
      </c>
      <c r="F471">
        <v>430.92092895507813</v>
      </c>
      <c r="G471">
        <v>2723808.75</v>
      </c>
      <c r="H471">
        <v>6320.9013671875</v>
      </c>
      <c r="I471">
        <v>1</v>
      </c>
      <c r="J471">
        <v>1.7183918505907059E-2</v>
      </c>
      <c r="K471">
        <v>1.0863652229309082</v>
      </c>
      <c r="L471">
        <v>52772.00390625</v>
      </c>
    </row>
    <row r="472" spans="1:12" x14ac:dyDescent="0.25">
      <c r="A472">
        <v>1789</v>
      </c>
      <c r="B472" s="1">
        <f>DATE(2023,7,27) + TIME(0,0,0)</f>
        <v>45134</v>
      </c>
      <c r="C472">
        <v>2836520192</v>
      </c>
      <c r="D472">
        <v>6582500.5</v>
      </c>
      <c r="E472">
        <v>120.72064208984375</v>
      </c>
      <c r="F472">
        <v>430.921142578125</v>
      </c>
      <c r="G472">
        <v>2197346.25</v>
      </c>
      <c r="H472">
        <v>5099.18408203125</v>
      </c>
      <c r="I472">
        <v>1</v>
      </c>
      <c r="J472">
        <v>1.7545392736792564E-2</v>
      </c>
      <c r="K472">
        <v>0.8948289155960083</v>
      </c>
      <c r="L472">
        <v>53217.33984375</v>
      </c>
    </row>
    <row r="473" spans="1:12" x14ac:dyDescent="0.25">
      <c r="A473">
        <v>1794.99</v>
      </c>
      <c r="B473" s="1">
        <f>DATE(2023,8,1) + TIME(23,45,35)</f>
        <v>45139.989988425928</v>
      </c>
      <c r="C473">
        <v>2849682176</v>
      </c>
      <c r="D473">
        <v>6613044.5</v>
      </c>
      <c r="E473">
        <v>126.39421081542969</v>
      </c>
      <c r="F473">
        <v>430.92153930664063</v>
      </c>
      <c r="G473">
        <v>2197303</v>
      </c>
      <c r="H473">
        <v>5099.07861328125</v>
      </c>
      <c r="I473">
        <v>1</v>
      </c>
      <c r="J473">
        <v>1.962168887257576E-2</v>
      </c>
      <c r="K473">
        <v>1.0007216930389404</v>
      </c>
      <c r="L473">
        <v>53413.06640625</v>
      </c>
    </row>
    <row r="474" spans="1:12" x14ac:dyDescent="0.25">
      <c r="A474">
        <v>1795</v>
      </c>
      <c r="B474" s="1">
        <f>DATE(2023,8,2) + TIME(0,0,0)</f>
        <v>45140</v>
      </c>
      <c r="C474">
        <v>2849704448</v>
      </c>
      <c r="D474">
        <v>6613096</v>
      </c>
      <c r="E474">
        <v>126.40438079833984</v>
      </c>
      <c r="F474">
        <v>430.92153930664063</v>
      </c>
      <c r="G474">
        <v>2236257.75</v>
      </c>
      <c r="H474">
        <v>5189.4775390625</v>
      </c>
      <c r="I474">
        <v>1</v>
      </c>
      <c r="J474">
        <v>1.9599109888076782E-2</v>
      </c>
      <c r="K474">
        <v>1.0172908306121826</v>
      </c>
      <c r="L474">
        <v>53380.6953125</v>
      </c>
    </row>
    <row r="475" spans="1:12" x14ac:dyDescent="0.25">
      <c r="A475">
        <v>1799.99</v>
      </c>
      <c r="B475" s="1">
        <f>DATE(2023,8,6) + TIME(23,45,35)</f>
        <v>45144.989988425928</v>
      </c>
      <c r="C475">
        <v>2860863232</v>
      </c>
      <c r="D475">
        <v>6638991</v>
      </c>
      <c r="E475">
        <v>131.93507385253906</v>
      </c>
      <c r="F475">
        <v>430.921875</v>
      </c>
      <c r="G475">
        <v>2236201.25</v>
      </c>
      <c r="H475">
        <v>5189.34228515625</v>
      </c>
      <c r="I475">
        <v>1</v>
      </c>
      <c r="J475">
        <v>2.2206500172615051E-2</v>
      </c>
      <c r="K475">
        <v>1.1526273488998413</v>
      </c>
      <c r="L475">
        <v>53356.7421875</v>
      </c>
    </row>
    <row r="476" spans="1:12" x14ac:dyDescent="0.25">
      <c r="A476">
        <v>1800</v>
      </c>
      <c r="B476" s="1">
        <f>DATE(2023,8,7) + TIME(0,0,0)</f>
        <v>45145</v>
      </c>
      <c r="C476">
        <v>2860886272</v>
      </c>
      <c r="D476">
        <v>6639044.5</v>
      </c>
      <c r="E476">
        <v>131.94688415527344</v>
      </c>
      <c r="F476">
        <v>430.92184448242188</v>
      </c>
      <c r="G476">
        <v>2297198</v>
      </c>
      <c r="H476">
        <v>5330.892578125</v>
      </c>
      <c r="I476">
        <v>1</v>
      </c>
      <c r="J476">
        <v>2.2160988301038742E-2</v>
      </c>
      <c r="K476">
        <v>1.1816403865814209</v>
      </c>
      <c r="L476">
        <v>53305.8203125</v>
      </c>
    </row>
    <row r="477" spans="1:12" x14ac:dyDescent="0.25">
      <c r="A477">
        <v>1800.49</v>
      </c>
      <c r="B477" s="1">
        <f>DATE(2023,8,7) + TIME(11,45,35)</f>
        <v>45145.489988425928</v>
      </c>
      <c r="C477">
        <v>2862011904</v>
      </c>
      <c r="D477">
        <v>6641656.5</v>
      </c>
      <c r="E477">
        <v>132.53242492675781</v>
      </c>
      <c r="F477">
        <v>430.921875</v>
      </c>
      <c r="G477">
        <v>2297190</v>
      </c>
      <c r="H477">
        <v>5330.87353515625</v>
      </c>
      <c r="I477">
        <v>1</v>
      </c>
      <c r="J477">
        <v>2.2522302344441414E-2</v>
      </c>
      <c r="K477">
        <v>1.2009059190750122</v>
      </c>
      <c r="L477">
        <v>53287.72265625</v>
      </c>
    </row>
    <row r="478" spans="1:12" x14ac:dyDescent="0.25">
      <c r="A478">
        <v>1800.5</v>
      </c>
      <c r="B478" s="1">
        <f>DATE(2023,8,7) + TIME(12,0,0)</f>
        <v>45145.5</v>
      </c>
      <c r="C478">
        <v>2862034176</v>
      </c>
      <c r="D478">
        <v>6641708.5</v>
      </c>
      <c r="E478">
        <v>132.54408264160156</v>
      </c>
      <c r="F478">
        <v>430.92190551757813</v>
      </c>
      <c r="G478">
        <v>2224905.75</v>
      </c>
      <c r="H478">
        <v>5163.1298828125</v>
      </c>
      <c r="I478">
        <v>1</v>
      </c>
      <c r="J478">
        <v>2.2591492161154747E-2</v>
      </c>
      <c r="K478">
        <v>1.1666916608810425</v>
      </c>
      <c r="L478">
        <v>53347.671875</v>
      </c>
    </row>
    <row r="479" spans="1:12" x14ac:dyDescent="0.25">
      <c r="A479">
        <v>1808.99</v>
      </c>
      <c r="B479" s="1">
        <f>DATE(2023,8,15) + TIME(23,45,35)</f>
        <v>45153.989988425928</v>
      </c>
      <c r="C479">
        <v>2880923136</v>
      </c>
      <c r="D479">
        <v>6685542</v>
      </c>
      <c r="E479">
        <v>143.572509765625</v>
      </c>
      <c r="F479">
        <v>430.92257690429688</v>
      </c>
      <c r="G479">
        <v>2224807</v>
      </c>
      <c r="H479">
        <v>5162.892578125</v>
      </c>
      <c r="I479">
        <v>1</v>
      </c>
      <c r="J479">
        <v>2.7187880128622055E-2</v>
      </c>
      <c r="K479">
        <v>1.4040628671646118</v>
      </c>
      <c r="L479">
        <v>53357.1796875</v>
      </c>
    </row>
    <row r="480" spans="1:12" x14ac:dyDescent="0.25">
      <c r="A480">
        <v>1809</v>
      </c>
      <c r="B480" s="1">
        <f>DATE(2023,8,16) + TIME(0,0,0)</f>
        <v>45154</v>
      </c>
      <c r="C480">
        <v>2880945408</v>
      </c>
      <c r="D480">
        <v>6685594</v>
      </c>
      <c r="E480">
        <v>143.58665466308594</v>
      </c>
      <c r="F480">
        <v>430.92254638671875</v>
      </c>
      <c r="G480">
        <v>2241644.75</v>
      </c>
      <c r="H480">
        <v>5201.966796875</v>
      </c>
      <c r="I480">
        <v>1</v>
      </c>
      <c r="J480">
        <v>2.7174457907676697E-2</v>
      </c>
      <c r="K480">
        <v>1.4139906167984009</v>
      </c>
      <c r="L480">
        <v>53343.13671875</v>
      </c>
    </row>
    <row r="481" spans="1:12" x14ac:dyDescent="0.25">
      <c r="A481">
        <v>1814.99</v>
      </c>
      <c r="B481" s="1">
        <f>DATE(2023,8,21) + TIME(23,45,35)</f>
        <v>45159.989988425928</v>
      </c>
      <c r="C481">
        <v>2894372608</v>
      </c>
      <c r="D481">
        <v>6716753</v>
      </c>
      <c r="E481">
        <v>152.79129028320313</v>
      </c>
      <c r="F481">
        <v>430.923095703125</v>
      </c>
      <c r="G481">
        <v>2241544</v>
      </c>
      <c r="H481">
        <v>5201.7265625</v>
      </c>
      <c r="I481">
        <v>1</v>
      </c>
      <c r="J481">
        <v>3.17961685359478E-2</v>
      </c>
      <c r="K481">
        <v>1.6544756889343262</v>
      </c>
      <c r="L481">
        <v>53329.09375</v>
      </c>
    </row>
    <row r="482" spans="1:12" x14ac:dyDescent="0.25">
      <c r="A482">
        <v>1815</v>
      </c>
      <c r="B482" s="1">
        <f>DATE(2023,8,22) + TIME(0,0,0)</f>
        <v>45160</v>
      </c>
      <c r="C482">
        <v>2894395136</v>
      </c>
      <c r="D482">
        <v>6716805.5</v>
      </c>
      <c r="E482">
        <v>152.807861328125</v>
      </c>
      <c r="F482">
        <v>430.923095703125</v>
      </c>
      <c r="G482">
        <v>2244020</v>
      </c>
      <c r="H482">
        <v>5207.47216796875</v>
      </c>
      <c r="I482">
        <v>1</v>
      </c>
      <c r="J482">
        <v>3.1802494078874588E-2</v>
      </c>
      <c r="K482">
        <v>1.6566329002380371</v>
      </c>
      <c r="L482">
        <v>53326.9921875</v>
      </c>
    </row>
    <row r="483" spans="1:12" x14ac:dyDescent="0.25">
      <c r="A483">
        <v>1821.99</v>
      </c>
      <c r="B483" s="1">
        <f>DATE(2023,8,28) + TIME(23,45,35)</f>
        <v>45166.989988425928</v>
      </c>
      <c r="C483">
        <v>2910080256</v>
      </c>
      <c r="D483">
        <v>6753204</v>
      </c>
      <c r="E483">
        <v>165.80908203125</v>
      </c>
      <c r="F483">
        <v>430.92373657226563</v>
      </c>
      <c r="G483">
        <v>2243860</v>
      </c>
      <c r="H483">
        <v>5207.09326171875</v>
      </c>
      <c r="I483">
        <v>1</v>
      </c>
      <c r="J483">
        <v>3.9080262184143066E-2</v>
      </c>
      <c r="K483">
        <v>2.0357413291931152</v>
      </c>
      <c r="L483">
        <v>53317.59765625</v>
      </c>
    </row>
    <row r="484" spans="1:12" x14ac:dyDescent="0.25">
      <c r="A484">
        <v>1822</v>
      </c>
      <c r="B484" s="1">
        <f>DATE(2023,8,29) + TIME(0,0,0)</f>
        <v>45167</v>
      </c>
      <c r="C484">
        <v>2910080256</v>
      </c>
      <c r="D484">
        <v>6753204</v>
      </c>
      <c r="E484">
        <v>165.80908203125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53913.8515625</v>
      </c>
    </row>
    <row r="485" spans="1:12" x14ac:dyDescent="0.25">
      <c r="A485">
        <v>1826.99</v>
      </c>
      <c r="B485" s="1">
        <f>DATE(2023,9,2) + TIME(23,45,35)</f>
        <v>45171.989988425928</v>
      </c>
      <c r="C485">
        <v>2910080256</v>
      </c>
      <c r="D485">
        <v>6753204</v>
      </c>
      <c r="E485">
        <v>165.80908203125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54908.2265625</v>
      </c>
    </row>
    <row r="486" spans="1:12" x14ac:dyDescent="0.25">
      <c r="A486">
        <v>1827</v>
      </c>
      <c r="B486" s="1">
        <f>DATE(2023,9,3) + TIME(0,0,0)</f>
        <v>45172</v>
      </c>
      <c r="C486">
        <v>2910102784</v>
      </c>
      <c r="D486">
        <v>6753256.5</v>
      </c>
      <c r="E486">
        <v>165.82504272460938</v>
      </c>
      <c r="F486">
        <v>430.92465209960938</v>
      </c>
      <c r="G486">
        <v>2265761.5</v>
      </c>
      <c r="H486">
        <v>5257.90673828125</v>
      </c>
      <c r="I486">
        <v>1</v>
      </c>
      <c r="J486">
        <v>3.0360236763954163E-2</v>
      </c>
      <c r="K486">
        <v>1.5967977046966553</v>
      </c>
      <c r="L486">
        <v>54547.76953125</v>
      </c>
    </row>
    <row r="487" spans="1:12" x14ac:dyDescent="0.25">
      <c r="A487">
        <v>1840.99</v>
      </c>
      <c r="B487" s="1">
        <f>DATE(2023,9,16) + TIME(23,45,35)</f>
        <v>45185.989988425928</v>
      </c>
      <c r="C487">
        <v>2941794048</v>
      </c>
      <c r="D487">
        <v>6826799</v>
      </c>
      <c r="E487">
        <v>203.82963562011719</v>
      </c>
      <c r="F487">
        <v>430.92434692382813</v>
      </c>
      <c r="G487">
        <v>2265089.75</v>
      </c>
      <c r="H487">
        <v>5256.3515625</v>
      </c>
      <c r="I487">
        <v>1</v>
      </c>
      <c r="J487">
        <v>5.994853749871254E-2</v>
      </c>
      <c r="K487">
        <v>3.1529960632324219</v>
      </c>
      <c r="L487">
        <v>53383.6796875</v>
      </c>
    </row>
    <row r="488" spans="1:12" x14ac:dyDescent="0.25">
      <c r="A488">
        <v>1841</v>
      </c>
      <c r="B488" s="1">
        <f>DATE(2023,9,17) + TIME(0,0,0)</f>
        <v>45186</v>
      </c>
      <c r="C488">
        <v>2941816064</v>
      </c>
      <c r="D488">
        <v>6826850</v>
      </c>
      <c r="E488">
        <v>203.86029052734375</v>
      </c>
      <c r="F488">
        <v>430.92440795898438</v>
      </c>
      <c r="G488">
        <v>2191934</v>
      </c>
      <c r="H488">
        <v>5086.5859375</v>
      </c>
      <c r="I488">
        <v>1</v>
      </c>
      <c r="J488">
        <v>6.0226976871490479E-2</v>
      </c>
      <c r="K488">
        <v>3.0653431415557861</v>
      </c>
      <c r="L488">
        <v>53443.03125</v>
      </c>
    </row>
    <row r="489" spans="1:12" x14ac:dyDescent="0.25">
      <c r="A489">
        <v>1843.99</v>
      </c>
      <c r="B489" s="1">
        <f>DATE(2023,9,19) + TIME(23,45,35)</f>
        <v>45188.989988425928</v>
      </c>
      <c r="C489">
        <v>2948369664</v>
      </c>
      <c r="D489">
        <v>6842058.5</v>
      </c>
      <c r="E489">
        <v>213.35710144042969</v>
      </c>
      <c r="F489">
        <v>430.924560546875</v>
      </c>
      <c r="G489">
        <v>2191837.25</v>
      </c>
      <c r="H489">
        <v>5086.359375</v>
      </c>
      <c r="I489">
        <v>1</v>
      </c>
      <c r="J489">
        <v>6.4675949513912201E-2</v>
      </c>
      <c r="K489">
        <v>3.2917802333831787</v>
      </c>
      <c r="L489">
        <v>53468.67578125</v>
      </c>
    </row>
    <row r="490" spans="1:12" x14ac:dyDescent="0.25">
      <c r="A490">
        <v>1844</v>
      </c>
      <c r="B490" s="1">
        <f>DATE(2023,9,20) + TIME(0,0,0)</f>
        <v>45189</v>
      </c>
      <c r="C490">
        <v>2948392192</v>
      </c>
      <c r="D490">
        <v>6842110.5</v>
      </c>
      <c r="E490">
        <v>213.39068603515625</v>
      </c>
      <c r="F490">
        <v>430.92453002929688</v>
      </c>
      <c r="G490">
        <v>2244503.5</v>
      </c>
      <c r="H490">
        <v>5208.5771484375</v>
      </c>
      <c r="I490">
        <v>1</v>
      </c>
      <c r="J490">
        <v>6.4454182982444763E-2</v>
      </c>
      <c r="K490">
        <v>3.3593111038208008</v>
      </c>
      <c r="L490">
        <v>53424.69140625</v>
      </c>
    </row>
    <row r="491" spans="1:12" x14ac:dyDescent="0.25">
      <c r="A491">
        <v>1859</v>
      </c>
      <c r="B491" s="1">
        <f>DATE(2023,10,5) + TIME(0,0,0)</f>
        <v>45204</v>
      </c>
      <c r="C491">
        <v>2982052352</v>
      </c>
      <c r="D491">
        <v>6920222</v>
      </c>
      <c r="E491">
        <v>280.92120361328125</v>
      </c>
      <c r="F491">
        <v>430.9246826171875</v>
      </c>
      <c r="G491">
        <v>2243720.75</v>
      </c>
      <c r="H491">
        <v>5206.75830078125</v>
      </c>
      <c r="I491">
        <v>1</v>
      </c>
      <c r="J491">
        <v>9.9342547357082367E-2</v>
      </c>
      <c r="K491">
        <v>5.1776700019836426</v>
      </c>
      <c r="L491">
        <v>53406.59375</v>
      </c>
    </row>
    <row r="492" spans="1:12" x14ac:dyDescent="0.25">
      <c r="A492">
        <v>1859.99</v>
      </c>
      <c r="B492" s="1">
        <f>DATE(2023,10,5) + TIME(23,45,35)</f>
        <v>45204.989988425928</v>
      </c>
      <c r="C492">
        <v>2984273664</v>
      </c>
      <c r="D492">
        <v>6925376.5</v>
      </c>
      <c r="E492">
        <v>286.18060302734375</v>
      </c>
      <c r="F492">
        <v>430.9246826171875</v>
      </c>
      <c r="G492">
        <v>2243662.5</v>
      </c>
      <c r="H492">
        <v>5206.62353515625</v>
      </c>
      <c r="I492">
        <v>1</v>
      </c>
      <c r="J492">
        <v>0.101930171251297</v>
      </c>
      <c r="K492">
        <v>5.312535285949707</v>
      </c>
      <c r="L492">
        <v>53407.22265625</v>
      </c>
    </row>
    <row r="493" spans="1:12" x14ac:dyDescent="0.25">
      <c r="A493">
        <v>1860</v>
      </c>
      <c r="B493" s="1">
        <f>DATE(2023,10,6) + TIME(0,0,0)</f>
        <v>45205</v>
      </c>
      <c r="C493">
        <v>2984295936</v>
      </c>
      <c r="D493">
        <v>6925428.5</v>
      </c>
      <c r="E493">
        <v>286.23348999023438</v>
      </c>
      <c r="F493">
        <v>430.92471313476563</v>
      </c>
      <c r="G493">
        <v>2229704</v>
      </c>
      <c r="H493">
        <v>5174.2314453125</v>
      </c>
      <c r="I493">
        <v>1</v>
      </c>
      <c r="J493">
        <v>0.10207640379667282</v>
      </c>
      <c r="K493">
        <v>5.2870659828186035</v>
      </c>
      <c r="L493">
        <v>53418.640625</v>
      </c>
    </row>
    <row r="494" spans="1:12" x14ac:dyDescent="0.25">
      <c r="A494">
        <v>1870.99</v>
      </c>
      <c r="B494" s="1">
        <f>DATE(2023,10,16) + TIME(23,45,35)</f>
        <v>45215.989988425928</v>
      </c>
      <c r="C494">
        <v>3008796416</v>
      </c>
      <c r="D494">
        <v>6982284.5</v>
      </c>
      <c r="E494">
        <v>353.1978759765625</v>
      </c>
      <c r="F494">
        <v>430.92486572265625</v>
      </c>
      <c r="G494">
        <v>2229057.75</v>
      </c>
      <c r="H494">
        <v>5172.7294921875</v>
      </c>
      <c r="I494">
        <v>1</v>
      </c>
      <c r="J494">
        <v>0.13107247650623322</v>
      </c>
      <c r="K494">
        <v>6.7889232635498047</v>
      </c>
      <c r="L494">
        <v>53431.3828125</v>
      </c>
    </row>
    <row r="495" spans="1:12" x14ac:dyDescent="0.25">
      <c r="A495">
        <v>1871</v>
      </c>
      <c r="B495" s="1">
        <f>DATE(2023,10,17) + TIME(0,0,0)</f>
        <v>45216</v>
      </c>
      <c r="C495">
        <v>3008822528</v>
      </c>
      <c r="D495">
        <v>6982344.5</v>
      </c>
      <c r="E495">
        <v>353.27450561523438</v>
      </c>
      <c r="F495">
        <v>430.92465209960938</v>
      </c>
      <c r="G495">
        <v>2597301.25</v>
      </c>
      <c r="H495">
        <v>6027.27490234375</v>
      </c>
      <c r="I495">
        <v>1</v>
      </c>
      <c r="J495">
        <v>0.12699438631534576</v>
      </c>
      <c r="K495">
        <v>7.6640334129333496</v>
      </c>
      <c r="L495">
        <v>53116.6328125</v>
      </c>
    </row>
    <row r="496" spans="1:12" x14ac:dyDescent="0.25">
      <c r="A496">
        <v>1873.99</v>
      </c>
      <c r="B496" s="1">
        <f>DATE(2023,10,19) + TIME(23,45,35)</f>
        <v>45218.989988425928</v>
      </c>
      <c r="C496">
        <v>3016587776</v>
      </c>
      <c r="D496">
        <v>7000364.5</v>
      </c>
      <c r="E496">
        <v>377.8349609375</v>
      </c>
      <c r="F496">
        <v>430.92474365234375</v>
      </c>
      <c r="G496">
        <v>2596938</v>
      </c>
      <c r="H496">
        <v>6026.4306640625</v>
      </c>
      <c r="I496">
        <v>1</v>
      </c>
      <c r="J496">
        <v>0.14097774028778076</v>
      </c>
      <c r="K496">
        <v>8.5079202651977539</v>
      </c>
      <c r="L496">
        <v>52933.7578125</v>
      </c>
    </row>
    <row r="497" spans="1:12" x14ac:dyDescent="0.25">
      <c r="A497">
        <v>1874</v>
      </c>
      <c r="B497" s="1">
        <f>DATE(2023,10,20) + TIME(0,0,0)</f>
        <v>45219</v>
      </c>
      <c r="C497">
        <v>3016618752</v>
      </c>
      <c r="D497">
        <v>7000436.5</v>
      </c>
      <c r="E497">
        <v>377.93295288085938</v>
      </c>
      <c r="F497">
        <v>430.92453002929688</v>
      </c>
      <c r="G497">
        <v>3105642.5</v>
      </c>
      <c r="H497">
        <v>7206.92919921875</v>
      </c>
      <c r="I497">
        <v>1</v>
      </c>
      <c r="J497">
        <v>0.13575971126556396</v>
      </c>
      <c r="K497">
        <v>9.7974071502685547</v>
      </c>
      <c r="L497">
        <v>52481.2734375</v>
      </c>
    </row>
    <row r="498" spans="1:12" x14ac:dyDescent="0.25">
      <c r="A498">
        <v>1874.99</v>
      </c>
      <c r="B498" s="1">
        <f>DATE(2023,10,20) + TIME(23,45,35)</f>
        <v>45219.989988425928</v>
      </c>
      <c r="C498">
        <v>3019693056</v>
      </c>
      <c r="D498">
        <v>7007571</v>
      </c>
      <c r="E498">
        <v>388.05178833007813</v>
      </c>
      <c r="F498">
        <v>430.92453002929688</v>
      </c>
      <c r="G498">
        <v>3105389</v>
      </c>
      <c r="H498">
        <v>7206.3408203125</v>
      </c>
      <c r="I498">
        <v>1</v>
      </c>
      <c r="J498">
        <v>0.14390440285205841</v>
      </c>
      <c r="K498">
        <v>10.385186195373535</v>
      </c>
      <c r="L498">
        <v>52278.02734375</v>
      </c>
    </row>
    <row r="499" spans="1:12" x14ac:dyDescent="0.25">
      <c r="A499">
        <v>1875</v>
      </c>
      <c r="B499" s="1">
        <f>DATE(2023,10,21) + TIME(0,0,0)</f>
        <v>45220</v>
      </c>
      <c r="C499">
        <v>3019721216</v>
      </c>
      <c r="D499">
        <v>7007636.5</v>
      </c>
      <c r="E499">
        <v>388.14816284179688</v>
      </c>
      <c r="F499">
        <v>430.92462158203125</v>
      </c>
      <c r="G499">
        <v>2815743.75</v>
      </c>
      <c r="H499">
        <v>6534.1904296875</v>
      </c>
      <c r="I499">
        <v>1</v>
      </c>
      <c r="J499">
        <v>0.14725852012634277</v>
      </c>
      <c r="K499">
        <v>9.6363430023193359</v>
      </c>
      <c r="L499">
        <v>52537.00390625</v>
      </c>
    </row>
    <row r="500" spans="1:12" x14ac:dyDescent="0.25">
      <c r="A500">
        <v>1877.99</v>
      </c>
      <c r="B500" s="1">
        <f>DATE(2023,10,23) + TIME(23,45,35)</f>
        <v>45222.989988425928</v>
      </c>
      <c r="C500">
        <v>3028140032</v>
      </c>
      <c r="D500">
        <v>7027172.5</v>
      </c>
      <c r="E500">
        <v>417.87261962890625</v>
      </c>
      <c r="F500">
        <v>430.92483520507813</v>
      </c>
      <c r="G500">
        <v>2815462</v>
      </c>
      <c r="H500">
        <v>6533.53369140625</v>
      </c>
      <c r="I500">
        <v>1</v>
      </c>
      <c r="J500">
        <v>0.15729792416095734</v>
      </c>
      <c r="K500">
        <v>10.293304443359375</v>
      </c>
      <c r="L500">
        <v>52565.4921875</v>
      </c>
    </row>
    <row r="501" spans="1:12" x14ac:dyDescent="0.25">
      <c r="A501">
        <v>1878</v>
      </c>
      <c r="B501" s="1">
        <f>DATE(2023,10,24) + TIME(0,0,0)</f>
        <v>45223</v>
      </c>
      <c r="C501">
        <v>3028166912</v>
      </c>
      <c r="D501">
        <v>7027235.5</v>
      </c>
      <c r="E501">
        <v>417.97219848632813</v>
      </c>
      <c r="F501">
        <v>430.92489624023438</v>
      </c>
      <c r="G501">
        <v>2695087.25</v>
      </c>
      <c r="H501">
        <v>6254.1923828125</v>
      </c>
      <c r="I501">
        <v>1</v>
      </c>
      <c r="J501">
        <v>0.15894845128059387</v>
      </c>
      <c r="K501">
        <v>9.9567680358886719</v>
      </c>
      <c r="L501">
        <v>52671.52734375</v>
      </c>
    </row>
    <row r="502" spans="1:12" x14ac:dyDescent="0.25">
      <c r="A502">
        <v>1878.99</v>
      </c>
      <c r="B502" s="1">
        <f>DATE(2023,10,24) + TIME(23,45,35)</f>
        <v>45223.989988425928</v>
      </c>
      <c r="C502">
        <v>3030834944</v>
      </c>
      <c r="D502">
        <v>7033427</v>
      </c>
      <c r="E502">
        <v>427.9168701171875</v>
      </c>
      <c r="F502">
        <v>430.92498779296875</v>
      </c>
      <c r="G502">
        <v>2695010.5</v>
      </c>
      <c r="H502">
        <v>6254.0126953125</v>
      </c>
      <c r="I502">
        <v>1</v>
      </c>
      <c r="J502">
        <v>0.16181285679340363</v>
      </c>
      <c r="K502">
        <v>10.136198997497559</v>
      </c>
      <c r="L502">
        <v>52701.6875</v>
      </c>
    </row>
    <row r="503" spans="1:12" x14ac:dyDescent="0.25">
      <c r="A503">
        <v>1879</v>
      </c>
      <c r="B503" s="1">
        <f>DATE(2023,10,25) + TIME(0,0,0)</f>
        <v>45224</v>
      </c>
      <c r="C503">
        <v>3030857728</v>
      </c>
      <c r="D503">
        <v>7033479.5</v>
      </c>
      <c r="E503">
        <v>428.00567626953125</v>
      </c>
      <c r="F503">
        <v>430.92526245117188</v>
      </c>
      <c r="G503">
        <v>2262766</v>
      </c>
      <c r="H503">
        <v>5250.9482421875</v>
      </c>
      <c r="I503">
        <v>1</v>
      </c>
      <c r="J503">
        <v>0.1688692718744278</v>
      </c>
      <c r="K503">
        <v>8.882237434387207</v>
      </c>
      <c r="L503">
        <v>53074.09765625</v>
      </c>
    </row>
    <row r="504" spans="1:12" x14ac:dyDescent="0.25">
      <c r="A504">
        <v>1880.84</v>
      </c>
      <c r="B504" s="1">
        <f>DATE(2023,10,26) + TIME(20,9,35)</f>
        <v>45225.839988425927</v>
      </c>
      <c r="C504">
        <v>3035021312</v>
      </c>
      <c r="D504">
        <v>7043141</v>
      </c>
      <c r="E504">
        <v>444.26632690429688</v>
      </c>
      <c r="F504">
        <v>430.92538452148438</v>
      </c>
      <c r="G504">
        <v>2262736</v>
      </c>
      <c r="H504">
        <v>5250.87646484375</v>
      </c>
      <c r="I504">
        <v>1</v>
      </c>
      <c r="J504">
        <v>0.17024005949497223</v>
      </c>
      <c r="K504">
        <v>8.9543390274047852</v>
      </c>
      <c r="L504">
        <v>53254.43359375</v>
      </c>
    </row>
    <row r="505" spans="1:12" x14ac:dyDescent="0.25">
      <c r="A505">
        <v>1880.99</v>
      </c>
      <c r="B505" s="1">
        <f>DATE(2023,10,26) + TIME(23,45,35)</f>
        <v>45225.989988425928</v>
      </c>
      <c r="C505">
        <v>3035360512</v>
      </c>
      <c r="D505">
        <v>7043929</v>
      </c>
      <c r="E505">
        <v>445.61358642578125</v>
      </c>
      <c r="F505">
        <v>430.9254150390625</v>
      </c>
      <c r="G505">
        <v>2262724.25</v>
      </c>
      <c r="H505">
        <v>5250.84912109375</v>
      </c>
      <c r="I505">
        <v>1</v>
      </c>
      <c r="J505">
        <v>0.17075829207897186</v>
      </c>
      <c r="K505">
        <v>8.9815969467163086</v>
      </c>
      <c r="L505">
        <v>53258.05859375</v>
      </c>
    </row>
    <row r="506" spans="1:12" x14ac:dyDescent="0.25">
      <c r="A506">
        <v>1881</v>
      </c>
      <c r="B506" s="1">
        <f>DATE(2023,10,27) + TIME(0,0,0)</f>
        <v>45226</v>
      </c>
      <c r="C506">
        <v>3035382016</v>
      </c>
      <c r="D506">
        <v>7043978.5</v>
      </c>
      <c r="E506">
        <v>445.69955444335938</v>
      </c>
      <c r="F506">
        <v>430.92550659179688</v>
      </c>
      <c r="G506">
        <v>2136250.75</v>
      </c>
      <c r="H506">
        <v>4957.35498046875</v>
      </c>
      <c r="I506">
        <v>1</v>
      </c>
      <c r="J506">
        <v>0.17311237752437592</v>
      </c>
      <c r="K506">
        <v>8.5966768264770508</v>
      </c>
      <c r="L506">
        <v>53364.5703125</v>
      </c>
    </row>
    <row r="507" spans="1:12" x14ac:dyDescent="0.25">
      <c r="A507">
        <v>1881.99</v>
      </c>
      <c r="B507" s="1">
        <f>DATE(2023,10,27) + TIME(23,45,35)</f>
        <v>45226.989988425928</v>
      </c>
      <c r="C507">
        <v>3037496832</v>
      </c>
      <c r="D507">
        <v>7048886</v>
      </c>
      <c r="E507">
        <v>454.24139404296875</v>
      </c>
      <c r="F507">
        <v>430.92556762695313</v>
      </c>
      <c r="G507">
        <v>2136216.5</v>
      </c>
      <c r="H507">
        <v>4957.27490234375</v>
      </c>
      <c r="I507">
        <v>1</v>
      </c>
      <c r="J507">
        <v>0.17472542822360992</v>
      </c>
      <c r="K507">
        <v>8.6767807006835938</v>
      </c>
      <c r="L507">
        <v>53424.85546875</v>
      </c>
    </row>
    <row r="508" spans="1:12" x14ac:dyDescent="0.25">
      <c r="A508">
        <v>1882</v>
      </c>
      <c r="B508" s="1">
        <f>DATE(2023,10,28) + TIME(0,0,0)</f>
        <v>45227</v>
      </c>
      <c r="C508">
        <v>3037518848</v>
      </c>
      <c r="D508">
        <v>7048937.5</v>
      </c>
      <c r="E508">
        <v>454.33047485351563</v>
      </c>
      <c r="F508">
        <v>430.92550659179688</v>
      </c>
      <c r="G508">
        <v>2208923.5</v>
      </c>
      <c r="H508">
        <v>5125.998046875</v>
      </c>
      <c r="I508">
        <v>1</v>
      </c>
      <c r="J508">
        <v>0.17343400418758392</v>
      </c>
      <c r="K508">
        <v>8.9056692123413086</v>
      </c>
      <c r="L508">
        <v>53364.3125</v>
      </c>
    </row>
    <row r="509" spans="1:12" x14ac:dyDescent="0.25">
      <c r="A509">
        <v>1911.99</v>
      </c>
      <c r="B509" s="1">
        <f>DATE(2023,11,26) + TIME(23,45,35)</f>
        <v>45256.989988425928</v>
      </c>
      <c r="C509">
        <v>3103730176</v>
      </c>
      <c r="D509">
        <v>7202585.5</v>
      </c>
      <c r="E509">
        <v>801.97796630859375</v>
      </c>
      <c r="F509">
        <v>430.93087768554688</v>
      </c>
      <c r="G509">
        <v>2206892</v>
      </c>
      <c r="H509">
        <v>5121.22021484375</v>
      </c>
      <c r="I509">
        <v>1</v>
      </c>
      <c r="J509">
        <v>0.2665330171585083</v>
      </c>
      <c r="K509">
        <v>13.686220169067383</v>
      </c>
      <c r="L509">
        <v>53361.19921875</v>
      </c>
    </row>
    <row r="510" spans="1:12" x14ac:dyDescent="0.25">
      <c r="A510">
        <v>1912</v>
      </c>
      <c r="B510" s="1">
        <f>DATE(2023,11,27) + TIME(0,0,0)</f>
        <v>45257</v>
      </c>
      <c r="C510">
        <v>3103752448</v>
      </c>
      <c r="D510">
        <v>7202637.5</v>
      </c>
      <c r="E510">
        <v>802.11614990234375</v>
      </c>
      <c r="F510">
        <v>430.93084716796875</v>
      </c>
      <c r="G510">
        <v>2230374.75</v>
      </c>
      <c r="H510">
        <v>5175.7138671875</v>
      </c>
      <c r="I510">
        <v>1</v>
      </c>
      <c r="J510">
        <v>0.26627740263938904</v>
      </c>
      <c r="K510">
        <v>13.81855297088623</v>
      </c>
      <c r="L510">
        <v>53345.671875</v>
      </c>
    </row>
    <row r="511" spans="1:12" x14ac:dyDescent="0.25">
      <c r="A511">
        <v>1919</v>
      </c>
      <c r="B511" s="1">
        <f>DATE(2023,12,4) + TIME(0,0,0)</f>
        <v>45264</v>
      </c>
      <c r="C511">
        <v>3119362816</v>
      </c>
      <c r="D511">
        <v>7238861.5</v>
      </c>
      <c r="E511">
        <v>904.531005859375</v>
      </c>
      <c r="F511">
        <v>430.9342041015625</v>
      </c>
      <c r="G511">
        <v>2229813</v>
      </c>
      <c r="H511">
        <v>5174.3701171875</v>
      </c>
      <c r="I511">
        <v>1</v>
      </c>
      <c r="J511">
        <v>0.29219567775726318</v>
      </c>
      <c r="K511">
        <v>15.163593292236328</v>
      </c>
      <c r="L511">
        <v>53312.6640625</v>
      </c>
    </row>
    <row r="512" spans="1:12" x14ac:dyDescent="0.25">
      <c r="A512">
        <v>1919.99</v>
      </c>
      <c r="B512" s="1">
        <f>DATE(2023,12,4) + TIME(23,45,35)</f>
        <v>45264.989988425928</v>
      </c>
      <c r="C512">
        <v>3121570304</v>
      </c>
      <c r="D512">
        <v>7243984</v>
      </c>
      <c r="E512">
        <v>919.732177734375</v>
      </c>
      <c r="F512">
        <v>430.93475341796875</v>
      </c>
      <c r="G512">
        <v>2229733.5</v>
      </c>
      <c r="H512">
        <v>5174.17919921875</v>
      </c>
      <c r="I512">
        <v>1</v>
      </c>
      <c r="J512">
        <v>0.29587867856025696</v>
      </c>
      <c r="K512">
        <v>15.35472297668457</v>
      </c>
      <c r="L512">
        <v>53310.1796875</v>
      </c>
    </row>
    <row r="513" spans="1:12" x14ac:dyDescent="0.25">
      <c r="A513">
        <v>1920</v>
      </c>
      <c r="B513" s="1">
        <f>DATE(2023,12,5) + TIME(0,0,0)</f>
        <v>45265</v>
      </c>
      <c r="C513">
        <v>3121592576</v>
      </c>
      <c r="D513">
        <v>7244036</v>
      </c>
      <c r="E513">
        <v>919.88580322265625</v>
      </c>
      <c r="F513">
        <v>430.93475341796875</v>
      </c>
      <c r="G513">
        <v>2229951</v>
      </c>
      <c r="H513">
        <v>5174.68359375</v>
      </c>
      <c r="I513">
        <v>1</v>
      </c>
      <c r="J513">
        <v>0.29593747854232788</v>
      </c>
      <c r="K513">
        <v>15.359281539916992</v>
      </c>
      <c r="L513">
        <v>53310.22265625</v>
      </c>
    </row>
    <row r="514" spans="1:12" x14ac:dyDescent="0.25">
      <c r="A514">
        <v>1930.99</v>
      </c>
      <c r="B514" s="1">
        <f>DATE(2023,12,15) + TIME(23,45,35)</f>
        <v>45275.989988425928</v>
      </c>
      <c r="C514">
        <v>3146093312</v>
      </c>
      <c r="D514">
        <v>7300890</v>
      </c>
      <c r="E514">
        <v>1104.146484375</v>
      </c>
      <c r="F514">
        <v>430.94119262695313</v>
      </c>
      <c r="G514">
        <v>2228868.5</v>
      </c>
      <c r="H514">
        <v>5172.09423828125</v>
      </c>
      <c r="I514">
        <v>1</v>
      </c>
      <c r="J514">
        <v>0.34588170051574707</v>
      </c>
      <c r="K514">
        <v>17.951417922973633</v>
      </c>
      <c r="L514">
        <v>53284.62109375</v>
      </c>
    </row>
    <row r="515" spans="1:12" x14ac:dyDescent="0.25">
      <c r="A515">
        <v>1931</v>
      </c>
      <c r="B515" s="1">
        <f>DATE(2023,12,16) + TIME(0,0,0)</f>
        <v>45276</v>
      </c>
      <c r="C515">
        <v>3146121216</v>
      </c>
      <c r="D515">
        <v>7300955</v>
      </c>
      <c r="E515">
        <v>1104.3668212890625</v>
      </c>
      <c r="F515">
        <v>430.93942260742188</v>
      </c>
      <c r="G515">
        <v>2805577.75</v>
      </c>
      <c r="H515">
        <v>6510.3759765625</v>
      </c>
      <c r="I515">
        <v>1</v>
      </c>
      <c r="J515">
        <v>0.33744397759437561</v>
      </c>
      <c r="K515">
        <v>22.043254852294922</v>
      </c>
      <c r="L515">
        <v>52784.60546875</v>
      </c>
    </row>
    <row r="516" spans="1:12" x14ac:dyDescent="0.25">
      <c r="A516">
        <v>1931.99</v>
      </c>
      <c r="B516" s="1">
        <f>DATE(2023,12,16) + TIME(23,45,35)</f>
        <v>45276.989988425928</v>
      </c>
      <c r="C516">
        <v>3148898304</v>
      </c>
      <c r="D516">
        <v>7307399.5</v>
      </c>
      <c r="E516">
        <v>1127.181884765625</v>
      </c>
      <c r="F516">
        <v>430.93997192382813</v>
      </c>
      <c r="G516">
        <v>2805028.75</v>
      </c>
      <c r="H516">
        <v>6509.09423828125</v>
      </c>
      <c r="I516">
        <v>1</v>
      </c>
      <c r="J516">
        <v>0.35703060030937195</v>
      </c>
      <c r="K516">
        <v>23.322725296020508</v>
      </c>
      <c r="L516">
        <v>52568.0078125</v>
      </c>
    </row>
    <row r="517" spans="1:12" x14ac:dyDescent="0.25">
      <c r="A517">
        <v>1932</v>
      </c>
      <c r="B517" s="1">
        <f>DATE(2023,12,17) + TIME(0,0,0)</f>
        <v>45277</v>
      </c>
      <c r="C517">
        <v>3148925184</v>
      </c>
      <c r="D517">
        <v>7307461.5</v>
      </c>
      <c r="E517">
        <v>1127.4061279296875</v>
      </c>
      <c r="F517">
        <v>430.9403076171875</v>
      </c>
      <c r="G517">
        <v>2678880.75</v>
      </c>
      <c r="H517">
        <v>6216.36181640625</v>
      </c>
      <c r="I517">
        <v>1</v>
      </c>
      <c r="J517">
        <v>0.35939931869506836</v>
      </c>
      <c r="K517">
        <v>22.422145843505859</v>
      </c>
      <c r="L517">
        <v>52678.765625</v>
      </c>
    </row>
    <row r="518" spans="1:12" x14ac:dyDescent="0.25">
      <c r="A518">
        <v>1934</v>
      </c>
      <c r="B518" s="1">
        <f>DATE(2023,12,19) + TIME(0,0,0)</f>
        <v>45279</v>
      </c>
      <c r="C518">
        <v>3154282752</v>
      </c>
      <c r="D518">
        <v>7319894</v>
      </c>
      <c r="E518">
        <v>1172.84375</v>
      </c>
      <c r="F518">
        <v>430.94186401367188</v>
      </c>
      <c r="G518">
        <v>2678612.75</v>
      </c>
      <c r="H518">
        <v>6215.71728515625</v>
      </c>
      <c r="I518">
        <v>1</v>
      </c>
      <c r="J518">
        <v>0.36972519755363464</v>
      </c>
      <c r="K518">
        <v>23.066354751586914</v>
      </c>
      <c r="L518">
        <v>52659.0859375</v>
      </c>
    </row>
    <row r="519" spans="1:12" x14ac:dyDescent="0.25">
      <c r="A519">
        <v>1934.99</v>
      </c>
      <c r="B519" s="1">
        <f>DATE(2023,12,19) + TIME(23,45,35)</f>
        <v>45279.989988425928</v>
      </c>
      <c r="C519">
        <v>3156934400</v>
      </c>
      <c r="D519">
        <v>7326047</v>
      </c>
      <c r="E519">
        <v>1195.92041015625</v>
      </c>
      <c r="F519">
        <v>430.94259643554688</v>
      </c>
      <c r="G519">
        <v>2678445.5</v>
      </c>
      <c r="H519">
        <v>6215.31884765625</v>
      </c>
      <c r="I519">
        <v>1</v>
      </c>
      <c r="J519">
        <v>0.37611120939254761</v>
      </c>
      <c r="K519">
        <v>23.464763641357422</v>
      </c>
      <c r="L519">
        <v>52646.13671875</v>
      </c>
    </row>
    <row r="520" spans="1:12" x14ac:dyDescent="0.25">
      <c r="A520">
        <v>1935</v>
      </c>
      <c r="B520" s="1">
        <f>DATE(2023,12,20) + TIME(0,0,0)</f>
        <v>45280</v>
      </c>
      <c r="C520">
        <v>3156961280</v>
      </c>
      <c r="D520">
        <v>7326110</v>
      </c>
      <c r="E520">
        <v>1196.1568603515625</v>
      </c>
      <c r="F520">
        <v>430.94253540039063</v>
      </c>
      <c r="G520">
        <v>2701100.75</v>
      </c>
      <c r="H520">
        <v>6267.89111328125</v>
      </c>
      <c r="I520">
        <v>1</v>
      </c>
      <c r="J520">
        <v>0.37575423717498779</v>
      </c>
      <c r="K520">
        <v>23.640697479248047</v>
      </c>
      <c r="L520">
        <v>52626.07421875</v>
      </c>
    </row>
    <row r="521" spans="1:12" x14ac:dyDescent="0.25">
      <c r="A521">
        <v>1935.99</v>
      </c>
      <c r="B521" s="1">
        <f>DATE(2023,12,20) + TIME(23,45,35)</f>
        <v>45280.989988425928</v>
      </c>
      <c r="C521">
        <v>3159635456</v>
      </c>
      <c r="D521">
        <v>7332314.5</v>
      </c>
      <c r="E521">
        <v>1219.8323974609375</v>
      </c>
      <c r="F521">
        <v>430.9432373046875</v>
      </c>
      <c r="G521">
        <v>2700917</v>
      </c>
      <c r="H521">
        <v>6267.4541015625</v>
      </c>
      <c r="I521">
        <v>1</v>
      </c>
      <c r="J521">
        <v>0.38270130753517151</v>
      </c>
      <c r="K521">
        <v>24.077774047851563</v>
      </c>
      <c r="L521">
        <v>52607.96875</v>
      </c>
    </row>
    <row r="522" spans="1:12" x14ac:dyDescent="0.25">
      <c r="A522">
        <v>1936</v>
      </c>
      <c r="B522" s="1">
        <f>DATE(2023,12,21) + TIME(0,0,0)</f>
        <v>45281</v>
      </c>
      <c r="C522">
        <v>3159657472</v>
      </c>
      <c r="D522">
        <v>7332366</v>
      </c>
      <c r="E522">
        <v>1220.035400390625</v>
      </c>
      <c r="F522">
        <v>430.94515991210938</v>
      </c>
      <c r="G522">
        <v>2212694.25</v>
      </c>
      <c r="H522">
        <v>5134.5146484375</v>
      </c>
      <c r="I522">
        <v>1</v>
      </c>
      <c r="J522">
        <v>0.39366587996482849</v>
      </c>
      <c r="K522">
        <v>20.292718887329102</v>
      </c>
      <c r="L522">
        <v>53029.54296875</v>
      </c>
    </row>
    <row r="523" spans="1:12" x14ac:dyDescent="0.25">
      <c r="A523">
        <v>1944.99</v>
      </c>
      <c r="B523" s="1">
        <f>DATE(2023,12,29) + TIME(23,45,35)</f>
        <v>45289.989988425928</v>
      </c>
      <c r="C523">
        <v>3179548416</v>
      </c>
      <c r="D523">
        <v>7378522.5</v>
      </c>
      <c r="E523">
        <v>1405.450439453125</v>
      </c>
      <c r="F523">
        <v>430.95098876953125</v>
      </c>
      <c r="G523">
        <v>2212294.25</v>
      </c>
      <c r="H523">
        <v>5133.51708984375</v>
      </c>
      <c r="I523">
        <v>1</v>
      </c>
      <c r="J523">
        <v>0.41312816739082336</v>
      </c>
      <c r="K523">
        <v>21.295986175537109</v>
      </c>
      <c r="L523">
        <v>53276.6328125</v>
      </c>
    </row>
    <row r="524" spans="1:12" x14ac:dyDescent="0.25">
      <c r="A524">
        <v>1945</v>
      </c>
      <c r="B524" s="1">
        <f>DATE(2023,12,30) + TIME(0,0,0)</f>
        <v>45290</v>
      </c>
      <c r="C524">
        <v>3179570944</v>
      </c>
      <c r="D524">
        <v>7378574.5</v>
      </c>
      <c r="E524">
        <v>1405.6658935546875</v>
      </c>
      <c r="F524">
        <v>430.95083618164063</v>
      </c>
      <c r="G524">
        <v>2240128.25</v>
      </c>
      <c r="H524">
        <v>5198.1064453125</v>
      </c>
      <c r="I524">
        <v>1</v>
      </c>
      <c r="J524">
        <v>0.41274067759513855</v>
      </c>
      <c r="K524">
        <v>21.543619155883789</v>
      </c>
      <c r="L524">
        <v>53253.296875</v>
      </c>
    </row>
    <row r="525" spans="1:12" x14ac:dyDescent="0.25">
      <c r="A525">
        <v>1949.74</v>
      </c>
      <c r="B525" s="1">
        <f>DATE(2024,1,3) + TIME(17,45,35)</f>
        <v>45294.739988425928</v>
      </c>
      <c r="C525">
        <v>3190188032</v>
      </c>
      <c r="D525">
        <v>7403210.5</v>
      </c>
      <c r="E525">
        <v>1510.4971923828125</v>
      </c>
      <c r="F525">
        <v>430.95501708984375</v>
      </c>
      <c r="G525">
        <v>2239708.75</v>
      </c>
      <c r="H525">
        <v>5197.08203125</v>
      </c>
      <c r="I525">
        <v>1</v>
      </c>
      <c r="J525">
        <v>0.43240195512771606</v>
      </c>
      <c r="K525">
        <v>22.569877624511719</v>
      </c>
      <c r="L525">
        <v>53240.05859375</v>
      </c>
    </row>
    <row r="526" spans="1:12" x14ac:dyDescent="0.25">
      <c r="A526">
        <v>1949.99</v>
      </c>
      <c r="B526" s="1">
        <f>DATE(2024,1,3) + TIME(23,45,35)</f>
        <v>45294.989988425928</v>
      </c>
      <c r="C526">
        <v>3190747904</v>
      </c>
      <c r="D526">
        <v>7404510</v>
      </c>
      <c r="E526">
        <v>1516.152587890625</v>
      </c>
      <c r="F526">
        <v>430.95526123046875</v>
      </c>
      <c r="G526">
        <v>2239687.75</v>
      </c>
      <c r="H526">
        <v>5197.03076171875</v>
      </c>
      <c r="I526">
        <v>1</v>
      </c>
      <c r="J526">
        <v>0.43339228630065918</v>
      </c>
      <c r="K526">
        <v>22.621570587158203</v>
      </c>
      <c r="L526">
        <v>53239.73828125</v>
      </c>
    </row>
    <row r="527" spans="1:12" x14ac:dyDescent="0.25">
      <c r="A527">
        <v>1950</v>
      </c>
      <c r="B527" s="1">
        <f>DATE(2024,1,4) + TIME(0,0,0)</f>
        <v>45295</v>
      </c>
      <c r="C527">
        <v>3190768640</v>
      </c>
      <c r="D527">
        <v>7404558</v>
      </c>
      <c r="E527">
        <v>1516.364013671875</v>
      </c>
      <c r="F527">
        <v>430.9564208984375</v>
      </c>
      <c r="G527">
        <v>2079569.875</v>
      </c>
      <c r="H527">
        <v>4825.47607421875</v>
      </c>
      <c r="I527">
        <v>1</v>
      </c>
      <c r="J527">
        <v>0.43599987030029297</v>
      </c>
      <c r="K527">
        <v>21.131200790405273</v>
      </c>
      <c r="L527">
        <v>53374.61328125</v>
      </c>
    </row>
    <row r="528" spans="1:12" x14ac:dyDescent="0.25">
      <c r="A528">
        <v>1950.99</v>
      </c>
      <c r="B528" s="1">
        <f>DATE(2024,1,4) + TIME(23,45,35)</f>
        <v>45295.989988425928</v>
      </c>
      <c r="C528">
        <v>3192827648</v>
      </c>
      <c r="D528">
        <v>7409335.5</v>
      </c>
      <c r="E528">
        <v>1537.11767578125</v>
      </c>
      <c r="F528">
        <v>430.95742797851563</v>
      </c>
      <c r="G528">
        <v>2079637.375</v>
      </c>
      <c r="H528">
        <v>4825.62158203125</v>
      </c>
      <c r="I528">
        <v>1</v>
      </c>
      <c r="J528">
        <v>0.43302732706069946</v>
      </c>
      <c r="K528">
        <v>20.987138748168945</v>
      </c>
      <c r="L528">
        <v>53432.66796875</v>
      </c>
    </row>
    <row r="529" spans="1:12" x14ac:dyDescent="0.25">
      <c r="A529">
        <v>1951</v>
      </c>
      <c r="B529" s="1">
        <f>DATE(2024,1,5) + TIME(0,0,0)</f>
        <v>45296</v>
      </c>
      <c r="C529">
        <v>3192854784</v>
      </c>
      <c r="D529">
        <v>7409398.5</v>
      </c>
      <c r="E529">
        <v>1537.3865966796875</v>
      </c>
      <c r="F529">
        <v>430.95355224609375</v>
      </c>
      <c r="G529">
        <v>2709727.25</v>
      </c>
      <c r="H529">
        <v>6287.748046875</v>
      </c>
      <c r="I529">
        <v>1</v>
      </c>
      <c r="J529">
        <v>0.42586541175842285</v>
      </c>
      <c r="K529">
        <v>26.891866683959961</v>
      </c>
      <c r="L529">
        <v>52890.9765625</v>
      </c>
    </row>
    <row r="530" spans="1:12" x14ac:dyDescent="0.25">
      <c r="A530">
        <v>1953.99</v>
      </c>
      <c r="B530" s="1">
        <f>DATE(2024,1,7) + TIME(23,45,35)</f>
        <v>45298.989988425928</v>
      </c>
      <c r="C530">
        <v>3200954368</v>
      </c>
      <c r="D530">
        <v>7428193.5</v>
      </c>
      <c r="E530">
        <v>1623.198974609375</v>
      </c>
      <c r="F530">
        <v>430.95611572265625</v>
      </c>
      <c r="G530">
        <v>2708719</v>
      </c>
      <c r="H530">
        <v>6285.37109375</v>
      </c>
      <c r="I530">
        <v>1</v>
      </c>
      <c r="J530">
        <v>0.4634183943271637</v>
      </c>
      <c r="K530">
        <v>29.263175964355469</v>
      </c>
      <c r="L530">
        <v>52598.6640625</v>
      </c>
    </row>
    <row r="531" spans="1:12" x14ac:dyDescent="0.25">
      <c r="A531">
        <v>1954</v>
      </c>
      <c r="B531" s="1">
        <f>DATE(2024,1,8) + TIME(0,0,0)</f>
        <v>45299</v>
      </c>
      <c r="C531">
        <v>3200976384</v>
      </c>
      <c r="D531">
        <v>7428244</v>
      </c>
      <c r="E531">
        <v>1623.440673828125</v>
      </c>
      <c r="F531">
        <v>430.95944213867188</v>
      </c>
      <c r="G531">
        <v>2183089.25</v>
      </c>
      <c r="H531">
        <v>5065.64892578125</v>
      </c>
      <c r="I531">
        <v>1</v>
      </c>
      <c r="J531">
        <v>0.47474566102027893</v>
      </c>
      <c r="K531">
        <v>24.163665771484375</v>
      </c>
      <c r="L531">
        <v>53052.953125</v>
      </c>
    </row>
    <row r="532" spans="1:12" x14ac:dyDescent="0.25">
      <c r="A532">
        <v>1967.56</v>
      </c>
      <c r="B532" s="1">
        <f>DATE(2024,1,21) + TIME(13,26,23)</f>
        <v>45312.559988425928</v>
      </c>
      <c r="C532">
        <v>3230577920</v>
      </c>
      <c r="D532">
        <v>7496931</v>
      </c>
      <c r="E532">
        <v>1954.4764404296875</v>
      </c>
      <c r="F532">
        <v>430.97171020507813</v>
      </c>
      <c r="G532">
        <v>2182563.5</v>
      </c>
      <c r="H532">
        <v>5064.28466796875</v>
      </c>
      <c r="I532">
        <v>1</v>
      </c>
      <c r="J532">
        <v>0.50176554918289185</v>
      </c>
      <c r="K532">
        <v>25.538982391357422</v>
      </c>
      <c r="L532">
        <v>53300.40234375</v>
      </c>
    </row>
    <row r="533" spans="1:12" x14ac:dyDescent="0.25">
      <c r="A533">
        <v>1967.99</v>
      </c>
      <c r="B533" s="1">
        <f>DATE(2024,1,21) + TIME(23,45,35)</f>
        <v>45312.989988425928</v>
      </c>
      <c r="C533">
        <v>3231516416</v>
      </c>
      <c r="D533">
        <v>7499108.5</v>
      </c>
      <c r="E533">
        <v>1965.49365234375</v>
      </c>
      <c r="F533">
        <v>430.97219848632813</v>
      </c>
      <c r="G533">
        <v>2182530.5</v>
      </c>
      <c r="H533">
        <v>5064.20263671875</v>
      </c>
      <c r="I533">
        <v>1</v>
      </c>
      <c r="J533">
        <v>0.50338584184646606</v>
      </c>
      <c r="K533">
        <v>25.621452331542969</v>
      </c>
      <c r="L533">
        <v>53300.1875</v>
      </c>
    </row>
    <row r="534" spans="1:12" x14ac:dyDescent="0.25">
      <c r="A534">
        <v>1968</v>
      </c>
      <c r="B534" s="1">
        <f>DATE(2024,1,22) + TIME(0,0,0)</f>
        <v>45313</v>
      </c>
      <c r="C534">
        <v>3231538176</v>
      </c>
      <c r="D534">
        <v>7499159</v>
      </c>
      <c r="E534">
        <v>1965.748779296875</v>
      </c>
      <c r="F534">
        <v>430.9722900390625</v>
      </c>
      <c r="G534">
        <v>2173158.5</v>
      </c>
      <c r="H534">
        <v>5042.455078125</v>
      </c>
      <c r="I534">
        <v>1</v>
      </c>
      <c r="J534">
        <v>0.50352978706359863</v>
      </c>
      <c r="K534">
        <v>25.518756866455078</v>
      </c>
      <c r="L534">
        <v>53308.14453125</v>
      </c>
    </row>
    <row r="535" spans="1:12" x14ac:dyDescent="0.25">
      <c r="A535">
        <v>1969.99</v>
      </c>
      <c r="B535" s="1">
        <f>DATE(2024,1,23) + TIME(23,45,35)</f>
        <v>45314.989988425928</v>
      </c>
      <c r="C535">
        <v>3235862784</v>
      </c>
      <c r="D535">
        <v>7509193</v>
      </c>
      <c r="E535">
        <v>2016.9388427734375</v>
      </c>
      <c r="F535">
        <v>430.97451782226563</v>
      </c>
      <c r="G535">
        <v>2173012.75</v>
      </c>
      <c r="H535">
        <v>5042.0908203125</v>
      </c>
      <c r="I535">
        <v>1</v>
      </c>
      <c r="J535">
        <v>0.51074010133743286</v>
      </c>
      <c r="K535">
        <v>25.884181976318359</v>
      </c>
      <c r="L535">
        <v>53311.34765625</v>
      </c>
    </row>
    <row r="536" spans="1:12" x14ac:dyDescent="0.25">
      <c r="A536">
        <v>1970</v>
      </c>
      <c r="B536" s="1">
        <f>DATE(2024,1,24) + TIME(0,0,0)</f>
        <v>45315</v>
      </c>
      <c r="C536">
        <v>3235883776</v>
      </c>
      <c r="D536">
        <v>7509242</v>
      </c>
      <c r="E536">
        <v>2017.189453125</v>
      </c>
      <c r="F536">
        <v>430.97537231445313</v>
      </c>
      <c r="G536">
        <v>2100617.75</v>
      </c>
      <c r="H536">
        <v>4874.10205078125</v>
      </c>
      <c r="I536">
        <v>1</v>
      </c>
      <c r="J536">
        <v>0.51152455806732178</v>
      </c>
      <c r="K536">
        <v>25.060419082641602</v>
      </c>
      <c r="L536">
        <v>53372.3828125</v>
      </c>
    </row>
    <row r="537" spans="1:12" x14ac:dyDescent="0.25">
      <c r="A537">
        <v>1970.49</v>
      </c>
      <c r="B537" s="1">
        <f>DATE(2024,1,24) + TIME(11,45,35)</f>
        <v>45315.489988425928</v>
      </c>
      <c r="C537">
        <v>3236912896</v>
      </c>
      <c r="D537">
        <v>7511630</v>
      </c>
      <c r="E537">
        <v>2029.43603515625</v>
      </c>
      <c r="F537">
        <v>430.97598266601563</v>
      </c>
      <c r="G537">
        <v>2100648</v>
      </c>
      <c r="H537">
        <v>4874.16455078125</v>
      </c>
      <c r="I537">
        <v>1</v>
      </c>
      <c r="J537">
        <v>0.51025491952896118</v>
      </c>
      <c r="K537">
        <v>24.998218536376953</v>
      </c>
      <c r="L537">
        <v>53392.94140625</v>
      </c>
    </row>
    <row r="538" spans="1:12" x14ac:dyDescent="0.25">
      <c r="A538">
        <v>1970.5</v>
      </c>
      <c r="B538" s="1">
        <f>DATE(2024,1,24) + TIME(12,0,0)</f>
        <v>45315.5</v>
      </c>
      <c r="C538">
        <v>3236934912</v>
      </c>
      <c r="D538">
        <v>7511681</v>
      </c>
      <c r="E538">
        <v>2029.6959228515625</v>
      </c>
      <c r="F538">
        <v>430.97500610351563</v>
      </c>
      <c r="G538">
        <v>2186903.5</v>
      </c>
      <c r="H538">
        <v>5074.31640625</v>
      </c>
      <c r="I538">
        <v>1</v>
      </c>
      <c r="J538">
        <v>0.50952410697937012</v>
      </c>
      <c r="K538">
        <v>25.987276077270508</v>
      </c>
      <c r="L538">
        <v>53320.3984375</v>
      </c>
    </row>
    <row r="539" spans="1:12" x14ac:dyDescent="0.25">
      <c r="A539">
        <v>1978.99</v>
      </c>
      <c r="B539" s="1">
        <f>DATE(2024,2,1) + TIME(23,45,35)</f>
        <v>45323.989988425928</v>
      </c>
      <c r="C539">
        <v>3255496192</v>
      </c>
      <c r="D539">
        <v>7554749</v>
      </c>
      <c r="E539">
        <v>2263.355224609375</v>
      </c>
      <c r="F539">
        <v>430.98190307617188</v>
      </c>
      <c r="G539">
        <v>2185942.5</v>
      </c>
      <c r="H539">
        <v>5072.00537109375</v>
      </c>
      <c r="I539">
        <v>1</v>
      </c>
      <c r="J539">
        <v>0.55487239360809326</v>
      </c>
      <c r="K539">
        <v>28.300186157226563</v>
      </c>
      <c r="L539">
        <v>53295.765625</v>
      </c>
    </row>
    <row r="540" spans="1:12" x14ac:dyDescent="0.25">
      <c r="A540">
        <v>1979</v>
      </c>
      <c r="B540" s="1">
        <f>DATE(2024,2,2) + TIME(0,0,0)</f>
        <v>45324</v>
      </c>
      <c r="C540">
        <v>3255518208</v>
      </c>
      <c r="D540">
        <v>7554800</v>
      </c>
      <c r="E540">
        <v>2263.639404296875</v>
      </c>
      <c r="F540">
        <v>430.98178100585938</v>
      </c>
      <c r="G540">
        <v>2196367</v>
      </c>
      <c r="H540">
        <v>5096.1943359375</v>
      </c>
      <c r="I540">
        <v>1</v>
      </c>
      <c r="J540">
        <v>0.5547645092010498</v>
      </c>
      <c r="K540">
        <v>28.429597854614258</v>
      </c>
      <c r="L540">
        <v>53286.82421875</v>
      </c>
    </row>
    <row r="541" spans="1:12" x14ac:dyDescent="0.25">
      <c r="A541">
        <v>1993.99</v>
      </c>
      <c r="B541" s="1">
        <f>DATE(2024,2,16) + TIME(23,45,35)</f>
        <v>45338.989988425928</v>
      </c>
      <c r="C541">
        <v>3288422400</v>
      </c>
      <c r="D541">
        <v>7631145.5</v>
      </c>
      <c r="E541">
        <v>2735.924560546875</v>
      </c>
      <c r="F541">
        <v>430.99383544921875</v>
      </c>
      <c r="G541">
        <v>2194118.25</v>
      </c>
      <c r="H541">
        <v>5090.83447265625</v>
      </c>
      <c r="I541">
        <v>1</v>
      </c>
      <c r="J541">
        <v>0.65939754247665405</v>
      </c>
      <c r="K541">
        <v>33.791660308837891</v>
      </c>
      <c r="L541">
        <v>53297.65234375</v>
      </c>
    </row>
    <row r="542" spans="1:12" x14ac:dyDescent="0.25">
      <c r="A542">
        <v>1994</v>
      </c>
      <c r="B542" s="1">
        <f>DATE(2024,2,17) + TIME(0,0,0)</f>
        <v>45339</v>
      </c>
      <c r="C542">
        <v>3288447744</v>
      </c>
      <c r="D542">
        <v>7631204.5</v>
      </c>
      <c r="E542">
        <v>2736.310302734375</v>
      </c>
      <c r="F542">
        <v>430.98983764648438</v>
      </c>
      <c r="G542">
        <v>2530219.5</v>
      </c>
      <c r="H542">
        <v>5870.71728515625</v>
      </c>
      <c r="I542">
        <v>1</v>
      </c>
      <c r="J542">
        <v>0.65284854173660278</v>
      </c>
      <c r="K542">
        <v>38.578754425048828</v>
      </c>
      <c r="L542">
        <v>53006.67578125</v>
      </c>
    </row>
    <row r="543" spans="1:12" x14ac:dyDescent="0.25">
      <c r="A543">
        <v>1998.99</v>
      </c>
      <c r="B543" s="1">
        <f>DATE(2024,2,21) + TIME(23,45,35)</f>
        <v>45343.989988425928</v>
      </c>
      <c r="C543">
        <v>3301068032</v>
      </c>
      <c r="D543">
        <v>7660486.5</v>
      </c>
      <c r="E543">
        <v>2941.63427734375</v>
      </c>
      <c r="F543">
        <v>430.994873046875</v>
      </c>
      <c r="G543">
        <v>2528608</v>
      </c>
      <c r="H543">
        <v>5866.90966796875</v>
      </c>
      <c r="I543">
        <v>1</v>
      </c>
      <c r="J543">
        <v>0.71713417768478394</v>
      </c>
      <c r="K543">
        <v>42.377517700195313</v>
      </c>
      <c r="L543">
        <v>52816.76171875</v>
      </c>
    </row>
    <row r="544" spans="1:12" x14ac:dyDescent="0.25">
      <c r="A544">
        <v>1999</v>
      </c>
      <c r="B544" s="1">
        <f>DATE(2024,2,22) + TIME(0,0,0)</f>
        <v>45344</v>
      </c>
      <c r="C544">
        <v>3301089536</v>
      </c>
      <c r="D544">
        <v>7660536</v>
      </c>
      <c r="E544">
        <v>2941.999755859375</v>
      </c>
      <c r="F544">
        <v>430.99990844726563</v>
      </c>
      <c r="G544">
        <v>2141122.25</v>
      </c>
      <c r="H544">
        <v>4967.80224609375</v>
      </c>
      <c r="I544">
        <v>1</v>
      </c>
      <c r="J544">
        <v>0.73062729835510254</v>
      </c>
      <c r="K544">
        <v>36.563259124755859</v>
      </c>
      <c r="L544">
        <v>53151.53515625</v>
      </c>
    </row>
    <row r="545" spans="1:12" x14ac:dyDescent="0.25">
      <c r="A545">
        <v>2002.99</v>
      </c>
      <c r="B545" s="1">
        <f>DATE(2024,2,25) + TIME(23,45,35)</f>
        <v>45347.989988425928</v>
      </c>
      <c r="C545">
        <v>3309633280</v>
      </c>
      <c r="D545">
        <v>7680359.5</v>
      </c>
      <c r="E545">
        <v>3086.27685546875</v>
      </c>
      <c r="F545">
        <v>431.00350952148438</v>
      </c>
      <c r="G545">
        <v>2141120.75</v>
      </c>
      <c r="H545">
        <v>4967.75732421875</v>
      </c>
      <c r="I545">
        <v>1</v>
      </c>
      <c r="J545">
        <v>0.73166608810424805</v>
      </c>
      <c r="K545">
        <v>36.61529541015625</v>
      </c>
      <c r="L545">
        <v>53332.51953125</v>
      </c>
    </row>
    <row r="546" spans="1:12" x14ac:dyDescent="0.25">
      <c r="A546">
        <v>2003</v>
      </c>
      <c r="B546" s="1">
        <f>DATE(2024,2,26) + TIME(0,0,0)</f>
        <v>45348</v>
      </c>
      <c r="C546">
        <v>3309654528</v>
      </c>
      <c r="D546">
        <v>7680408.5</v>
      </c>
      <c r="E546">
        <v>3086.640869140625</v>
      </c>
      <c r="F546">
        <v>431.00375366210938</v>
      </c>
      <c r="G546">
        <v>2126899.5</v>
      </c>
      <c r="H546">
        <v>4934.75830078125</v>
      </c>
      <c r="I546">
        <v>1</v>
      </c>
      <c r="J546">
        <v>0.73210865259170532</v>
      </c>
      <c r="K546">
        <v>36.394241333007813</v>
      </c>
      <c r="L546">
        <v>53344.640625</v>
      </c>
    </row>
    <row r="547" spans="1:12" x14ac:dyDescent="0.25">
      <c r="A547">
        <v>2006.99</v>
      </c>
      <c r="B547" s="1">
        <f>DATE(2024,2,29) + TIME(23,45,35)</f>
        <v>45351.989988425928</v>
      </c>
      <c r="C547">
        <v>3318139648</v>
      </c>
      <c r="D547">
        <v>7700095</v>
      </c>
      <c r="E547">
        <v>3234.9765625</v>
      </c>
      <c r="F547">
        <v>431.00674438476563</v>
      </c>
      <c r="G547">
        <v>2126359.75</v>
      </c>
      <c r="H547">
        <v>4933.47216796875</v>
      </c>
      <c r="I547">
        <v>1</v>
      </c>
      <c r="J547">
        <v>0.75803333520889282</v>
      </c>
      <c r="K547">
        <v>37.683017730712891</v>
      </c>
      <c r="L547">
        <v>53374.37109375</v>
      </c>
    </row>
    <row r="548" spans="1:12" x14ac:dyDescent="0.25">
      <c r="A548">
        <v>2007</v>
      </c>
      <c r="B548" s="1">
        <f>DATE(2024,3,1) + TIME(0,0,0)</f>
        <v>45352</v>
      </c>
      <c r="C548">
        <v>3318160896</v>
      </c>
      <c r="D548">
        <v>7700145</v>
      </c>
      <c r="E548">
        <v>3235.355712890625</v>
      </c>
      <c r="F548">
        <v>431.00650024414063</v>
      </c>
      <c r="G548">
        <v>2141264</v>
      </c>
      <c r="H548">
        <v>4968.0546875</v>
      </c>
      <c r="I548">
        <v>1</v>
      </c>
      <c r="J548">
        <v>0.75757443904876709</v>
      </c>
      <c r="K548">
        <v>37.924015045166016</v>
      </c>
      <c r="L548">
        <v>53361.5703125</v>
      </c>
    </row>
    <row r="549" spans="1:12" x14ac:dyDescent="0.25">
      <c r="A549">
        <v>2009.99</v>
      </c>
      <c r="B549" s="1">
        <f>DATE(2024,3,3) + TIME(23,45,35)</f>
        <v>45354.989988425928</v>
      </c>
      <c r="C549">
        <v>3324562432</v>
      </c>
      <c r="D549">
        <v>7714997</v>
      </c>
      <c r="E549">
        <v>3350.9970703125</v>
      </c>
      <c r="F549">
        <v>431.00869750976563</v>
      </c>
      <c r="G549">
        <v>2140799.25</v>
      </c>
      <c r="H549">
        <v>4966.951171875</v>
      </c>
      <c r="I549">
        <v>1</v>
      </c>
      <c r="J549">
        <v>0.77963268756866455</v>
      </c>
      <c r="K549">
        <v>39.028251647949219</v>
      </c>
      <c r="L549">
        <v>53366.5625</v>
      </c>
    </row>
    <row r="550" spans="1:12" x14ac:dyDescent="0.25">
      <c r="A550">
        <v>2010</v>
      </c>
      <c r="B550" s="1">
        <f>DATE(2024,3,4) + TIME(0,0,0)</f>
        <v>45355</v>
      </c>
      <c r="C550">
        <v>3324583168</v>
      </c>
      <c r="D550">
        <v>7715045.5</v>
      </c>
      <c r="E550">
        <v>3351.377197265625</v>
      </c>
      <c r="F550">
        <v>431.009765625</v>
      </c>
      <c r="G550">
        <v>2080018.875</v>
      </c>
      <c r="H550">
        <v>4825.9208984375</v>
      </c>
      <c r="I550">
        <v>1</v>
      </c>
      <c r="J550">
        <v>0.7817113995552063</v>
      </c>
      <c r="K550">
        <v>38.021995544433594</v>
      </c>
      <c r="L550">
        <v>53418.2109375</v>
      </c>
    </row>
    <row r="551" spans="1:12" x14ac:dyDescent="0.25">
      <c r="A551">
        <v>2011.99</v>
      </c>
      <c r="B551" s="1">
        <f>DATE(2024,3,5) + TIME(23,45,35)</f>
        <v>45356.989988425928</v>
      </c>
      <c r="C551">
        <v>3328722432</v>
      </c>
      <c r="D551">
        <v>7724648.5</v>
      </c>
      <c r="E551">
        <v>3427.46533203125</v>
      </c>
      <c r="F551">
        <v>431.01132202148438</v>
      </c>
      <c r="G551">
        <v>2079830</v>
      </c>
      <c r="H551">
        <v>4825.46484375</v>
      </c>
      <c r="I551">
        <v>1</v>
      </c>
      <c r="J551">
        <v>0.7911144495010376</v>
      </c>
      <c r="K551">
        <v>38.479366302490234</v>
      </c>
      <c r="L551">
        <v>53452.04296875</v>
      </c>
    </row>
    <row r="552" spans="1:12" x14ac:dyDescent="0.25">
      <c r="A552">
        <v>2012</v>
      </c>
      <c r="B552" s="1">
        <f>DATE(2024,3,6) + TIME(0,0,0)</f>
        <v>45357</v>
      </c>
      <c r="C552">
        <v>3328743680</v>
      </c>
      <c r="D552">
        <v>7724698</v>
      </c>
      <c r="E552">
        <v>3427.8583984375</v>
      </c>
      <c r="F552">
        <v>431.010498046875</v>
      </c>
      <c r="G552">
        <v>2128044.25</v>
      </c>
      <c r="H552">
        <v>4937.33740234375</v>
      </c>
      <c r="I552">
        <v>1</v>
      </c>
      <c r="J552">
        <v>0.78959053754806519</v>
      </c>
      <c r="K552">
        <v>39.295021057128906</v>
      </c>
      <c r="L552">
        <v>53411.09375</v>
      </c>
    </row>
    <row r="553" spans="1:12" x14ac:dyDescent="0.25">
      <c r="A553">
        <v>2014.99</v>
      </c>
      <c r="B553" s="1">
        <f>DATE(2024,3,8) + TIME(23,45,35)</f>
        <v>45359.989988425928</v>
      </c>
      <c r="C553">
        <v>3335105280</v>
      </c>
      <c r="D553">
        <v>7739458</v>
      </c>
      <c r="E553">
        <v>3548.00439453125</v>
      </c>
      <c r="F553">
        <v>431.0125732421875</v>
      </c>
      <c r="G553">
        <v>2127509.5</v>
      </c>
      <c r="H553">
        <v>4936.07275390625</v>
      </c>
      <c r="I553">
        <v>1</v>
      </c>
      <c r="J553">
        <v>0.81500524282455444</v>
      </c>
      <c r="K553">
        <v>40.559814453125</v>
      </c>
      <c r="L553">
        <v>53402.8515625</v>
      </c>
    </row>
    <row r="554" spans="1:12" x14ac:dyDescent="0.25">
      <c r="A554">
        <v>2015</v>
      </c>
      <c r="B554" s="1">
        <f>DATE(2024,3,9) + TIME(0,0,0)</f>
        <v>45360</v>
      </c>
      <c r="C554">
        <v>3335127040</v>
      </c>
      <c r="D554">
        <v>7739508.5</v>
      </c>
      <c r="E554">
        <v>3548.418212890625</v>
      </c>
      <c r="F554">
        <v>431.01177978515625</v>
      </c>
      <c r="G554">
        <v>2175531.75</v>
      </c>
      <c r="H554">
        <v>5047.49951171875</v>
      </c>
      <c r="I554">
        <v>1</v>
      </c>
      <c r="J554">
        <v>0.81337225437164307</v>
      </c>
      <c r="K554">
        <v>41.391628265380859</v>
      </c>
      <c r="L554">
        <v>53361.828125</v>
      </c>
    </row>
    <row r="555" spans="1:12" x14ac:dyDescent="0.25">
      <c r="A555">
        <v>2015.99</v>
      </c>
      <c r="B555" s="1">
        <f>DATE(2024,3,9) + TIME(23,45,35)</f>
        <v>45360.989988425928</v>
      </c>
      <c r="C555">
        <v>3337280768</v>
      </c>
      <c r="D555">
        <v>7744505</v>
      </c>
      <c r="E555">
        <v>3589.782958984375</v>
      </c>
      <c r="F555">
        <v>431.01254272460938</v>
      </c>
      <c r="G555">
        <v>2175293.75</v>
      </c>
      <c r="H555">
        <v>5046.9384765625</v>
      </c>
      <c r="I555">
        <v>1</v>
      </c>
      <c r="J555">
        <v>0.82438439130783081</v>
      </c>
      <c r="K555">
        <v>41.952018737792969</v>
      </c>
      <c r="L555">
        <v>53346.41796875</v>
      </c>
    </row>
    <row r="556" spans="1:12" x14ac:dyDescent="0.25">
      <c r="A556">
        <v>2016</v>
      </c>
      <c r="B556" s="1">
        <f>DATE(2024,3,10) + TIME(0,0,0)</f>
        <v>45361</v>
      </c>
      <c r="C556">
        <v>3337305600</v>
      </c>
      <c r="D556">
        <v>7744563</v>
      </c>
      <c r="E556">
        <v>3590.2587890625</v>
      </c>
      <c r="F556">
        <v>431.00796508789063</v>
      </c>
      <c r="G556">
        <v>2499728.25</v>
      </c>
      <c r="H556">
        <v>5799.72607421875</v>
      </c>
      <c r="I556">
        <v>1</v>
      </c>
      <c r="J556">
        <v>0.81363284587860107</v>
      </c>
      <c r="K556">
        <v>47.575569152832031</v>
      </c>
      <c r="L556">
        <v>53064.7578125</v>
      </c>
    </row>
    <row r="557" spans="1:12" x14ac:dyDescent="0.25">
      <c r="A557">
        <v>2017.99</v>
      </c>
      <c r="B557" s="1">
        <f>DATE(2024,3,11) + TIME(23,45,35)</f>
        <v>45362.989988425928</v>
      </c>
      <c r="C557">
        <v>3342278656</v>
      </c>
      <c r="D557">
        <v>7756101</v>
      </c>
      <c r="E557">
        <v>3688.4892578125</v>
      </c>
      <c r="F557">
        <v>431.00946044921875</v>
      </c>
      <c r="G557">
        <v>2498710</v>
      </c>
      <c r="H557">
        <v>5797.34375</v>
      </c>
      <c r="I557">
        <v>1</v>
      </c>
      <c r="J557">
        <v>0.8542446494102478</v>
      </c>
      <c r="K557">
        <v>49.9501953125</v>
      </c>
      <c r="L557">
        <v>52913.81640625</v>
      </c>
    </row>
    <row r="558" spans="1:12" x14ac:dyDescent="0.25">
      <c r="A558">
        <v>2018</v>
      </c>
      <c r="B558" s="1">
        <f>DATE(2024,3,12) + TIME(0,0,0)</f>
        <v>45363</v>
      </c>
      <c r="C558">
        <v>3342303744</v>
      </c>
      <c r="D558">
        <v>7756159</v>
      </c>
      <c r="E558">
        <v>3688.990234375</v>
      </c>
      <c r="F558">
        <v>431.00936889648438</v>
      </c>
      <c r="G558">
        <v>2506178.25</v>
      </c>
      <c r="H558">
        <v>5814.67236328125</v>
      </c>
      <c r="I558">
        <v>1</v>
      </c>
      <c r="J558">
        <v>0.85402208566665649</v>
      </c>
      <c r="K558">
        <v>50.086338043212891</v>
      </c>
      <c r="L558">
        <v>52906.95703125</v>
      </c>
    </row>
    <row r="559" spans="1:12" x14ac:dyDescent="0.25">
      <c r="A559">
        <v>2018.49</v>
      </c>
      <c r="B559" s="1">
        <f>DATE(2024,3,12) + TIME(11,45,35)</f>
        <v>45363.489988425928</v>
      </c>
      <c r="C559">
        <v>3343531776</v>
      </c>
      <c r="D559">
        <v>7759008</v>
      </c>
      <c r="E559">
        <v>3713.631591796875</v>
      </c>
      <c r="F559">
        <v>431.00982666015625</v>
      </c>
      <c r="G559">
        <v>2506041.25</v>
      </c>
      <c r="H559">
        <v>5814.3486328125</v>
      </c>
      <c r="I559">
        <v>1</v>
      </c>
      <c r="J559">
        <v>0.85952854156494141</v>
      </c>
      <c r="K559">
        <v>50.409267425537109</v>
      </c>
      <c r="L559">
        <v>52895.62890625</v>
      </c>
    </row>
    <row r="560" spans="1:12" x14ac:dyDescent="0.25">
      <c r="A560">
        <v>2018.5</v>
      </c>
      <c r="B560" s="1">
        <f>DATE(2024,3,12) + TIME(12,0,0)</f>
        <v>45363.5</v>
      </c>
      <c r="C560">
        <v>3343553280</v>
      </c>
      <c r="D560">
        <v>7759058.5</v>
      </c>
      <c r="E560">
        <v>3714.075439453125</v>
      </c>
      <c r="F560">
        <v>431.01473999023438</v>
      </c>
      <c r="G560">
        <v>2164594.25</v>
      </c>
      <c r="H560">
        <v>5022.08837890625</v>
      </c>
      <c r="I560">
        <v>1</v>
      </c>
      <c r="J560">
        <v>0.87596005201339722</v>
      </c>
      <c r="K560">
        <v>44.380241394042969</v>
      </c>
      <c r="L560">
        <v>53191.91796875</v>
      </c>
    </row>
    <row r="561" spans="1:12" x14ac:dyDescent="0.25">
      <c r="A561">
        <v>2019.38</v>
      </c>
      <c r="B561" s="1">
        <f>DATE(2024,3,13) + TIME(9,7,11)</f>
        <v>45364.379988425928</v>
      </c>
      <c r="C561">
        <v>3345458432</v>
      </c>
      <c r="D561">
        <v>7763478.5</v>
      </c>
      <c r="E561">
        <v>3752.39453125</v>
      </c>
      <c r="F561">
        <v>431.0159912109375</v>
      </c>
      <c r="G561">
        <v>2164980.5</v>
      </c>
      <c r="H561">
        <v>5022.970703125</v>
      </c>
      <c r="I561">
        <v>1</v>
      </c>
      <c r="J561">
        <v>0.85861074924468994</v>
      </c>
      <c r="K561">
        <v>43.501270294189453</v>
      </c>
      <c r="L561">
        <v>53301.5234375</v>
      </c>
    </row>
    <row r="562" spans="1:12" x14ac:dyDescent="0.25">
      <c r="A562">
        <v>2019.99</v>
      </c>
      <c r="B562" s="1">
        <f>DATE(2024,3,13) + TIME(23,45,35)</f>
        <v>45364.989988425928</v>
      </c>
      <c r="C562">
        <v>3346779136</v>
      </c>
      <c r="D562">
        <v>7766542.5</v>
      </c>
      <c r="E562">
        <v>3779.02880859375</v>
      </c>
      <c r="F562">
        <v>431.0162353515625</v>
      </c>
      <c r="G562">
        <v>2164906.75</v>
      </c>
      <c r="H562">
        <v>5022.79638671875</v>
      </c>
      <c r="I562">
        <v>1</v>
      </c>
      <c r="J562">
        <v>0.8620600700378418</v>
      </c>
      <c r="K562">
        <v>43.676033020019531</v>
      </c>
      <c r="L562">
        <v>53316.859375</v>
      </c>
    </row>
    <row r="563" spans="1:12" x14ac:dyDescent="0.25">
      <c r="A563">
        <v>2020</v>
      </c>
      <c r="B563" s="1">
        <f>DATE(2024,3,14) + TIME(0,0,0)</f>
        <v>45365</v>
      </c>
      <c r="C563">
        <v>3346800896</v>
      </c>
      <c r="D563">
        <v>7766593</v>
      </c>
      <c r="E563">
        <v>3779.467529296875</v>
      </c>
      <c r="F563">
        <v>431.01605224609375</v>
      </c>
      <c r="G563">
        <v>2175116.25</v>
      </c>
      <c r="H563">
        <v>5046.48583984375</v>
      </c>
      <c r="I563">
        <v>1</v>
      </c>
      <c r="J563">
        <v>0.86167657375335693</v>
      </c>
      <c r="K563">
        <v>43.862335205078125</v>
      </c>
      <c r="L563">
        <v>53308.34765625</v>
      </c>
    </row>
    <row r="564" spans="1:12" x14ac:dyDescent="0.25">
      <c r="A564">
        <v>2025.99</v>
      </c>
      <c r="B564" s="1">
        <f>DATE(2024,3,19) + TIME(23,45,35)</f>
        <v>45370.989988425928</v>
      </c>
      <c r="C564">
        <v>3359826176</v>
      </c>
      <c r="D564">
        <v>7796813</v>
      </c>
      <c r="E564">
        <v>4050.716796875</v>
      </c>
      <c r="F564">
        <v>431.01861572265625</v>
      </c>
      <c r="G564">
        <v>2174046</v>
      </c>
      <c r="H564">
        <v>5043.97265625</v>
      </c>
      <c r="I564">
        <v>1</v>
      </c>
      <c r="J564">
        <v>0.91107296943664551</v>
      </c>
      <c r="K564">
        <v>46.376796722412109</v>
      </c>
      <c r="L564">
        <v>53336.4296875</v>
      </c>
    </row>
    <row r="565" spans="1:12" x14ac:dyDescent="0.25">
      <c r="A565">
        <v>2026</v>
      </c>
      <c r="B565" s="1">
        <f>DATE(2024,3,20) + TIME(0,0,0)</f>
        <v>45371</v>
      </c>
      <c r="C565">
        <v>3359851520</v>
      </c>
      <c r="D565">
        <v>7796872</v>
      </c>
      <c r="E565">
        <v>4051.249267578125</v>
      </c>
      <c r="F565">
        <v>431.01348876953125</v>
      </c>
      <c r="G565">
        <v>2541963.75</v>
      </c>
      <c r="H565">
        <v>5897.64306640625</v>
      </c>
      <c r="I565">
        <v>1</v>
      </c>
      <c r="J565">
        <v>0.89481300115585327</v>
      </c>
      <c r="K565">
        <v>53.249362945556641</v>
      </c>
      <c r="L565">
        <v>53015.328125</v>
      </c>
    </row>
    <row r="566" spans="1:12" x14ac:dyDescent="0.25">
      <c r="A566">
        <v>2026.99</v>
      </c>
      <c r="B566" s="1">
        <f>DATE(2024,3,20) + TIME(23,45,35)</f>
        <v>45371.989988425928</v>
      </c>
      <c r="C566">
        <v>3362367488</v>
      </c>
      <c r="D566">
        <v>7802709</v>
      </c>
      <c r="E566">
        <v>4105.58154296875</v>
      </c>
      <c r="F566">
        <v>431.0135498046875</v>
      </c>
      <c r="G566">
        <v>2541067.5</v>
      </c>
      <c r="H566">
        <v>5895.5625</v>
      </c>
      <c r="I566">
        <v>1</v>
      </c>
      <c r="J566">
        <v>0.92966949939727783</v>
      </c>
      <c r="K566">
        <v>55.323577880859375</v>
      </c>
      <c r="L566">
        <v>52879.82421875</v>
      </c>
    </row>
    <row r="567" spans="1:12" x14ac:dyDescent="0.25">
      <c r="A567">
        <v>2027</v>
      </c>
      <c r="B567" s="1">
        <f>DATE(2024,3,21) + TIME(0,0,0)</f>
        <v>45372</v>
      </c>
      <c r="C567">
        <v>3362388736</v>
      </c>
      <c r="D567">
        <v>7802758</v>
      </c>
      <c r="E567">
        <v>4106.0556640625</v>
      </c>
      <c r="F567">
        <v>431.01953125</v>
      </c>
      <c r="G567">
        <v>2120061.5</v>
      </c>
      <c r="H567">
        <v>4918.71337890625</v>
      </c>
      <c r="I567">
        <v>1</v>
      </c>
      <c r="J567">
        <v>0.95454543828964233</v>
      </c>
      <c r="K567">
        <v>47.403846740722656</v>
      </c>
      <c r="L567">
        <v>53245.56640625</v>
      </c>
    </row>
    <row r="568" spans="1:12" x14ac:dyDescent="0.25">
      <c r="A568">
        <v>2032.99</v>
      </c>
      <c r="B568" s="1">
        <f>DATE(2024,3,26) + TIME(23,45,35)</f>
        <v>45377.989988425928</v>
      </c>
      <c r="C568">
        <v>3375088640</v>
      </c>
      <c r="D568">
        <v>7832222.5</v>
      </c>
      <c r="E568">
        <v>4388.44140625</v>
      </c>
      <c r="F568">
        <v>431.021728515625</v>
      </c>
      <c r="G568">
        <v>2119660.75</v>
      </c>
      <c r="H568">
        <v>4917.75830078125</v>
      </c>
      <c r="I568">
        <v>1</v>
      </c>
      <c r="J568">
        <v>0.97387027740478516</v>
      </c>
      <c r="K568">
        <v>48.36358642578125</v>
      </c>
      <c r="L568">
        <v>53430.2578125</v>
      </c>
    </row>
    <row r="569" spans="1:12" x14ac:dyDescent="0.25">
      <c r="A569">
        <v>2033</v>
      </c>
      <c r="B569" s="1">
        <f>DATE(2024,3,27) + TIME(0,0,0)</f>
        <v>45378</v>
      </c>
      <c r="C569">
        <v>3375114496</v>
      </c>
      <c r="D569">
        <v>7832283</v>
      </c>
      <c r="E569">
        <v>4389.0185546875</v>
      </c>
      <c r="F569">
        <v>431.01531982421875</v>
      </c>
      <c r="G569">
        <v>2593955.75</v>
      </c>
      <c r="H569">
        <v>6018.24462890625</v>
      </c>
      <c r="I569">
        <v>1</v>
      </c>
      <c r="J569">
        <v>0.9496338963508606</v>
      </c>
      <c r="K569">
        <v>57.699222564697266</v>
      </c>
      <c r="L569">
        <v>53015.83984375</v>
      </c>
    </row>
    <row r="570" spans="1:12" x14ac:dyDescent="0.25">
      <c r="A570">
        <v>2033.99</v>
      </c>
      <c r="B570" s="1">
        <f>DATE(2024,3,27) + TIME(23,45,35)</f>
        <v>45378.989988425928</v>
      </c>
      <c r="C570">
        <v>3377681664</v>
      </c>
      <c r="D570">
        <v>7838239</v>
      </c>
      <c r="E570">
        <v>4448.2763671875</v>
      </c>
      <c r="F570">
        <v>431.01495361328125</v>
      </c>
      <c r="G570">
        <v>2592763.5</v>
      </c>
      <c r="H570">
        <v>6015.48388671875</v>
      </c>
      <c r="I570">
        <v>1</v>
      </c>
      <c r="J570">
        <v>0.99493700265884399</v>
      </c>
      <c r="K570">
        <v>60.451732635498047</v>
      </c>
      <c r="L570">
        <v>52840.25</v>
      </c>
    </row>
    <row r="571" spans="1:12" x14ac:dyDescent="0.25">
      <c r="A571">
        <v>2034</v>
      </c>
      <c r="B571" s="1">
        <f>DATE(2024,3,28) + TIME(0,0,0)</f>
        <v>45379</v>
      </c>
      <c r="C571">
        <v>3377707776</v>
      </c>
      <c r="D571">
        <v>7838299.5</v>
      </c>
      <c r="E571">
        <v>4448.8857421875</v>
      </c>
      <c r="F571">
        <v>431.01470947265625</v>
      </c>
      <c r="G571">
        <v>2617520.25</v>
      </c>
      <c r="H571">
        <v>6072.92578125</v>
      </c>
      <c r="I571">
        <v>1</v>
      </c>
      <c r="J571">
        <v>0.99360120296478271</v>
      </c>
      <c r="K571">
        <v>60.946224212646484</v>
      </c>
      <c r="L571">
        <v>52817.2578125</v>
      </c>
    </row>
    <row r="572" spans="1:12" x14ac:dyDescent="0.25">
      <c r="A572">
        <v>2036.99</v>
      </c>
      <c r="B572" s="1">
        <f>DATE(2024,3,30) + TIME(23,45,35)</f>
        <v>45381.989988425928</v>
      </c>
      <c r="C572">
        <v>3385531904</v>
      </c>
      <c r="D572">
        <v>7856452.5</v>
      </c>
      <c r="E572">
        <v>4636.15283203125</v>
      </c>
      <c r="F572">
        <v>431.01568603515625</v>
      </c>
      <c r="G572">
        <v>2616346</v>
      </c>
      <c r="H572">
        <v>6070.1875</v>
      </c>
      <c r="I572">
        <v>1</v>
      </c>
      <c r="J572">
        <v>1.0381135940551758</v>
      </c>
      <c r="K572">
        <v>63.676475524902344</v>
      </c>
      <c r="L572">
        <v>52741.5859375</v>
      </c>
    </row>
    <row r="573" spans="1:12" x14ac:dyDescent="0.25">
      <c r="A573">
        <v>2037</v>
      </c>
      <c r="B573" s="1">
        <f>DATE(2024,3,31) + TIME(0,0,0)</f>
        <v>45382</v>
      </c>
      <c r="C573">
        <v>3385556736</v>
      </c>
      <c r="D573">
        <v>7856510</v>
      </c>
      <c r="E573">
        <v>4636.7626953125</v>
      </c>
      <c r="F573">
        <v>431.01718139648438</v>
      </c>
      <c r="G573">
        <v>2481364.25</v>
      </c>
      <c r="H573">
        <v>5756.99609375</v>
      </c>
      <c r="I573">
        <v>1</v>
      </c>
      <c r="J573">
        <v>1.0476340055465698</v>
      </c>
      <c r="K573">
        <v>60.950794219970703</v>
      </c>
      <c r="L573">
        <v>52861.16796875</v>
      </c>
    </row>
    <row r="574" spans="1:12" x14ac:dyDescent="0.25">
      <c r="A574">
        <v>2037.39</v>
      </c>
      <c r="B574" s="1">
        <f>DATE(2024,3,31) + TIME(9,21,36)</f>
        <v>45382.39</v>
      </c>
      <c r="C574">
        <v>3386524416</v>
      </c>
      <c r="D574">
        <v>7858755.5</v>
      </c>
      <c r="E574">
        <v>4660.4482421875</v>
      </c>
      <c r="F574">
        <v>431.01754760742188</v>
      </c>
      <c r="G574">
        <v>2481458.25</v>
      </c>
      <c r="H574">
        <v>5757.20947265625</v>
      </c>
      <c r="I574">
        <v>1</v>
      </c>
      <c r="J574">
        <v>1.0439784526824951</v>
      </c>
      <c r="K574">
        <v>60.738121032714844</v>
      </c>
      <c r="L574">
        <v>52893.26171875</v>
      </c>
    </row>
    <row r="575" spans="1:12" x14ac:dyDescent="0.25">
      <c r="A575">
        <v>2037.4</v>
      </c>
      <c r="B575" s="1">
        <f>DATE(2024,3,31) + TIME(9,35,59)</f>
        <v>45382.399988425925</v>
      </c>
      <c r="C575">
        <v>3386546432</v>
      </c>
      <c r="D575">
        <v>7858806.5</v>
      </c>
      <c r="E575">
        <v>4660.99755859375</v>
      </c>
      <c r="F575">
        <v>431.02130126953125</v>
      </c>
      <c r="G575">
        <v>2197637</v>
      </c>
      <c r="H575">
        <v>5098.67431640625</v>
      </c>
      <c r="I575">
        <v>1</v>
      </c>
      <c r="J575">
        <v>1.0664783716201782</v>
      </c>
      <c r="K575">
        <v>54.962421417236328</v>
      </c>
      <c r="L575">
        <v>53141.703125</v>
      </c>
    </row>
    <row r="576" spans="1:12" x14ac:dyDescent="0.25">
      <c r="A576">
        <v>2038.99</v>
      </c>
      <c r="B576" s="1">
        <f>DATE(2024,4,1) + TIME(23,45,35)</f>
        <v>45383.989988425928</v>
      </c>
      <c r="C576">
        <v>3390041088</v>
      </c>
      <c r="D576">
        <v>7866914.5</v>
      </c>
      <c r="E576">
        <v>4747.33642578125</v>
      </c>
      <c r="F576">
        <v>431.02120971679688</v>
      </c>
      <c r="G576">
        <v>2197842.5</v>
      </c>
      <c r="H576">
        <v>5099.1513671875</v>
      </c>
      <c r="I576">
        <v>1</v>
      </c>
      <c r="J576">
        <v>1.057267427444458</v>
      </c>
      <c r="K576">
        <v>54.487747192382813</v>
      </c>
      <c r="L576">
        <v>53280.18359375</v>
      </c>
    </row>
    <row r="577" spans="1:12" x14ac:dyDescent="0.25">
      <c r="A577">
        <v>2039</v>
      </c>
      <c r="B577" s="1">
        <f>DATE(2024,4,2) + TIME(0,0,0)</f>
        <v>45384</v>
      </c>
      <c r="C577">
        <v>3390068224</v>
      </c>
      <c r="D577">
        <v>7866977</v>
      </c>
      <c r="E577">
        <v>4747.986328125</v>
      </c>
      <c r="F577">
        <v>431.01522827148438</v>
      </c>
      <c r="G577">
        <v>2710054.75</v>
      </c>
      <c r="H577">
        <v>6287.60791015625</v>
      </c>
      <c r="I577">
        <v>1</v>
      </c>
      <c r="J577">
        <v>1.0235006809234619</v>
      </c>
      <c r="K577">
        <v>65.019180297851563</v>
      </c>
      <c r="L577">
        <v>52828.1328125</v>
      </c>
    </row>
    <row r="578" spans="1:12" x14ac:dyDescent="0.25">
      <c r="A578">
        <v>2039.49</v>
      </c>
      <c r="B578" s="1">
        <f>DATE(2024,4,2) + TIME(11,45,35)</f>
        <v>45384.489988425928</v>
      </c>
      <c r="C578">
        <v>3391395840</v>
      </c>
      <c r="D578">
        <v>7870057</v>
      </c>
      <c r="E578">
        <v>4780.7724609375</v>
      </c>
      <c r="F578">
        <v>431.01409912109375</v>
      </c>
      <c r="G578">
        <v>2709000.75</v>
      </c>
      <c r="H578">
        <v>6285.1787109375</v>
      </c>
      <c r="I578">
        <v>1</v>
      </c>
      <c r="J578">
        <v>1.0616524219512939</v>
      </c>
      <c r="K578">
        <v>67.442756652832031</v>
      </c>
      <c r="L578">
        <v>52690.25390625</v>
      </c>
    </row>
    <row r="579" spans="1:12" x14ac:dyDescent="0.25">
      <c r="A579">
        <v>2039.5</v>
      </c>
      <c r="B579" s="1">
        <f>DATE(2024,4,2) + TIME(12,0,0)</f>
        <v>45384.5</v>
      </c>
      <c r="C579">
        <v>3391418368</v>
      </c>
      <c r="D579">
        <v>7870109.5</v>
      </c>
      <c r="E579">
        <v>4781.35205078125</v>
      </c>
      <c r="F579">
        <v>431.0191650390625</v>
      </c>
      <c r="G579">
        <v>2246368.25</v>
      </c>
      <c r="H579">
        <v>5211.759765625</v>
      </c>
      <c r="I579">
        <v>1</v>
      </c>
      <c r="J579">
        <v>1.0992113351821899</v>
      </c>
      <c r="K579">
        <v>57.924972534179688</v>
      </c>
      <c r="L579">
        <v>53098.1015625</v>
      </c>
    </row>
    <row r="580" spans="1:12" x14ac:dyDescent="0.25">
      <c r="A580">
        <v>2039.99</v>
      </c>
      <c r="B580" s="1">
        <f>DATE(2024,4,2) + TIME(23,45,35)</f>
        <v>45384.989988425928</v>
      </c>
      <c r="C580">
        <v>3392519168</v>
      </c>
      <c r="D580">
        <v>7872663.5</v>
      </c>
      <c r="E580">
        <v>4809.1669921875</v>
      </c>
      <c r="F580">
        <v>431.02056884765625</v>
      </c>
      <c r="G580">
        <v>2246955.5</v>
      </c>
      <c r="H580">
        <v>5213.10498046875</v>
      </c>
      <c r="I580">
        <v>1</v>
      </c>
      <c r="J580">
        <v>1.0737417936325073</v>
      </c>
      <c r="K580">
        <v>56.582843780517578</v>
      </c>
      <c r="L580">
        <v>53196.01953125</v>
      </c>
    </row>
    <row r="581" spans="1:12" x14ac:dyDescent="0.25">
      <c r="A581">
        <v>2040</v>
      </c>
      <c r="B581" s="1">
        <f>DATE(2024,4,3) + TIME(0,0,0)</f>
        <v>45385</v>
      </c>
      <c r="C581">
        <v>3392544000</v>
      </c>
      <c r="D581">
        <v>7872721.5</v>
      </c>
      <c r="E581">
        <v>4809.7822265625</v>
      </c>
      <c r="F581">
        <v>431.017578125</v>
      </c>
      <c r="G581">
        <v>2484972.25</v>
      </c>
      <c r="H581">
        <v>5765.361328125</v>
      </c>
      <c r="I581">
        <v>1</v>
      </c>
      <c r="J581">
        <v>1.0557829141616821</v>
      </c>
      <c r="K581">
        <v>61.519210815429688</v>
      </c>
      <c r="L581">
        <v>52988.22265625</v>
      </c>
    </row>
    <row r="582" spans="1:12" x14ac:dyDescent="0.25">
      <c r="A582">
        <v>2040.02</v>
      </c>
      <c r="B582" s="1">
        <f>DATE(2024,4,3) + TIME(0,28,47)</f>
        <v>45385.019988425927</v>
      </c>
      <c r="C582">
        <v>3392593920</v>
      </c>
      <c r="D582">
        <v>7872836.5</v>
      </c>
      <c r="E582">
        <v>4811.015625</v>
      </c>
      <c r="F582">
        <v>431.01736450195313</v>
      </c>
      <c r="G582">
        <v>2484896.25</v>
      </c>
      <c r="H582">
        <v>5765.18798828125</v>
      </c>
      <c r="I582">
        <v>1</v>
      </c>
      <c r="J582">
        <v>1.0587551593780518</v>
      </c>
      <c r="K582">
        <v>61.692394256591797</v>
      </c>
      <c r="L582">
        <v>52981.3203125</v>
      </c>
    </row>
    <row r="583" spans="1:12" x14ac:dyDescent="0.25">
      <c r="A583">
        <v>2040.19</v>
      </c>
      <c r="B583" s="1">
        <f>DATE(2024,4,3) + TIME(4,33,36)</f>
        <v>45385.19</v>
      </c>
      <c r="C583">
        <v>3393016320</v>
      </c>
      <c r="D583">
        <v>7873816.5</v>
      </c>
      <c r="E583">
        <v>4821.5791015625</v>
      </c>
      <c r="F583">
        <v>431.01693725585938</v>
      </c>
      <c r="G583">
        <v>2484642</v>
      </c>
      <c r="H583">
        <v>5764.6044921875</v>
      </c>
      <c r="I583">
        <v>1</v>
      </c>
      <c r="J583">
        <v>1.0687429904937744</v>
      </c>
      <c r="K583">
        <v>62.274356842041016</v>
      </c>
      <c r="L583">
        <v>52957.03125</v>
      </c>
    </row>
    <row r="584" spans="1:12" x14ac:dyDescent="0.25">
      <c r="A584">
        <v>2040.2</v>
      </c>
      <c r="B584" s="1">
        <f>DATE(2024,4,3) + TIME(4,47,59)</f>
        <v>45385.199988425928</v>
      </c>
      <c r="C584">
        <v>3393037568</v>
      </c>
      <c r="D584">
        <v>7873866</v>
      </c>
      <c r="E584">
        <v>4822.12744140625</v>
      </c>
      <c r="F584">
        <v>431.02151489257813</v>
      </c>
      <c r="G584">
        <v>2128354.75</v>
      </c>
      <c r="H584">
        <v>4937.931640625</v>
      </c>
      <c r="I584">
        <v>1</v>
      </c>
      <c r="J584">
        <v>1.0991984605789185</v>
      </c>
      <c r="K584">
        <v>54.88092041015625</v>
      </c>
      <c r="L584">
        <v>53266.765625</v>
      </c>
    </row>
    <row r="585" spans="1:12" x14ac:dyDescent="0.25">
      <c r="A585">
        <v>2040.99</v>
      </c>
      <c r="B585" s="1">
        <f>DATE(2024,4,3) + TIME(23,45,35)</f>
        <v>45385.989988425928</v>
      </c>
      <c r="C585">
        <v>3394719232</v>
      </c>
      <c r="D585">
        <v>7877767.5</v>
      </c>
      <c r="E585">
        <v>4864.8193359375</v>
      </c>
      <c r="F585">
        <v>431.02215576171875</v>
      </c>
      <c r="G585">
        <v>2128739.25</v>
      </c>
      <c r="H585">
        <v>4938.81591796875</v>
      </c>
      <c r="I585">
        <v>1</v>
      </c>
      <c r="J585">
        <v>1.081534743309021</v>
      </c>
      <c r="K585">
        <v>53.999031066894531</v>
      </c>
      <c r="L585">
        <v>53365.3125</v>
      </c>
    </row>
    <row r="586" spans="1:12" x14ac:dyDescent="0.25">
      <c r="A586">
        <v>2041</v>
      </c>
      <c r="B586" s="1">
        <f>DATE(2024,4,4) + TIME(0,0,0)</f>
        <v>45386</v>
      </c>
      <c r="C586">
        <v>3394739712</v>
      </c>
      <c r="D586">
        <v>7877815</v>
      </c>
      <c r="E586">
        <v>4865.3408203125</v>
      </c>
      <c r="F586">
        <v>431.0235595703125</v>
      </c>
      <c r="G586">
        <v>2041711.5</v>
      </c>
      <c r="H586">
        <v>4736.89111328125</v>
      </c>
      <c r="I586">
        <v>1</v>
      </c>
      <c r="J586">
        <v>1.0893031358718872</v>
      </c>
      <c r="K586">
        <v>52.167362213134766</v>
      </c>
      <c r="L586">
        <v>53440.484375</v>
      </c>
    </row>
    <row r="587" spans="1:12" x14ac:dyDescent="0.25">
      <c r="A587">
        <v>2041.99</v>
      </c>
      <c r="B587" s="1">
        <f>DATE(2024,4,4) + TIME(23,45,35)</f>
        <v>45386.989988425928</v>
      </c>
      <c r="C587">
        <v>3396760832</v>
      </c>
      <c r="D587">
        <v>7882504.5</v>
      </c>
      <c r="E587">
        <v>4916.88818359375</v>
      </c>
      <c r="F587">
        <v>431.02313232421875</v>
      </c>
      <c r="G587">
        <v>2041725.375</v>
      </c>
      <c r="H587">
        <v>4736.927734375</v>
      </c>
      <c r="I587">
        <v>1</v>
      </c>
      <c r="J587">
        <v>1.0885716676712036</v>
      </c>
      <c r="K587">
        <v>52.132347106933594</v>
      </c>
      <c r="L587">
        <v>53501.875</v>
      </c>
    </row>
    <row r="588" spans="1:12" x14ac:dyDescent="0.25">
      <c r="A588">
        <v>2042</v>
      </c>
      <c r="B588" s="1">
        <f>DATE(2024,4,5) + TIME(0,0,0)</f>
        <v>45387</v>
      </c>
      <c r="C588">
        <v>3396782080</v>
      </c>
      <c r="D588">
        <v>7882553.5</v>
      </c>
      <c r="E588">
        <v>4917.4228515625</v>
      </c>
      <c r="F588">
        <v>431.02212524414063</v>
      </c>
      <c r="G588">
        <v>2105538.75</v>
      </c>
      <c r="H588">
        <v>4884.990234375</v>
      </c>
      <c r="I588">
        <v>1</v>
      </c>
      <c r="J588">
        <v>1.0830720663070679</v>
      </c>
      <c r="K588">
        <v>53.487270355224609</v>
      </c>
      <c r="L588">
        <v>53447.66796875</v>
      </c>
    </row>
    <row r="589" spans="1:12" x14ac:dyDescent="0.25">
      <c r="A589">
        <v>2047.99</v>
      </c>
      <c r="B589" s="1">
        <f>DATE(2024,4,10) + TIME(23,45,35)</f>
        <v>45392.989988425928</v>
      </c>
      <c r="C589">
        <v>3409389056</v>
      </c>
      <c r="D589">
        <v>7911802.5</v>
      </c>
      <c r="E589">
        <v>5249.7099609375</v>
      </c>
      <c r="F589">
        <v>431.0196533203125</v>
      </c>
      <c r="G589">
        <v>2104043.5</v>
      </c>
      <c r="H589">
        <v>4881.548828125</v>
      </c>
      <c r="I589">
        <v>1</v>
      </c>
      <c r="J589">
        <v>1.1527663469314575</v>
      </c>
      <c r="K589">
        <v>56.929111480712891</v>
      </c>
      <c r="L589">
        <v>53479.34765625</v>
      </c>
    </row>
    <row r="590" spans="1:12" x14ac:dyDescent="0.25">
      <c r="A590">
        <v>2048</v>
      </c>
      <c r="B590" s="1">
        <f>DATE(2024,4,11) + TIME(0,0,0)</f>
        <v>45393</v>
      </c>
      <c r="C590">
        <v>3409414144</v>
      </c>
      <c r="D590">
        <v>7911861</v>
      </c>
      <c r="E590">
        <v>5250.36767578125</v>
      </c>
      <c r="F590">
        <v>431.01513671875</v>
      </c>
      <c r="G590">
        <v>2506586.75</v>
      </c>
      <c r="H590">
        <v>5815.54248046875</v>
      </c>
      <c r="I590">
        <v>1</v>
      </c>
      <c r="J590">
        <v>1.1185722351074219</v>
      </c>
      <c r="K590">
        <v>65.786918640136719</v>
      </c>
      <c r="L590">
        <v>53127.2890625</v>
      </c>
    </row>
    <row r="591" spans="1:12" x14ac:dyDescent="0.25">
      <c r="A591">
        <v>2048.9899999999998</v>
      </c>
      <c r="B591" s="1">
        <f>DATE(2024,4,11) + TIME(23,45,35)</f>
        <v>45393.989988425928</v>
      </c>
      <c r="C591">
        <v>3411894784</v>
      </c>
      <c r="D591">
        <v>7917616</v>
      </c>
      <c r="E591">
        <v>5317.60498046875</v>
      </c>
      <c r="F591">
        <v>431.0142822265625</v>
      </c>
      <c r="G591">
        <v>2505409.5</v>
      </c>
      <c r="H591">
        <v>5812.822265625</v>
      </c>
      <c r="I591">
        <v>1</v>
      </c>
      <c r="J591">
        <v>1.1647307872772217</v>
      </c>
      <c r="K591">
        <v>68.501594543457031</v>
      </c>
      <c r="L591">
        <v>52978.8984375</v>
      </c>
    </row>
    <row r="592" spans="1:12" x14ac:dyDescent="0.25">
      <c r="A592">
        <v>2049</v>
      </c>
      <c r="B592" s="1">
        <f>DATE(2024,4,12) + TIME(0,0,0)</f>
        <v>45394</v>
      </c>
      <c r="C592">
        <v>3411916800</v>
      </c>
      <c r="D592">
        <v>7917667.5</v>
      </c>
      <c r="E592">
        <v>5318.22705078125</v>
      </c>
      <c r="F592">
        <v>431.01718139648438</v>
      </c>
      <c r="G592">
        <v>2221108.25</v>
      </c>
      <c r="H592">
        <v>5153.177734375</v>
      </c>
      <c r="I592">
        <v>1</v>
      </c>
      <c r="J592">
        <v>1.1930743455886841</v>
      </c>
      <c r="K592">
        <v>62.223621368408203</v>
      </c>
      <c r="L592">
        <v>53228.01953125</v>
      </c>
    </row>
    <row r="593" spans="1:12" x14ac:dyDescent="0.25">
      <c r="A593">
        <v>2052.9899999999998</v>
      </c>
      <c r="B593" s="1">
        <f>DATE(2024,4,15) + TIME(23,45,35)</f>
        <v>45397.989988425928</v>
      </c>
      <c r="C593">
        <v>3420778496</v>
      </c>
      <c r="D593">
        <v>7938227.5</v>
      </c>
      <c r="E593">
        <v>5567.81494140625</v>
      </c>
      <c r="F593">
        <v>431.01641845703125</v>
      </c>
      <c r="G593">
        <v>2220554.75</v>
      </c>
      <c r="H593">
        <v>5151.9033203125</v>
      </c>
      <c r="I593">
        <v>1</v>
      </c>
      <c r="J593">
        <v>1.2175165414810181</v>
      </c>
      <c r="K593">
        <v>63.498374938964844</v>
      </c>
      <c r="L593">
        <v>53315.87890625</v>
      </c>
    </row>
    <row r="594" spans="1:12" x14ac:dyDescent="0.25">
      <c r="A594">
        <v>2053</v>
      </c>
      <c r="B594" s="1">
        <f>DATE(2024,4,16) + TIME(0,0,0)</f>
        <v>45398</v>
      </c>
      <c r="C594">
        <v>3420800000</v>
      </c>
      <c r="D594">
        <v>7938277.5</v>
      </c>
      <c r="E594">
        <v>5568.43603515625</v>
      </c>
      <c r="F594">
        <v>431.01712036132813</v>
      </c>
      <c r="G594">
        <v>2158653</v>
      </c>
      <c r="H594">
        <v>5008.2763671875</v>
      </c>
      <c r="I594">
        <v>1</v>
      </c>
      <c r="J594">
        <v>1.2243733406066895</v>
      </c>
      <c r="K594">
        <v>62.080093383789063</v>
      </c>
      <c r="L594">
        <v>53369.19140625</v>
      </c>
    </row>
    <row r="595" spans="1:12" x14ac:dyDescent="0.25">
      <c r="A595">
        <v>2054.9899999999998</v>
      </c>
      <c r="B595" s="1">
        <f>DATE(2024,4,17) + TIME(23,45,35)</f>
        <v>45399.989988425928</v>
      </c>
      <c r="C595">
        <v>3425095424</v>
      </c>
      <c r="D595">
        <v>7948243</v>
      </c>
      <c r="E595">
        <v>5693.04345703125</v>
      </c>
      <c r="F595">
        <v>431.01629638671875</v>
      </c>
      <c r="G595">
        <v>2158256.25</v>
      </c>
      <c r="H595">
        <v>5007.36572265625</v>
      </c>
      <c r="I595">
        <v>1</v>
      </c>
      <c r="J595">
        <v>1.2423323392868042</v>
      </c>
      <c r="K595">
        <v>62.990676879882813</v>
      </c>
      <c r="L595">
        <v>53399.0234375</v>
      </c>
    </row>
    <row r="596" spans="1:12" x14ac:dyDescent="0.25">
      <c r="A596">
        <v>2055</v>
      </c>
      <c r="B596" s="1">
        <f>DATE(2024,4,18) + TIME(0,0,0)</f>
        <v>45400</v>
      </c>
      <c r="C596">
        <v>3425117696</v>
      </c>
      <c r="D596">
        <v>7948294.5</v>
      </c>
      <c r="E596">
        <v>5693.68798828125</v>
      </c>
      <c r="F596">
        <v>431.015625</v>
      </c>
      <c r="G596">
        <v>2220905.5</v>
      </c>
      <c r="H596">
        <v>5152.7265625</v>
      </c>
      <c r="I596">
        <v>1</v>
      </c>
      <c r="J596">
        <v>1.2351533174514771</v>
      </c>
      <c r="K596">
        <v>64.440010070800781</v>
      </c>
      <c r="L596">
        <v>53344.44921875</v>
      </c>
    </row>
    <row r="597" spans="1:12" x14ac:dyDescent="0.25">
      <c r="A597">
        <v>2057.67</v>
      </c>
      <c r="B597" s="1">
        <f>DATE(2024,4,20) + TIME(16,4,48)</f>
        <v>45402.67</v>
      </c>
      <c r="C597">
        <v>3431045376</v>
      </c>
      <c r="D597">
        <v>7962048</v>
      </c>
      <c r="E597">
        <v>5870.2421875</v>
      </c>
      <c r="F597">
        <v>431.01431274414063</v>
      </c>
      <c r="G597">
        <v>2219911.25</v>
      </c>
      <c r="H597">
        <v>5150.4345703125</v>
      </c>
      <c r="I597">
        <v>1</v>
      </c>
      <c r="J597">
        <v>1.2790470123291016</v>
      </c>
      <c r="K597">
        <v>66.729988098144531</v>
      </c>
      <c r="L597">
        <v>53322.83984375</v>
      </c>
    </row>
    <row r="598" spans="1:12" x14ac:dyDescent="0.25">
      <c r="A598">
        <v>2057.9899999999998</v>
      </c>
      <c r="B598" s="1">
        <f>DATE(2024,4,20) + TIME(23,45,35)</f>
        <v>45402.989988425928</v>
      </c>
      <c r="C598">
        <v>3431755776</v>
      </c>
      <c r="D598">
        <v>7963696</v>
      </c>
      <c r="E598">
        <v>5891.66943359375</v>
      </c>
      <c r="F598">
        <v>431.01419067382813</v>
      </c>
      <c r="G598">
        <v>2219811</v>
      </c>
      <c r="H598">
        <v>5150.20361328125</v>
      </c>
      <c r="I598">
        <v>1</v>
      </c>
      <c r="J598">
        <v>1.2834736108779907</v>
      </c>
      <c r="K598">
        <v>66.9609375</v>
      </c>
      <c r="L598">
        <v>53321.984375</v>
      </c>
    </row>
    <row r="599" spans="1:12" x14ac:dyDescent="0.25">
      <c r="A599">
        <v>2058</v>
      </c>
      <c r="B599" s="1">
        <f>DATE(2024,4,21) + TIME(0,0,0)</f>
        <v>45403</v>
      </c>
      <c r="C599">
        <v>3431777536</v>
      </c>
      <c r="D599">
        <v>7963746</v>
      </c>
      <c r="E599">
        <v>5892.32568359375</v>
      </c>
      <c r="F599">
        <v>431.0147705078125</v>
      </c>
      <c r="G599">
        <v>2163174</v>
      </c>
      <c r="H599">
        <v>5018.79296875</v>
      </c>
      <c r="I599">
        <v>1</v>
      </c>
      <c r="J599">
        <v>1.2906758785247803</v>
      </c>
      <c r="K599">
        <v>65.623336791992188</v>
      </c>
      <c r="L599">
        <v>53371.1015625</v>
      </c>
    </row>
    <row r="600" spans="1:12" x14ac:dyDescent="0.25">
      <c r="A600">
        <v>2064.9899999999998</v>
      </c>
      <c r="B600" s="1">
        <f>DATE(2024,4,27) + TIME(23,45,35)</f>
        <v>45409.989988425928</v>
      </c>
      <c r="C600">
        <v>3446890496</v>
      </c>
      <c r="D600">
        <v>7998810</v>
      </c>
      <c r="E600">
        <v>6368.33154296875</v>
      </c>
      <c r="F600">
        <v>431.01260375976563</v>
      </c>
      <c r="G600">
        <v>2161342.25</v>
      </c>
      <c r="H600">
        <v>5014.568359375</v>
      </c>
      <c r="I600">
        <v>1</v>
      </c>
      <c r="J600">
        <v>1.3737554550170898</v>
      </c>
      <c r="K600">
        <v>69.847434997558594</v>
      </c>
      <c r="L600">
        <v>53405.60546875</v>
      </c>
    </row>
    <row r="601" spans="1:12" x14ac:dyDescent="0.25">
      <c r="A601">
        <v>2065</v>
      </c>
      <c r="B601" s="1">
        <f>DATE(2024,4,28) + TIME(0,0,0)</f>
        <v>45410</v>
      </c>
      <c r="C601">
        <v>3446910976</v>
      </c>
      <c r="D601">
        <v>7998858</v>
      </c>
      <c r="E601">
        <v>6369.00390625</v>
      </c>
      <c r="F601">
        <v>431.013671875</v>
      </c>
      <c r="G601">
        <v>2057566.75</v>
      </c>
      <c r="H601">
        <v>4773.78515625</v>
      </c>
      <c r="I601">
        <v>1</v>
      </c>
      <c r="J601">
        <v>1.3889498710632324</v>
      </c>
      <c r="K601">
        <v>67.239410400390625</v>
      </c>
      <c r="L601">
        <v>53494.95703125</v>
      </c>
    </row>
    <row r="602" spans="1:12" x14ac:dyDescent="0.25">
      <c r="A602">
        <v>2066.9899999999998</v>
      </c>
      <c r="B602" s="1">
        <f>DATE(2024,4,29) + TIME(23,45,35)</f>
        <v>45411.989988425928</v>
      </c>
      <c r="C602">
        <v>3451005440</v>
      </c>
      <c r="D602">
        <v>8008357.5</v>
      </c>
      <c r="E602">
        <v>6503.06494140625</v>
      </c>
      <c r="F602">
        <v>431.01336669921875</v>
      </c>
      <c r="G602">
        <v>2057386.125</v>
      </c>
      <c r="H602">
        <v>4773.36962890625</v>
      </c>
      <c r="I602">
        <v>1</v>
      </c>
      <c r="J602">
        <v>1.397549033164978</v>
      </c>
      <c r="K602">
        <v>67.655708312988281</v>
      </c>
      <c r="L602">
        <v>53543.44921875</v>
      </c>
    </row>
    <row r="603" spans="1:12" x14ac:dyDescent="0.25">
      <c r="A603">
        <v>2067</v>
      </c>
      <c r="B603" s="1">
        <f>DATE(2024,4,30) + TIME(0,0,0)</f>
        <v>45412</v>
      </c>
      <c r="C603">
        <v>3451026944</v>
      </c>
      <c r="D603">
        <v>8008407.5</v>
      </c>
      <c r="E603">
        <v>6503.76513671875</v>
      </c>
      <c r="F603">
        <v>431.012451171875</v>
      </c>
      <c r="G603">
        <v>2150440.5</v>
      </c>
      <c r="H603">
        <v>4989.27685546875</v>
      </c>
      <c r="I603">
        <v>1</v>
      </c>
      <c r="J603">
        <v>1.3841100931167603</v>
      </c>
      <c r="K603">
        <v>70.026321411132813</v>
      </c>
      <c r="L603">
        <v>53463.06640625</v>
      </c>
    </row>
    <row r="604" spans="1:12" x14ac:dyDescent="0.25">
      <c r="A604">
        <v>2068.9899999999998</v>
      </c>
      <c r="B604" s="1">
        <f>DATE(2024,5,1) + TIME(23,45,35)</f>
        <v>45413.989988425928</v>
      </c>
      <c r="C604">
        <v>3455305472</v>
      </c>
      <c r="D604">
        <v>8018333.5</v>
      </c>
      <c r="E604">
        <v>6645.53173828125</v>
      </c>
      <c r="F604">
        <v>431.01190185546875</v>
      </c>
      <c r="G604">
        <v>2149710.75</v>
      </c>
      <c r="H604">
        <v>4987.59033203125</v>
      </c>
      <c r="I604">
        <v>1</v>
      </c>
      <c r="J604">
        <v>1.4174331426620483</v>
      </c>
      <c r="K604">
        <v>71.712234497070313</v>
      </c>
      <c r="L604">
        <v>53429.3515625</v>
      </c>
    </row>
    <row r="605" spans="1:12" x14ac:dyDescent="0.25">
      <c r="A605">
        <v>2069</v>
      </c>
      <c r="B605" s="1">
        <f>DATE(2024,5,2) + TIME(0,0,0)</f>
        <v>45414</v>
      </c>
      <c r="C605">
        <v>3455326720</v>
      </c>
      <c r="D605">
        <v>8018383</v>
      </c>
      <c r="E605">
        <v>6646.24462890625</v>
      </c>
      <c r="F605">
        <v>431.01205444335938</v>
      </c>
      <c r="G605">
        <v>2134083</v>
      </c>
      <c r="H605">
        <v>4951.330078125</v>
      </c>
      <c r="I605">
        <v>1</v>
      </c>
      <c r="J605">
        <v>1.4198122024536133</v>
      </c>
      <c r="K605">
        <v>71.312088012695313</v>
      </c>
      <c r="L605">
        <v>53442.765625</v>
      </c>
    </row>
    <row r="606" spans="1:12" x14ac:dyDescent="0.25">
      <c r="A606">
        <v>2070.9899999999998</v>
      </c>
      <c r="B606" s="1">
        <f>DATE(2024,5,3) + TIME(23,45,35)</f>
        <v>45415.989988425928</v>
      </c>
      <c r="C606">
        <v>3459572992</v>
      </c>
      <c r="D606">
        <v>8028235</v>
      </c>
      <c r="E606">
        <v>6789.45654296875</v>
      </c>
      <c r="F606">
        <v>431.01162719726563</v>
      </c>
      <c r="G606">
        <v>2133634.25</v>
      </c>
      <c r="H606">
        <v>4950.2939453125</v>
      </c>
      <c r="I606">
        <v>1</v>
      </c>
      <c r="J606">
        <v>1.4404338598251343</v>
      </c>
      <c r="K606">
        <v>72.34783935546875</v>
      </c>
      <c r="L606">
        <v>53445.6796875</v>
      </c>
    </row>
    <row r="607" spans="1:12" x14ac:dyDescent="0.25">
      <c r="A607">
        <v>2071</v>
      </c>
      <c r="B607" s="1">
        <f>DATE(2024,5,4) + TIME(0,0,0)</f>
        <v>45416</v>
      </c>
      <c r="C607">
        <v>3459594240</v>
      </c>
      <c r="D607">
        <v>8028284.5</v>
      </c>
      <c r="E607">
        <v>6790.17919921875</v>
      </c>
      <c r="F607">
        <v>431.01165771484375</v>
      </c>
      <c r="G607">
        <v>2132204.75</v>
      </c>
      <c r="H607">
        <v>4946.97705078125</v>
      </c>
      <c r="I607">
        <v>1</v>
      </c>
      <c r="J607">
        <v>1.4406807422637939</v>
      </c>
      <c r="K607">
        <v>72.311927795410156</v>
      </c>
      <c r="L607">
        <v>53446.8046875</v>
      </c>
    </row>
    <row r="608" spans="1:12" x14ac:dyDescent="0.25">
      <c r="A608">
        <v>2071.12</v>
      </c>
      <c r="B608" s="1">
        <f>DATE(2024,5,4) + TIME(2,52,48)</f>
        <v>45416.12</v>
      </c>
      <c r="C608">
        <v>3459850240</v>
      </c>
      <c r="D608">
        <v>8028878</v>
      </c>
      <c r="E608">
        <v>6798.861328125</v>
      </c>
      <c r="F608">
        <v>431.01162719726563</v>
      </c>
      <c r="G608">
        <v>2132178.75</v>
      </c>
      <c r="H608">
        <v>4946.9169921875</v>
      </c>
      <c r="I608">
        <v>1</v>
      </c>
      <c r="J608">
        <v>1.4418781995773315</v>
      </c>
      <c r="K608">
        <v>72.372024536132813</v>
      </c>
      <c r="L608">
        <v>53446.91796875</v>
      </c>
    </row>
    <row r="609" spans="1:12" x14ac:dyDescent="0.25">
      <c r="A609">
        <v>2071.9899999999998</v>
      </c>
      <c r="B609" s="1">
        <f>DATE(2024,5,4) + TIME(23,45,35)</f>
        <v>45416.989988425928</v>
      </c>
      <c r="C609">
        <v>3461704960</v>
      </c>
      <c r="D609">
        <v>8033181.5</v>
      </c>
      <c r="E609">
        <v>6862.10107421875</v>
      </c>
      <c r="F609">
        <v>431.01141357421875</v>
      </c>
      <c r="G609">
        <v>2131973.25</v>
      </c>
      <c r="H609">
        <v>4946.4423828125</v>
      </c>
      <c r="I609">
        <v>1</v>
      </c>
      <c r="J609">
        <v>1.4513239860534668</v>
      </c>
      <c r="K609">
        <v>72.846145629882813</v>
      </c>
      <c r="L609">
        <v>53446.4140625</v>
      </c>
    </row>
    <row r="610" spans="1:12" x14ac:dyDescent="0.25">
      <c r="A610">
        <v>2072</v>
      </c>
      <c r="B610" s="1">
        <f>DATE(2024,5,5) + TIME(0,0,0)</f>
        <v>45417</v>
      </c>
      <c r="C610">
        <v>3461726464</v>
      </c>
      <c r="D610">
        <v>8033231.5</v>
      </c>
      <c r="E610">
        <v>6862.83447265625</v>
      </c>
      <c r="F610">
        <v>431.01123046875</v>
      </c>
      <c r="G610">
        <v>2151229.25</v>
      </c>
      <c r="H610">
        <v>4991.12109375</v>
      </c>
      <c r="I610">
        <v>1</v>
      </c>
      <c r="J610">
        <v>1.448467493057251</v>
      </c>
      <c r="K610">
        <v>73.357330322265625</v>
      </c>
      <c r="L610">
        <v>53429.65625</v>
      </c>
    </row>
    <row r="611" spans="1:12" x14ac:dyDescent="0.25">
      <c r="A611">
        <v>2075.9899999999998</v>
      </c>
      <c r="B611" s="1">
        <f>DATE(2024,5,8) + TIME(23,45,35)</f>
        <v>45420.989988425928</v>
      </c>
      <c r="C611">
        <v>3470307072</v>
      </c>
      <c r="D611">
        <v>8053139.5</v>
      </c>
      <c r="E611">
        <v>7161.9072265625</v>
      </c>
      <c r="F611">
        <v>431.01071166992188</v>
      </c>
      <c r="G611">
        <v>2150248.25</v>
      </c>
      <c r="H611">
        <v>4988.8505859375</v>
      </c>
      <c r="I611">
        <v>1</v>
      </c>
      <c r="J611">
        <v>1.4932874441146851</v>
      </c>
      <c r="K611">
        <v>75.627212524414063</v>
      </c>
      <c r="L611">
        <v>53413.875</v>
      </c>
    </row>
    <row r="612" spans="1:12" x14ac:dyDescent="0.25">
      <c r="A612">
        <v>2076</v>
      </c>
      <c r="B612" s="1">
        <f>DATE(2024,5,9) + TIME(0,0,0)</f>
        <v>45421</v>
      </c>
      <c r="C612">
        <v>3470333440</v>
      </c>
      <c r="D612">
        <v>8053200.5</v>
      </c>
      <c r="E612">
        <v>7162.791015625</v>
      </c>
      <c r="F612">
        <v>431.0074462890625</v>
      </c>
      <c r="G612">
        <v>2625600.25</v>
      </c>
      <c r="H612">
        <v>6091.77490234375</v>
      </c>
      <c r="I612">
        <v>1</v>
      </c>
      <c r="J612">
        <v>1.4299960136413574</v>
      </c>
      <c r="K612">
        <v>88.375907897949219</v>
      </c>
      <c r="L612">
        <v>52991.62890625</v>
      </c>
    </row>
    <row r="613" spans="1:12" x14ac:dyDescent="0.25">
      <c r="A613">
        <v>2078.9899999999998</v>
      </c>
      <c r="B613" s="1">
        <f>DATE(2024,5,11) + TIME(23,45,35)</f>
        <v>45423.989988425928</v>
      </c>
      <c r="C613">
        <v>3478178560</v>
      </c>
      <c r="D613">
        <v>8071402.5</v>
      </c>
      <c r="E613">
        <v>7439.37744140625</v>
      </c>
      <c r="F613">
        <v>431.00778198242188</v>
      </c>
      <c r="G613">
        <v>2623347.5</v>
      </c>
      <c r="H613">
        <v>6086.54345703125</v>
      </c>
      <c r="I613">
        <v>1</v>
      </c>
      <c r="J613">
        <v>1.5145368576049805</v>
      </c>
      <c r="K613">
        <v>93.600563049316406</v>
      </c>
      <c r="L613">
        <v>52750.77734375</v>
      </c>
    </row>
    <row r="614" spans="1:12" x14ac:dyDescent="0.25">
      <c r="A614">
        <v>2079</v>
      </c>
      <c r="B614" s="1">
        <f>DATE(2024,5,12) + TIME(0,0,0)</f>
        <v>45424</v>
      </c>
      <c r="C614">
        <v>3478205440</v>
      </c>
      <c r="D614">
        <v>8071465</v>
      </c>
      <c r="E614">
        <v>7440.33056640625</v>
      </c>
      <c r="F614">
        <v>431.0074462890625</v>
      </c>
      <c r="G614">
        <v>2686038.5</v>
      </c>
      <c r="H614">
        <v>6232</v>
      </c>
      <c r="I614">
        <v>1</v>
      </c>
      <c r="J614">
        <v>1.5062711238861084</v>
      </c>
      <c r="K614">
        <v>95.306388854980469</v>
      </c>
      <c r="L614">
        <v>52693.55859375</v>
      </c>
    </row>
    <row r="615" spans="1:12" x14ac:dyDescent="0.25">
      <c r="A615">
        <v>2079.59</v>
      </c>
      <c r="B615" s="1">
        <f>DATE(2024,5,12) + TIME(14,9,35)</f>
        <v>45424.589988425927</v>
      </c>
      <c r="C615">
        <v>3479790080</v>
      </c>
      <c r="D615">
        <v>8075141.5</v>
      </c>
      <c r="E615">
        <v>7496.89599609375</v>
      </c>
      <c r="F615">
        <v>431.00759887695313</v>
      </c>
      <c r="G615">
        <v>2685713.5</v>
      </c>
      <c r="H615">
        <v>6231.244140625</v>
      </c>
      <c r="I615">
        <v>1</v>
      </c>
      <c r="J615">
        <v>1.5182012319564819</v>
      </c>
      <c r="K615">
        <v>96.061225891113281</v>
      </c>
      <c r="L615">
        <v>52665.53515625</v>
      </c>
    </row>
    <row r="616" spans="1:12" x14ac:dyDescent="0.25">
      <c r="A616">
        <v>2079.6</v>
      </c>
      <c r="B616" s="1">
        <f>DATE(2024,5,12) + TIME(14,24,0)</f>
        <v>45424.6</v>
      </c>
      <c r="C616">
        <v>3479816960</v>
      </c>
      <c r="D616">
        <v>8075204</v>
      </c>
      <c r="E616">
        <v>7497.85791015625</v>
      </c>
      <c r="F616">
        <v>431.007568359375</v>
      </c>
      <c r="G616">
        <v>2690560.75</v>
      </c>
      <c r="H616">
        <v>6242.49072265625</v>
      </c>
      <c r="I616">
        <v>1</v>
      </c>
      <c r="J616">
        <v>1.5176737308502197</v>
      </c>
      <c r="K616">
        <v>96.200653076171875</v>
      </c>
      <c r="L616">
        <v>52660.7734375</v>
      </c>
    </row>
    <row r="617" spans="1:12" x14ac:dyDescent="0.25">
      <c r="A617">
        <v>2081.9899999999998</v>
      </c>
      <c r="B617" s="1">
        <f>DATE(2024,5,14) + TIME(23,45,35)</f>
        <v>45426.989988425928</v>
      </c>
      <c r="C617">
        <v>3486246656</v>
      </c>
      <c r="D617">
        <v>8090121.5</v>
      </c>
      <c r="E617">
        <v>7729.93798828125</v>
      </c>
      <c r="F617">
        <v>431.00894165039063</v>
      </c>
      <c r="G617">
        <v>2689923.5</v>
      </c>
      <c r="H617">
        <v>6240.99267578125</v>
      </c>
      <c r="I617">
        <v>1</v>
      </c>
      <c r="J617">
        <v>1.5412873029708862</v>
      </c>
      <c r="K617">
        <v>97.697425842285156</v>
      </c>
      <c r="L617">
        <v>52627.97265625</v>
      </c>
    </row>
    <row r="618" spans="1:12" x14ac:dyDescent="0.25">
      <c r="A618">
        <v>2082</v>
      </c>
      <c r="B618" s="1">
        <f>DATE(2024,5,15) + TIME(0,0,0)</f>
        <v>45427</v>
      </c>
      <c r="C618">
        <v>3486246656</v>
      </c>
      <c r="D618">
        <v>8090121.5</v>
      </c>
      <c r="E618">
        <v>7729.93798828125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53444.64453125</v>
      </c>
    </row>
    <row r="619" spans="1:12" x14ac:dyDescent="0.25">
      <c r="A619">
        <v>2082.59</v>
      </c>
      <c r="B619" s="1">
        <f>DATE(2024,5,15) + TIME(14,9,35)</f>
        <v>45427.589988425927</v>
      </c>
      <c r="C619">
        <v>3486246656</v>
      </c>
      <c r="D619">
        <v>8090121.5</v>
      </c>
      <c r="E619">
        <v>7729.93798828125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53826.6875</v>
      </c>
    </row>
    <row r="620" spans="1:12" x14ac:dyDescent="0.25">
      <c r="A620">
        <v>2082.6</v>
      </c>
      <c r="B620" s="1">
        <f>DATE(2024,5,15) + TIME(14,24,0)</f>
        <v>45427.6</v>
      </c>
      <c r="C620">
        <v>3486268160</v>
      </c>
      <c r="D620">
        <v>8090171.5</v>
      </c>
      <c r="E620">
        <v>7730.62890625</v>
      </c>
      <c r="F620">
        <v>431.0311279296875</v>
      </c>
      <c r="G620">
        <v>2169350.75</v>
      </c>
      <c r="H620">
        <v>5032.93310546875</v>
      </c>
      <c r="I620">
        <v>1</v>
      </c>
      <c r="J620">
        <v>1.3540226221084595</v>
      </c>
      <c r="K620">
        <v>69.082443237304688</v>
      </c>
      <c r="L620">
        <v>53951.96484375</v>
      </c>
    </row>
    <row r="621" spans="1:12" x14ac:dyDescent="0.25">
      <c r="A621">
        <v>2089.9899999999998</v>
      </c>
      <c r="B621" s="1">
        <f>DATE(2024,5,22) + TIME(23,45,35)</f>
        <v>45434.989988425928</v>
      </c>
      <c r="C621">
        <v>3502263296</v>
      </c>
      <c r="D621">
        <v>8127282</v>
      </c>
      <c r="E621">
        <v>8324.4423828125</v>
      </c>
      <c r="F621">
        <v>431.01480102539063</v>
      </c>
      <c r="G621">
        <v>2163734.25</v>
      </c>
      <c r="H621">
        <v>5020.09228515625</v>
      </c>
      <c r="I621">
        <v>1</v>
      </c>
      <c r="J621">
        <v>1.6059436798095703</v>
      </c>
      <c r="K621">
        <v>81.935699462890625</v>
      </c>
      <c r="L621">
        <v>53388.3046875</v>
      </c>
    </row>
    <row r="622" spans="1:12" x14ac:dyDescent="0.25">
      <c r="A622">
        <v>2090</v>
      </c>
      <c r="B622" s="1">
        <f>DATE(2024,5,23) + TIME(0,0,0)</f>
        <v>45435</v>
      </c>
      <c r="C622">
        <v>3502286080</v>
      </c>
      <c r="D622">
        <v>8127334.5</v>
      </c>
      <c r="E622">
        <v>8325.2958984375</v>
      </c>
      <c r="F622">
        <v>431.01376342773438</v>
      </c>
      <c r="G622">
        <v>2279178</v>
      </c>
      <c r="H622">
        <v>5287.947265625</v>
      </c>
      <c r="I622">
        <v>1</v>
      </c>
      <c r="J622">
        <v>1.5878211259841919</v>
      </c>
      <c r="K622">
        <v>85.317840576171875</v>
      </c>
      <c r="L622">
        <v>53287.03515625</v>
      </c>
    </row>
    <row r="623" spans="1:12" x14ac:dyDescent="0.25">
      <c r="A623">
        <v>2090.79</v>
      </c>
      <c r="B623" s="1">
        <f>DATE(2024,5,23) + TIME(18,57,35)</f>
        <v>45435.789988425924</v>
      </c>
      <c r="C623">
        <v>3504086272</v>
      </c>
      <c r="D623">
        <v>8131511.5</v>
      </c>
      <c r="E623">
        <v>8393.4208984375</v>
      </c>
      <c r="F623">
        <v>431.01388549804688</v>
      </c>
      <c r="G623">
        <v>2278682</v>
      </c>
      <c r="H623">
        <v>5286.79443359375</v>
      </c>
      <c r="I623">
        <v>1</v>
      </c>
      <c r="J623">
        <v>1.6092588901519775</v>
      </c>
      <c r="K623">
        <v>86.469734191894531</v>
      </c>
      <c r="L623">
        <v>53245.8359375</v>
      </c>
    </row>
    <row r="624" spans="1:12" x14ac:dyDescent="0.25">
      <c r="A624">
        <v>2090.8000000000002</v>
      </c>
      <c r="B624" s="1">
        <f>DATE(2024,5,23) + TIME(19,12,0)</f>
        <v>45435.8</v>
      </c>
      <c r="C624">
        <v>3504108544</v>
      </c>
      <c r="D624">
        <v>8131563</v>
      </c>
      <c r="E624">
        <v>8394.2685546875</v>
      </c>
      <c r="F624">
        <v>431.01437377929688</v>
      </c>
      <c r="G624">
        <v>2221779.5</v>
      </c>
      <c r="H624">
        <v>5154.7685546875</v>
      </c>
      <c r="I624">
        <v>1</v>
      </c>
      <c r="J624">
        <v>1.6185096502304077</v>
      </c>
      <c r="K624">
        <v>84.802970886230469</v>
      </c>
      <c r="L624">
        <v>53295.4921875</v>
      </c>
    </row>
    <row r="625" spans="1:12" x14ac:dyDescent="0.25">
      <c r="A625">
        <v>2094</v>
      </c>
      <c r="B625" s="1">
        <f>DATE(2024,5,27) + TIME(0,0,0)</f>
        <v>45439</v>
      </c>
      <c r="C625">
        <v>3511216896</v>
      </c>
      <c r="D625">
        <v>8148055.5</v>
      </c>
      <c r="E625">
        <v>8668.46875</v>
      </c>
      <c r="F625">
        <v>431.01602172851563</v>
      </c>
      <c r="G625">
        <v>2221241</v>
      </c>
      <c r="H625">
        <v>5153.5</v>
      </c>
      <c r="I625">
        <v>1</v>
      </c>
      <c r="J625">
        <v>1.6427313089370728</v>
      </c>
      <c r="K625">
        <v>86.072097778320313</v>
      </c>
      <c r="L625">
        <v>53295.97265625</v>
      </c>
    </row>
    <row r="626" spans="1:12" x14ac:dyDescent="0.25">
      <c r="A626">
        <v>2094.9899999999998</v>
      </c>
      <c r="B626" s="1">
        <f>DATE(2024,5,27) + TIME(23,45,35)</f>
        <v>45439.989988425928</v>
      </c>
      <c r="C626">
        <v>3513415936</v>
      </c>
      <c r="D626">
        <v>8153157</v>
      </c>
      <c r="E626">
        <v>8754.1298828125</v>
      </c>
      <c r="F626">
        <v>431.01657104492188</v>
      </c>
      <c r="G626">
        <v>2221048.25</v>
      </c>
      <c r="H626">
        <v>5153.04638671875</v>
      </c>
      <c r="I626">
        <v>1</v>
      </c>
      <c r="J626">
        <v>1.6513990163803101</v>
      </c>
      <c r="K626">
        <v>86.5262451171875</v>
      </c>
      <c r="L626">
        <v>53292.546875</v>
      </c>
    </row>
    <row r="627" spans="1:12" x14ac:dyDescent="0.25">
      <c r="A627">
        <v>2095</v>
      </c>
      <c r="B627" s="1">
        <f>DATE(2024,5,28) + TIME(0,0,0)</f>
        <v>45440</v>
      </c>
      <c r="C627">
        <v>3513437440</v>
      </c>
      <c r="D627">
        <v>8153207</v>
      </c>
      <c r="E627">
        <v>8754.974609375</v>
      </c>
      <c r="F627">
        <v>431.0172119140625</v>
      </c>
      <c r="G627">
        <v>2153668.25</v>
      </c>
      <c r="H627">
        <v>4996.7109375</v>
      </c>
      <c r="I627">
        <v>1</v>
      </c>
      <c r="J627">
        <v>1.6630614995956421</v>
      </c>
      <c r="K627">
        <v>84.50372314453125</v>
      </c>
      <c r="L627">
        <v>53351.44921875</v>
      </c>
    </row>
    <row r="628" spans="1:12" x14ac:dyDescent="0.25">
      <c r="A628">
        <v>2104.9899999999998</v>
      </c>
      <c r="B628" s="1">
        <f>DATE(2024,6,6) + TIME(23,45,35)</f>
        <v>45449.989988425928</v>
      </c>
      <c r="C628">
        <v>3534947072</v>
      </c>
      <c r="D628">
        <v>8203110.5</v>
      </c>
      <c r="E628">
        <v>9612.5439453125</v>
      </c>
      <c r="F628">
        <v>431.0264892578125</v>
      </c>
      <c r="G628">
        <v>2152619.25</v>
      </c>
      <c r="H628">
        <v>4994.16943359375</v>
      </c>
      <c r="I628">
        <v>1</v>
      </c>
      <c r="J628">
        <v>1.713148832321167</v>
      </c>
      <c r="K628">
        <v>87.048835754394531</v>
      </c>
      <c r="L628">
        <v>53359.3203125</v>
      </c>
    </row>
    <row r="629" spans="1:12" x14ac:dyDescent="0.25">
      <c r="A629">
        <v>2105</v>
      </c>
      <c r="B629" s="1">
        <f>DATE(2024,6,7) + TIME(0,0,0)</f>
        <v>45450</v>
      </c>
      <c r="C629">
        <v>3534947072</v>
      </c>
      <c r="D629">
        <v>8203110.5</v>
      </c>
      <c r="E629">
        <v>9612.5439453125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53910.03515625</v>
      </c>
    </row>
    <row r="630" spans="1:12" x14ac:dyDescent="0.25">
      <c r="A630">
        <v>2106.9899999999998</v>
      </c>
      <c r="B630" s="1">
        <f>DATE(2024,6,8) + TIME(23,45,35)</f>
        <v>45451.989988425928</v>
      </c>
      <c r="C630">
        <v>3534947072</v>
      </c>
      <c r="D630">
        <v>8203110.5</v>
      </c>
      <c r="E630">
        <v>9612.5439453125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54511.875</v>
      </c>
    </row>
    <row r="631" spans="1:12" x14ac:dyDescent="0.25">
      <c r="A631">
        <v>2107</v>
      </c>
      <c r="B631" s="1">
        <f>DATE(2024,6,9) + TIME(0,0,0)</f>
        <v>45452</v>
      </c>
      <c r="C631">
        <v>3534968832</v>
      </c>
      <c r="D631">
        <v>8203161.5</v>
      </c>
      <c r="E631">
        <v>9613.2578125</v>
      </c>
      <c r="F631">
        <v>431.04220581054688</v>
      </c>
      <c r="G631">
        <v>2178857.75</v>
      </c>
      <c r="H631">
        <v>5054.859375</v>
      </c>
      <c r="I631">
        <v>1</v>
      </c>
      <c r="J631">
        <v>1.3910322189331055</v>
      </c>
      <c r="K631">
        <v>71.306617736816406</v>
      </c>
      <c r="L631">
        <v>54351.97265625</v>
      </c>
    </row>
    <row r="632" spans="1:12" x14ac:dyDescent="0.25">
      <c r="A632">
        <v>2113.9899999999998</v>
      </c>
      <c r="B632" s="1">
        <f>DATE(2024,6,15) + TIME(23,45,35)</f>
        <v>45458.989988425928</v>
      </c>
      <c r="C632">
        <v>3550151936</v>
      </c>
      <c r="D632">
        <v>8238386.5</v>
      </c>
      <c r="E632">
        <v>10220.1533203125</v>
      </c>
      <c r="F632">
        <v>431.03717041015625</v>
      </c>
      <c r="G632">
        <v>2171597.25</v>
      </c>
      <c r="H632">
        <v>5038.07421875</v>
      </c>
      <c r="I632">
        <v>1</v>
      </c>
      <c r="J632">
        <v>1.7188836336135864</v>
      </c>
      <c r="K632">
        <v>88.113197326660156</v>
      </c>
      <c r="L632">
        <v>53366.6171875</v>
      </c>
    </row>
    <row r="633" spans="1:12" x14ac:dyDescent="0.25">
      <c r="A633">
        <v>2114</v>
      </c>
      <c r="B633" s="1">
        <f>DATE(2024,6,16) + TIME(0,0,0)</f>
        <v>45459</v>
      </c>
      <c r="C633">
        <v>3550177280</v>
      </c>
      <c r="D633">
        <v>8238445</v>
      </c>
      <c r="E633">
        <v>10221.1513671875</v>
      </c>
      <c r="F633">
        <v>431.032958984375</v>
      </c>
      <c r="G633">
        <v>2535651.75</v>
      </c>
      <c r="H633">
        <v>5882.73291015625</v>
      </c>
      <c r="I633">
        <v>1</v>
      </c>
      <c r="J633">
        <v>1.6679352521896362</v>
      </c>
      <c r="K633">
        <v>99.784515380859375</v>
      </c>
      <c r="L633">
        <v>53043.2109375</v>
      </c>
    </row>
    <row r="634" spans="1:12" x14ac:dyDescent="0.25">
      <c r="A634">
        <v>2118.9899999999998</v>
      </c>
      <c r="B634" s="1">
        <f>DATE(2024,6,20) + TIME(23,45,35)</f>
        <v>45463.989988425928</v>
      </c>
      <c r="C634">
        <v>3562821888</v>
      </c>
      <c r="D634">
        <v>8267781</v>
      </c>
      <c r="E634">
        <v>10738.3232421875</v>
      </c>
      <c r="F634">
        <v>431.04412841796875</v>
      </c>
      <c r="G634">
        <v>2533638.75</v>
      </c>
      <c r="H634">
        <v>5877.91064453125</v>
      </c>
      <c r="I634">
        <v>1</v>
      </c>
      <c r="J634">
        <v>1.7484296560287476</v>
      </c>
      <c r="K634">
        <v>104.59999084472656</v>
      </c>
      <c r="L634">
        <v>52788.51953125</v>
      </c>
    </row>
    <row r="635" spans="1:12" x14ac:dyDescent="0.25">
      <c r="A635">
        <v>2119</v>
      </c>
      <c r="B635" s="1">
        <f>DATE(2024,6,21) + TIME(0,0,0)</f>
        <v>45464</v>
      </c>
      <c r="C635">
        <v>3562843904</v>
      </c>
      <c r="D635">
        <v>8267831.5</v>
      </c>
      <c r="E635">
        <v>10739.2548828125</v>
      </c>
      <c r="F635">
        <v>431.04898071289063</v>
      </c>
      <c r="G635">
        <v>2180124.25</v>
      </c>
      <c r="H635">
        <v>5057.7177734375</v>
      </c>
      <c r="I635">
        <v>1</v>
      </c>
      <c r="J635">
        <v>1.8075799942016602</v>
      </c>
      <c r="K635">
        <v>93.105247497558594</v>
      </c>
      <c r="L635">
        <v>53102.56640625</v>
      </c>
    </row>
    <row r="636" spans="1:12" x14ac:dyDescent="0.25">
      <c r="A636">
        <v>2125.9899999999998</v>
      </c>
      <c r="B636" s="1">
        <f>DATE(2024,6,27) + TIME(23,45,35)</f>
        <v>45470.989988425928</v>
      </c>
      <c r="C636">
        <v>3578090496</v>
      </c>
      <c r="D636">
        <v>8303201.5</v>
      </c>
      <c r="E636">
        <v>11373.2001953125</v>
      </c>
      <c r="F636">
        <v>431.06723022460938</v>
      </c>
      <c r="G636">
        <v>2181207</v>
      </c>
      <c r="H636">
        <v>5060.015625</v>
      </c>
      <c r="I636">
        <v>1</v>
      </c>
      <c r="J636">
        <v>1.7632060050964355</v>
      </c>
      <c r="K636">
        <v>90.819839477539063</v>
      </c>
      <c r="L636">
        <v>53237.6484375</v>
      </c>
    </row>
    <row r="637" spans="1:12" x14ac:dyDescent="0.25">
      <c r="A637">
        <v>2126</v>
      </c>
      <c r="B637" s="1">
        <f>DATE(2024,6,28) + TIME(0,0,0)</f>
        <v>45471</v>
      </c>
      <c r="C637">
        <v>3578090496</v>
      </c>
      <c r="D637">
        <v>8303201.5</v>
      </c>
      <c r="E637">
        <v>11373.2001953125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53812.1171875</v>
      </c>
    </row>
    <row r="638" spans="1:12" x14ac:dyDescent="0.25">
      <c r="A638">
        <v>2128.9899999999998</v>
      </c>
      <c r="B638" s="1">
        <f>DATE(2024,6,30) + TIME(23,45,35)</f>
        <v>45473.989988425928</v>
      </c>
      <c r="C638">
        <v>3578090496</v>
      </c>
      <c r="D638">
        <v>8303201.5</v>
      </c>
      <c r="E638">
        <v>11373.2001953125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54595.859375</v>
      </c>
    </row>
    <row r="639" spans="1:12" x14ac:dyDescent="0.25">
      <c r="A639">
        <v>2129</v>
      </c>
      <c r="B639" s="1">
        <f>DATE(2024,7,1) + TIME(0,0,0)</f>
        <v>45474</v>
      </c>
      <c r="C639">
        <v>3578113024</v>
      </c>
      <c r="D639">
        <v>8303254</v>
      </c>
      <c r="E639">
        <v>11373.9150390625</v>
      </c>
      <c r="F639">
        <v>431.09100341796875</v>
      </c>
      <c r="G639">
        <v>2252232</v>
      </c>
      <c r="H639">
        <v>5224.4931640625</v>
      </c>
      <c r="I639">
        <v>1</v>
      </c>
      <c r="J639">
        <v>1.349085807800293</v>
      </c>
      <c r="K639">
        <v>71.44677734375</v>
      </c>
      <c r="L639">
        <v>54326.92578125</v>
      </c>
    </row>
    <row r="640" spans="1:12" x14ac:dyDescent="0.25">
      <c r="A640">
        <v>2130.9899999999998</v>
      </c>
      <c r="B640" s="1">
        <f>DATE(2024,7,2) + TIME(23,45,35)</f>
        <v>45475.989988425928</v>
      </c>
      <c r="C640">
        <v>3582579968</v>
      </c>
      <c r="D640">
        <v>8313616.5</v>
      </c>
      <c r="E640">
        <v>11550.33203125</v>
      </c>
      <c r="F640">
        <v>431.07028198242188</v>
      </c>
      <c r="G640">
        <v>2243887.75</v>
      </c>
      <c r="H640">
        <v>5205.38720703125</v>
      </c>
      <c r="I640">
        <v>1</v>
      </c>
      <c r="J640">
        <v>1.7104719877243042</v>
      </c>
      <c r="K640">
        <v>90.586135864257813</v>
      </c>
      <c r="L640">
        <v>53375.609375</v>
      </c>
    </row>
    <row r="641" spans="1:12" x14ac:dyDescent="0.25">
      <c r="A641">
        <v>2131</v>
      </c>
      <c r="B641" s="1">
        <f>DATE(2024,7,3) + TIME(0,0,0)</f>
        <v>45476</v>
      </c>
      <c r="C641">
        <v>3582604800</v>
      </c>
      <c r="D641">
        <v>8313674.5</v>
      </c>
      <c r="E641">
        <v>11551.3203125</v>
      </c>
      <c r="F641">
        <v>431.06619262695313</v>
      </c>
      <c r="G641">
        <v>2489436</v>
      </c>
      <c r="H641">
        <v>5775.06689453125</v>
      </c>
      <c r="I641">
        <v>1</v>
      </c>
      <c r="J641">
        <v>1.6822736263275146</v>
      </c>
      <c r="K641">
        <v>98.814765930175781</v>
      </c>
      <c r="L641">
        <v>53155.80078125</v>
      </c>
    </row>
    <row r="642" spans="1:12" x14ac:dyDescent="0.25">
      <c r="A642">
        <v>2134.9899999999998</v>
      </c>
      <c r="B642" s="1">
        <f>DATE(2024,7,6) + TIME(23,45,35)</f>
        <v>45479.989988425928</v>
      </c>
      <c r="C642">
        <v>3592532224</v>
      </c>
      <c r="D642">
        <v>8336703.5</v>
      </c>
      <c r="E642">
        <v>11959.0166015625</v>
      </c>
      <c r="F642">
        <v>431.08200073242188</v>
      </c>
      <c r="G642">
        <v>2487666.25</v>
      </c>
      <c r="H642">
        <v>5770.74951171875</v>
      </c>
      <c r="I642">
        <v>1</v>
      </c>
      <c r="J642">
        <v>1.7556416988372803</v>
      </c>
      <c r="K642">
        <v>103.12417602539063</v>
      </c>
      <c r="L642">
        <v>52866.83984375</v>
      </c>
    </row>
    <row r="643" spans="1:12" x14ac:dyDescent="0.25">
      <c r="A643">
        <v>2135</v>
      </c>
      <c r="B643" s="1">
        <f>DATE(2024,7,7) + TIME(0,0,0)</f>
        <v>45480</v>
      </c>
      <c r="C643">
        <v>3592563456</v>
      </c>
      <c r="D643">
        <v>8336776</v>
      </c>
      <c r="E643">
        <v>11960.26171875</v>
      </c>
      <c r="F643">
        <v>431.07302856445313</v>
      </c>
      <c r="G643">
        <v>3128109.75</v>
      </c>
      <c r="H643">
        <v>7256.56591796875</v>
      </c>
      <c r="I643">
        <v>1</v>
      </c>
      <c r="J643">
        <v>1.6872831583023071</v>
      </c>
      <c r="K643">
        <v>124.5401611328125</v>
      </c>
      <c r="L643">
        <v>52276.2265625</v>
      </c>
    </row>
    <row r="644" spans="1:12" x14ac:dyDescent="0.25">
      <c r="A644">
        <v>2135.79</v>
      </c>
      <c r="B644" s="1">
        <f>DATE(2024,7,7) + TIME(18,57,35)</f>
        <v>45480.789988425924</v>
      </c>
      <c r="C644">
        <v>3595033088</v>
      </c>
      <c r="D644">
        <v>8342505</v>
      </c>
      <c r="E644">
        <v>12062.123046875</v>
      </c>
      <c r="F644">
        <v>431.07476806640625</v>
      </c>
      <c r="G644">
        <v>3125782.5</v>
      </c>
      <c r="H644">
        <v>7251.1376953125</v>
      </c>
      <c r="I644">
        <v>1</v>
      </c>
      <c r="J644">
        <v>1.7605905532836914</v>
      </c>
      <c r="K644">
        <v>129.95074462890625</v>
      </c>
      <c r="L644">
        <v>52029.515625</v>
      </c>
    </row>
    <row r="645" spans="1:12" x14ac:dyDescent="0.25">
      <c r="A645">
        <v>2135.8000000000002</v>
      </c>
      <c r="B645" s="1">
        <f>DATE(2024,7,7) + TIME(19,12,0)</f>
        <v>45480.800000000003</v>
      </c>
      <c r="C645">
        <v>3595058176</v>
      </c>
      <c r="D645">
        <v>8342563.5</v>
      </c>
      <c r="E645">
        <v>12063.2158203125</v>
      </c>
      <c r="F645">
        <v>431.08346557617188</v>
      </c>
      <c r="G645">
        <v>2506013</v>
      </c>
      <c r="H645">
        <v>5813.2890625</v>
      </c>
      <c r="I645">
        <v>1</v>
      </c>
      <c r="J645">
        <v>1.8444671630859375</v>
      </c>
      <c r="K645">
        <v>109.23908996582031</v>
      </c>
      <c r="L645">
        <v>52599.5</v>
      </c>
    </row>
    <row r="646" spans="1:12" x14ac:dyDescent="0.25">
      <c r="A646">
        <v>2135.9899999999998</v>
      </c>
      <c r="B646" s="1">
        <f>DATE(2024,7,7) + TIME(23,45,35)</f>
        <v>45480.989988425928</v>
      </c>
      <c r="C646">
        <v>3595534592</v>
      </c>
      <c r="D646">
        <v>8343668</v>
      </c>
      <c r="E646">
        <v>12083.5341796875</v>
      </c>
      <c r="F646">
        <v>431.08721923828125</v>
      </c>
      <c r="G646">
        <v>2507307.5</v>
      </c>
      <c r="H646">
        <v>5816.24169921875</v>
      </c>
      <c r="I646">
        <v>1</v>
      </c>
      <c r="J646">
        <v>1.7947180271148682</v>
      </c>
      <c r="K646">
        <v>106.29279327392578</v>
      </c>
      <c r="L646">
        <v>52689.75390625</v>
      </c>
    </row>
    <row r="647" spans="1:12" x14ac:dyDescent="0.25">
      <c r="A647">
        <v>2136</v>
      </c>
      <c r="B647" s="1">
        <f>DATE(2024,7,8) + TIME(0,0,0)</f>
        <v>45481</v>
      </c>
      <c r="C647">
        <v>3595556352</v>
      </c>
      <c r="D647">
        <v>8343719</v>
      </c>
      <c r="E647">
        <v>12084.490234375</v>
      </c>
      <c r="F647">
        <v>431.09426879882813</v>
      </c>
      <c r="G647">
        <v>2192065.25</v>
      </c>
      <c r="H647">
        <v>5084.88623046875</v>
      </c>
      <c r="I647">
        <v>1</v>
      </c>
      <c r="J647">
        <v>1.8444260358810425</v>
      </c>
      <c r="K647">
        <v>95.549308776855469</v>
      </c>
      <c r="L647">
        <v>52972.84765625</v>
      </c>
    </row>
    <row r="648" spans="1:12" x14ac:dyDescent="0.25">
      <c r="A648">
        <v>2140.9899999999998</v>
      </c>
      <c r="B648" s="1">
        <f>DATE(2024,7,12) + TIME(23,45,35)</f>
        <v>45485.989988425928</v>
      </c>
      <c r="C648">
        <v>3606503936</v>
      </c>
      <c r="D648">
        <v>8369113</v>
      </c>
      <c r="E648">
        <v>12541.201171875</v>
      </c>
      <c r="F648">
        <v>431.1148681640625</v>
      </c>
      <c r="G648">
        <v>2193999.75</v>
      </c>
      <c r="H648">
        <v>5089.1298828125</v>
      </c>
      <c r="I648">
        <v>1</v>
      </c>
      <c r="J648">
        <v>1.7628556489944458</v>
      </c>
      <c r="K648">
        <v>91.323921203613281</v>
      </c>
      <c r="L648">
        <v>53193.65625</v>
      </c>
    </row>
    <row r="649" spans="1:12" x14ac:dyDescent="0.25">
      <c r="A649">
        <v>2141</v>
      </c>
      <c r="B649" s="1">
        <f>DATE(2024,7,13) + TIME(0,0,0)</f>
        <v>45486</v>
      </c>
      <c r="C649">
        <v>3606531072</v>
      </c>
      <c r="D649">
        <v>8369175.5</v>
      </c>
      <c r="E649">
        <v>12542.2919921875</v>
      </c>
      <c r="F649">
        <v>431.10284423828125</v>
      </c>
      <c r="G649">
        <v>2709910.75</v>
      </c>
      <c r="H649">
        <v>6285.99560546875</v>
      </c>
      <c r="I649">
        <v>1</v>
      </c>
      <c r="J649">
        <v>1.7049796581268311</v>
      </c>
      <c r="K649">
        <v>109.03395843505859</v>
      </c>
      <c r="L649">
        <v>52732.046875</v>
      </c>
    </row>
    <row r="650" spans="1:12" x14ac:dyDescent="0.25">
      <c r="A650">
        <v>2141.9899999999998</v>
      </c>
      <c r="B650" s="1">
        <f>DATE(2024,7,13) + TIME(23,45,35)</f>
        <v>45486.989988425928</v>
      </c>
      <c r="C650">
        <v>3609212160</v>
      </c>
      <c r="D650">
        <v>8375395</v>
      </c>
      <c r="E650">
        <v>12653.8330078125</v>
      </c>
      <c r="F650">
        <v>431.1060791015625</v>
      </c>
      <c r="G650">
        <v>2708000</v>
      </c>
      <c r="H650">
        <v>6281.5166015625</v>
      </c>
      <c r="I650">
        <v>1</v>
      </c>
      <c r="J650">
        <v>1.7748310565948486</v>
      </c>
      <c r="K650">
        <v>113.50075531005859</v>
      </c>
      <c r="L650">
        <v>52529.33984375</v>
      </c>
    </row>
    <row r="651" spans="1:12" x14ac:dyDescent="0.25">
      <c r="A651">
        <v>2142</v>
      </c>
      <c r="B651" s="1">
        <f>DATE(2024,7,14) + TIME(0,0,0)</f>
        <v>45487</v>
      </c>
      <c r="C651">
        <v>3609233664</v>
      </c>
      <c r="D651">
        <v>8375445</v>
      </c>
      <c r="E651">
        <v>12654.7763671875</v>
      </c>
      <c r="F651">
        <v>431.11959838867188</v>
      </c>
      <c r="G651">
        <v>2151830.75</v>
      </c>
      <c r="H651">
        <v>4991.26171875</v>
      </c>
      <c r="I651">
        <v>1</v>
      </c>
      <c r="J651">
        <v>1.8558559417724609</v>
      </c>
      <c r="K651">
        <v>94.382225036621094</v>
      </c>
      <c r="L651">
        <v>53025.2265625</v>
      </c>
    </row>
    <row r="652" spans="1:12" x14ac:dyDescent="0.25">
      <c r="A652">
        <v>2152.9899999999998</v>
      </c>
      <c r="B652" s="1">
        <f>DATE(2024,7,24) + TIME(23,45,35)</f>
        <v>45497.989988425928</v>
      </c>
      <c r="C652">
        <v>3632905216</v>
      </c>
      <c r="D652">
        <v>8430348</v>
      </c>
      <c r="E652">
        <v>13643.0458984375</v>
      </c>
      <c r="F652">
        <v>431.1719970703125</v>
      </c>
      <c r="G652">
        <v>2154094.5</v>
      </c>
      <c r="H652">
        <v>4995.9052734375</v>
      </c>
      <c r="I652">
        <v>1</v>
      </c>
      <c r="J652">
        <v>1.7652220726013184</v>
      </c>
      <c r="K652">
        <v>89.773529052734375</v>
      </c>
      <c r="L652">
        <v>53227.22265625</v>
      </c>
    </row>
    <row r="653" spans="1:12" x14ac:dyDescent="0.25">
      <c r="A653">
        <v>2153</v>
      </c>
      <c r="B653" s="1">
        <f>DATE(2024,7,25) + TIME(0,0,0)</f>
        <v>45498</v>
      </c>
      <c r="C653">
        <v>3632925952</v>
      </c>
      <c r="D653">
        <v>8430397</v>
      </c>
      <c r="E653">
        <v>13643.91796875</v>
      </c>
      <c r="F653">
        <v>431.17520141601563</v>
      </c>
      <c r="G653">
        <v>2082071</v>
      </c>
      <c r="H653">
        <v>4828.82861328125</v>
      </c>
      <c r="I653">
        <v>1</v>
      </c>
      <c r="J653">
        <v>1.7740776538848877</v>
      </c>
      <c r="K653">
        <v>87.21441650390625</v>
      </c>
      <c r="L653">
        <v>53290.2265625</v>
      </c>
    </row>
    <row r="654" spans="1:12" x14ac:dyDescent="0.25">
      <c r="A654">
        <v>2153.9899999999998</v>
      </c>
      <c r="B654" s="1">
        <f>DATE(2024,7,25) + TIME(23,45,35)</f>
        <v>45498.989988425928</v>
      </c>
      <c r="C654">
        <v>3634987520</v>
      </c>
      <c r="D654">
        <v>8435178</v>
      </c>
      <c r="E654">
        <v>13729.7236328125</v>
      </c>
      <c r="F654">
        <v>431.18142700195313</v>
      </c>
      <c r="G654">
        <v>2082383.125</v>
      </c>
      <c r="H654">
        <v>4829.482421875</v>
      </c>
      <c r="I654">
        <v>1</v>
      </c>
      <c r="J654">
        <v>1.7608691453933716</v>
      </c>
      <c r="K654">
        <v>86.565170288085938</v>
      </c>
      <c r="L654">
        <v>53317.42578125</v>
      </c>
    </row>
    <row r="655" spans="1:12" x14ac:dyDescent="0.25">
      <c r="A655">
        <v>2154</v>
      </c>
      <c r="B655" s="1">
        <f>DATE(2024,7,26) + TIME(0,0,0)</f>
        <v>45499</v>
      </c>
      <c r="C655">
        <v>3635013376</v>
      </c>
      <c r="D655">
        <v>8435238</v>
      </c>
      <c r="E655">
        <v>13730.7685546875</v>
      </c>
      <c r="F655">
        <v>431.16256713867188</v>
      </c>
      <c r="G655">
        <v>2585816.5</v>
      </c>
      <c r="H655">
        <v>5997.3125</v>
      </c>
      <c r="I655">
        <v>1</v>
      </c>
      <c r="J655">
        <v>1.7123541831970215</v>
      </c>
      <c r="K655">
        <v>104.484375</v>
      </c>
      <c r="L655">
        <v>52871.953125</v>
      </c>
    </row>
    <row r="656" spans="1:12" x14ac:dyDescent="0.25">
      <c r="A656">
        <v>2154.9899999999998</v>
      </c>
      <c r="B656" s="1">
        <f>DATE(2024,7,26) + TIME(23,45,35)</f>
        <v>45499.989988425928</v>
      </c>
      <c r="C656">
        <v>3637571840</v>
      </c>
      <c r="D656">
        <v>8441171</v>
      </c>
      <c r="E656">
        <v>13837.7841796875</v>
      </c>
      <c r="F656">
        <v>431.16677856445313</v>
      </c>
      <c r="G656">
        <v>2583961</v>
      </c>
      <c r="H656">
        <v>5992.94970703125</v>
      </c>
      <c r="I656">
        <v>1</v>
      </c>
      <c r="J656">
        <v>1.7835665941238403</v>
      </c>
      <c r="K656">
        <v>108.82929229736328</v>
      </c>
      <c r="L656">
        <v>52683.3828125</v>
      </c>
    </row>
    <row r="657" spans="1:12" x14ac:dyDescent="0.25">
      <c r="A657">
        <v>2155</v>
      </c>
      <c r="B657" s="1">
        <f>DATE(2024,7,27) + TIME(0,0,0)</f>
        <v>45500</v>
      </c>
      <c r="C657">
        <v>3637602816</v>
      </c>
      <c r="D657">
        <v>8441243</v>
      </c>
      <c r="E657">
        <v>13839.0576171875</v>
      </c>
      <c r="F657">
        <v>431.1539306640625</v>
      </c>
      <c r="G657">
        <v>3108696</v>
      </c>
      <c r="H657">
        <v>7210.1767578125</v>
      </c>
      <c r="I657">
        <v>1</v>
      </c>
      <c r="J657">
        <v>1.7348277568817139</v>
      </c>
      <c r="K657">
        <v>127.29245758056641</v>
      </c>
      <c r="L657">
        <v>52197.9375</v>
      </c>
    </row>
    <row r="658" spans="1:12" x14ac:dyDescent="0.25">
      <c r="A658">
        <v>2155.9899999999998</v>
      </c>
      <c r="B658" s="1">
        <f>DATE(2024,7,27) + TIME(23,45,35)</f>
        <v>45500.989988425928</v>
      </c>
      <c r="C658">
        <v>3640678656</v>
      </c>
      <c r="D658">
        <v>8448377</v>
      </c>
      <c r="E658">
        <v>13969.2099609375</v>
      </c>
      <c r="F658">
        <v>431.1590576171875</v>
      </c>
      <c r="G658">
        <v>3106524</v>
      </c>
      <c r="H658">
        <v>7205.05322265625</v>
      </c>
      <c r="I658">
        <v>1</v>
      </c>
      <c r="J658">
        <v>1.8042405843734741</v>
      </c>
      <c r="K658">
        <v>132.38504028320313</v>
      </c>
      <c r="L658">
        <v>51957.86328125</v>
      </c>
    </row>
    <row r="659" spans="1:12" x14ac:dyDescent="0.25">
      <c r="A659">
        <v>2156</v>
      </c>
      <c r="B659" s="1">
        <f>DATE(2024,7,28) + TIME(0,0,0)</f>
        <v>45501</v>
      </c>
      <c r="C659">
        <v>3640704768</v>
      </c>
      <c r="D659">
        <v>8448438</v>
      </c>
      <c r="E659">
        <v>13970.359375</v>
      </c>
      <c r="F659">
        <v>431.17160034179688</v>
      </c>
      <c r="G659">
        <v>2609539.75</v>
      </c>
      <c r="H659">
        <v>6052.20703125</v>
      </c>
      <c r="I659">
        <v>1</v>
      </c>
      <c r="J659">
        <v>1.8633966445922852</v>
      </c>
      <c r="K659">
        <v>114.91799163818359</v>
      </c>
      <c r="L659">
        <v>52416.1875</v>
      </c>
    </row>
    <row r="660" spans="1:12" x14ac:dyDescent="0.25">
      <c r="A660">
        <v>2158.9899999999998</v>
      </c>
      <c r="B660" s="1">
        <f>DATE(2024,7,30) + TIME(23,45,35)</f>
        <v>45503.989988425928</v>
      </c>
      <c r="C660">
        <v>3648512256</v>
      </c>
      <c r="D660">
        <v>8466545</v>
      </c>
      <c r="E660">
        <v>14302.9443359375</v>
      </c>
      <c r="F660">
        <v>431.19482421875</v>
      </c>
      <c r="G660">
        <v>2611423.75</v>
      </c>
      <c r="H660">
        <v>6056.25048828125</v>
      </c>
      <c r="I660">
        <v>1</v>
      </c>
      <c r="J660">
        <v>1.797986626625061</v>
      </c>
      <c r="K660">
        <v>110.88425445556641</v>
      </c>
      <c r="L660">
        <v>52557.01953125</v>
      </c>
    </row>
    <row r="661" spans="1:12" x14ac:dyDescent="0.25">
      <c r="A661">
        <v>2159</v>
      </c>
      <c r="B661" s="1">
        <f>DATE(2024,7,31) + TIME(0,0,0)</f>
        <v>45504</v>
      </c>
      <c r="C661">
        <v>3648534272</v>
      </c>
      <c r="D661">
        <v>8466596</v>
      </c>
      <c r="E661">
        <v>14303.90234375</v>
      </c>
      <c r="F661">
        <v>431.21255493164063</v>
      </c>
      <c r="G661">
        <v>2190279.25</v>
      </c>
      <c r="H661">
        <v>5079.34912109375</v>
      </c>
      <c r="I661">
        <v>1</v>
      </c>
      <c r="J661">
        <v>1.8512778282165527</v>
      </c>
      <c r="K661">
        <v>95.806510925292969</v>
      </c>
      <c r="L661">
        <v>52932.09375</v>
      </c>
    </row>
    <row r="662" spans="1:12" x14ac:dyDescent="0.25">
      <c r="A662">
        <v>2160.9899999999998</v>
      </c>
      <c r="B662" s="1">
        <f>DATE(2024,8,1) + TIME(23,45,35)</f>
        <v>45505.989988425928</v>
      </c>
      <c r="C662">
        <v>3652896256</v>
      </c>
      <c r="D662">
        <v>8476711</v>
      </c>
      <c r="E662">
        <v>14487.0244140625</v>
      </c>
      <c r="F662">
        <v>431.2271728515625</v>
      </c>
      <c r="G662">
        <v>2192259.75</v>
      </c>
      <c r="H662">
        <v>5083.76953125</v>
      </c>
      <c r="I662">
        <v>1</v>
      </c>
      <c r="J662">
        <v>1.7662726640701294</v>
      </c>
      <c r="K662">
        <v>91.407745361328125</v>
      </c>
      <c r="L662">
        <v>53126.6015625</v>
      </c>
    </row>
    <row r="663" spans="1:12" x14ac:dyDescent="0.25">
      <c r="A663">
        <v>2161</v>
      </c>
      <c r="B663" s="1">
        <f>DATE(2024,8,2) + TIME(0,0,0)</f>
        <v>45506</v>
      </c>
      <c r="C663">
        <v>3652922624</v>
      </c>
      <c r="D663">
        <v>8476772</v>
      </c>
      <c r="E663">
        <v>14488.09375</v>
      </c>
      <c r="F663">
        <v>431.2080078125</v>
      </c>
      <c r="G663">
        <v>2622824.75</v>
      </c>
      <c r="H663">
        <v>6082.50439453125</v>
      </c>
      <c r="I663">
        <v>1</v>
      </c>
      <c r="J663">
        <v>1.7275248765945435</v>
      </c>
      <c r="K663">
        <v>106.92391204833984</v>
      </c>
      <c r="L663">
        <v>52743.94140625</v>
      </c>
    </row>
    <row r="664" spans="1:12" x14ac:dyDescent="0.25">
      <c r="A664">
        <v>2162</v>
      </c>
      <c r="B664" s="1">
        <f>DATE(2024,8,3) + TIME(0,0,0)</f>
        <v>45507</v>
      </c>
      <c r="C664">
        <v>3655544064</v>
      </c>
      <c r="D664">
        <v>8482852</v>
      </c>
      <c r="E664">
        <v>14598.0185546875</v>
      </c>
      <c r="F664">
        <v>431.21279907226563</v>
      </c>
      <c r="G664">
        <v>2621313.25</v>
      </c>
      <c r="H664">
        <v>6078.931640625</v>
      </c>
      <c r="I664">
        <v>1</v>
      </c>
      <c r="J664">
        <v>1.7850608825683594</v>
      </c>
      <c r="K664">
        <v>110.48485565185547</v>
      </c>
      <c r="L664">
        <v>52595.76953125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C1A5-B0B0-4E79-92D9-8A1546FE7A57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39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968</v>
      </c>
      <c r="B76" s="1">
        <f>DATE(2021,4,27) + TIME(0,0,0)</f>
        <v>44313</v>
      </c>
      <c r="C76">
        <v>4517.115234375</v>
      </c>
      <c r="D76">
        <v>10.482534408569336</v>
      </c>
      <c r="E76">
        <v>9.6126022981479764E-6</v>
      </c>
      <c r="F76">
        <v>430.91827392578125</v>
      </c>
      <c r="G76">
        <v>451711.53125</v>
      </c>
      <c r="H76">
        <v>1</v>
      </c>
      <c r="I76">
        <v>1048.25341796875</v>
      </c>
      <c r="J76">
        <v>1</v>
      </c>
      <c r="K76">
        <v>9.1701047495007515E-5</v>
      </c>
      <c r="L76">
        <v>9.6126028802245855E-4</v>
      </c>
    </row>
    <row r="77" spans="1:12" x14ac:dyDescent="0.25">
      <c r="A77">
        <v>979.99</v>
      </c>
      <c r="B77" s="1">
        <f>DATE(2021,5,8) + TIME(23,45,35)</f>
        <v>44324.989988425928</v>
      </c>
      <c r="C77">
        <v>5420528.5</v>
      </c>
      <c r="D77">
        <v>12579.017578125</v>
      </c>
      <c r="E77">
        <v>3.5093091428279877E-2</v>
      </c>
      <c r="F77">
        <v>430.91827392578125</v>
      </c>
      <c r="G77">
        <v>451710.59375</v>
      </c>
      <c r="H77">
        <v>1</v>
      </c>
      <c r="I77">
        <v>1048.251220703125</v>
      </c>
      <c r="J77">
        <v>1</v>
      </c>
      <c r="K77">
        <v>3.0237578903324902E-4</v>
      </c>
      <c r="L77">
        <v>3.1696672085672617E-3</v>
      </c>
    </row>
    <row r="78" spans="1:12" x14ac:dyDescent="0.25">
      <c r="A78">
        <v>980</v>
      </c>
      <c r="B78" s="1">
        <f>DATE(2021,5,9) + TIME(0,0,0)</f>
        <v>44325</v>
      </c>
      <c r="C78">
        <v>5452104</v>
      </c>
      <c r="D78">
        <v>12652.29296875</v>
      </c>
      <c r="E78">
        <v>3.542008250951767E-2</v>
      </c>
      <c r="F78">
        <v>430.91827392578125</v>
      </c>
      <c r="G78">
        <v>3157569</v>
      </c>
      <c r="H78">
        <v>1</v>
      </c>
      <c r="I78">
        <v>7327.5361328125</v>
      </c>
      <c r="J78">
        <v>1</v>
      </c>
      <c r="K78">
        <v>4.4624856673181057E-4</v>
      </c>
      <c r="L78">
        <v>3.2699167728424072E-2</v>
      </c>
    </row>
    <row r="79" spans="1:12" x14ac:dyDescent="0.25">
      <c r="A79">
        <v>1000.99</v>
      </c>
      <c r="B79" s="1">
        <f>DATE(2021,5,29) + TIME(23,45,35)</f>
        <v>44345.989988425928</v>
      </c>
      <c r="C79">
        <v>71727808</v>
      </c>
      <c r="D79">
        <v>166453.390625</v>
      </c>
      <c r="E79">
        <v>4.6016988754272461</v>
      </c>
      <c r="F79">
        <v>430.91827392578125</v>
      </c>
      <c r="G79">
        <v>3157468.25</v>
      </c>
      <c r="H79">
        <v>1</v>
      </c>
      <c r="I79">
        <v>7327.3017578125</v>
      </c>
      <c r="J79">
        <v>1</v>
      </c>
      <c r="K79">
        <v>3.6408309824764729E-3</v>
      </c>
      <c r="L79">
        <v>0.26678439974784851</v>
      </c>
    </row>
    <row r="80" spans="1:12" x14ac:dyDescent="0.25">
      <c r="A80">
        <v>1001</v>
      </c>
      <c r="B80" s="1">
        <f>DATE(2021,5,30) + TIME(0,0,0)</f>
        <v>44346</v>
      </c>
      <c r="C80">
        <v>71768016</v>
      </c>
      <c r="D80">
        <v>166546.6875</v>
      </c>
      <c r="E80">
        <v>4.6029086112976074</v>
      </c>
      <c r="F80">
        <v>430.91827392578125</v>
      </c>
      <c r="G80">
        <v>4020528.25</v>
      </c>
      <c r="H80">
        <v>2</v>
      </c>
      <c r="I80">
        <v>9330.140625</v>
      </c>
      <c r="J80">
        <v>1</v>
      </c>
      <c r="K80">
        <v>1.2962392065674067E-3</v>
      </c>
      <c r="L80">
        <v>0.12094251066446304</v>
      </c>
    </row>
    <row r="81" spans="1:12" x14ac:dyDescent="0.25">
      <c r="A81">
        <v>1008.99</v>
      </c>
      <c r="B81" s="1">
        <f>DATE(2021,6,6) + TIME(23,45,35)</f>
        <v>44353.989988425928</v>
      </c>
      <c r="C81">
        <v>103892088</v>
      </c>
      <c r="D81">
        <v>241094.65625</v>
      </c>
      <c r="E81">
        <v>5.4320645332336426</v>
      </c>
      <c r="F81">
        <v>430.91827392578125</v>
      </c>
      <c r="G81">
        <v>4020536.25</v>
      </c>
      <c r="H81">
        <v>2</v>
      </c>
      <c r="I81">
        <v>9330.1591796875</v>
      </c>
      <c r="J81">
        <v>1</v>
      </c>
      <c r="K81">
        <v>1.0981354862451553E-3</v>
      </c>
      <c r="L81">
        <v>0.10245890915393829</v>
      </c>
    </row>
    <row r="82" spans="1:12" x14ac:dyDescent="0.25">
      <c r="A82">
        <v>1009</v>
      </c>
      <c r="B82" s="1">
        <f>DATE(2021,6,7) + TIME(0,0,0)</f>
        <v>44354</v>
      </c>
      <c r="C82">
        <v>103926744</v>
      </c>
      <c r="D82">
        <v>241175.078125</v>
      </c>
      <c r="E82">
        <v>5.4323263168334961</v>
      </c>
      <c r="F82">
        <v>430.91827392578125</v>
      </c>
      <c r="G82">
        <v>3465193.25</v>
      </c>
      <c r="H82">
        <v>1</v>
      </c>
      <c r="I82">
        <v>8041.41650390625</v>
      </c>
      <c r="J82">
        <v>1</v>
      </c>
      <c r="K82">
        <v>3.2543364795856178E-4</v>
      </c>
      <c r="L82">
        <v>2.6169558987021446E-2</v>
      </c>
    </row>
    <row r="83" spans="1:12" x14ac:dyDescent="0.25">
      <c r="A83">
        <v>1014.99</v>
      </c>
      <c r="B83" s="1">
        <f>DATE(2021,6,12) + TIME(23,45,35)</f>
        <v>44359.989988425928</v>
      </c>
      <c r="C83">
        <v>124683208</v>
      </c>
      <c r="D83">
        <v>289343.0625</v>
      </c>
      <c r="E83">
        <v>5.6920108795166016</v>
      </c>
      <c r="F83">
        <v>430.91827392578125</v>
      </c>
      <c r="G83">
        <v>3465184</v>
      </c>
      <c r="H83">
        <v>1</v>
      </c>
      <c r="I83">
        <v>8041.39501953125</v>
      </c>
      <c r="J83">
        <v>1</v>
      </c>
      <c r="K83">
        <v>5.9534091269597411E-4</v>
      </c>
      <c r="L83">
        <v>4.7873999923467636E-2</v>
      </c>
    </row>
    <row r="84" spans="1:12" x14ac:dyDescent="0.25">
      <c r="A84">
        <v>1015</v>
      </c>
      <c r="B84" s="1">
        <f>DATE(2021,6,13) + TIME(0,0,0)</f>
        <v>44360</v>
      </c>
      <c r="C84">
        <v>124723280</v>
      </c>
      <c r="D84">
        <v>289436.0625</v>
      </c>
      <c r="E84">
        <v>5.692619800567627</v>
      </c>
      <c r="F84">
        <v>430.91827392578125</v>
      </c>
      <c r="G84">
        <v>4007475.25</v>
      </c>
      <c r="H84">
        <v>2</v>
      </c>
      <c r="I84">
        <v>9299.849609375</v>
      </c>
      <c r="J84">
        <v>1</v>
      </c>
      <c r="K84">
        <v>6.5496220486238599E-4</v>
      </c>
      <c r="L84">
        <v>6.0910902917385101E-2</v>
      </c>
    </row>
    <row r="85" spans="1:12" x14ac:dyDescent="0.25">
      <c r="A85">
        <v>1021.99</v>
      </c>
      <c r="B85" s="1">
        <f>DATE(2021,6,19) + TIME(23,45,35)</f>
        <v>44366.989988425928</v>
      </c>
      <c r="C85">
        <v>152735408</v>
      </c>
      <c r="D85">
        <v>354441.71875</v>
      </c>
      <c r="E85">
        <v>6.4051671028137207</v>
      </c>
      <c r="F85">
        <v>430.91827392578125</v>
      </c>
      <c r="G85">
        <v>4007454.25</v>
      </c>
      <c r="H85">
        <v>2</v>
      </c>
      <c r="I85">
        <v>9299.80078125</v>
      </c>
      <c r="J85">
        <v>1</v>
      </c>
      <c r="K85">
        <v>1.1799916392192245E-3</v>
      </c>
      <c r="L85">
        <v>0.10973817110061646</v>
      </c>
    </row>
    <row r="86" spans="1:12" x14ac:dyDescent="0.25">
      <c r="A86">
        <v>1022</v>
      </c>
      <c r="B86" s="1">
        <f>DATE(2021,6,20) + TIME(0,0,0)</f>
        <v>44367</v>
      </c>
      <c r="C86">
        <v>152800688</v>
      </c>
      <c r="D86">
        <v>354593.21875</v>
      </c>
      <c r="E86">
        <v>6.4071974754333496</v>
      </c>
      <c r="F86">
        <v>430.91827392578125</v>
      </c>
      <c r="G86">
        <v>6528034.5</v>
      </c>
      <c r="H86">
        <v>2</v>
      </c>
      <c r="I86">
        <v>15149.125</v>
      </c>
      <c r="J86">
        <v>1</v>
      </c>
      <c r="K86">
        <v>1.34012580383569E-3</v>
      </c>
      <c r="L86">
        <v>0.20302005112171173</v>
      </c>
    </row>
    <row r="87" spans="1:12" x14ac:dyDescent="0.25">
      <c r="A87">
        <v>1025.99</v>
      </c>
      <c r="B87" s="1">
        <f>DATE(2021,6,23) + TIME(23,45,35)</f>
        <v>44370.989988425928</v>
      </c>
      <c r="C87">
        <v>178847392</v>
      </c>
      <c r="D87">
        <v>415037.84375</v>
      </c>
      <c r="E87">
        <v>7.5901675224304199</v>
      </c>
      <c r="F87">
        <v>430.91827392578125</v>
      </c>
      <c r="G87">
        <v>6527983.5</v>
      </c>
      <c r="H87">
        <v>2</v>
      </c>
      <c r="I87">
        <v>15149.0068359375</v>
      </c>
      <c r="J87">
        <v>1</v>
      </c>
      <c r="K87">
        <v>2.1181530319154263E-3</v>
      </c>
      <c r="L87">
        <v>0.32088592648506165</v>
      </c>
    </row>
    <row r="88" spans="1:12" x14ac:dyDescent="0.25">
      <c r="A88">
        <v>1026</v>
      </c>
      <c r="B88" s="1">
        <f>DATE(2021,6,24) + TIME(0,0,0)</f>
        <v>44371</v>
      </c>
      <c r="C88">
        <v>178878592</v>
      </c>
      <c r="D88">
        <v>415110.25</v>
      </c>
      <c r="E88">
        <v>7.5928430557250977</v>
      </c>
      <c r="F88">
        <v>430.91827392578125</v>
      </c>
      <c r="G88">
        <v>3120229.5</v>
      </c>
      <c r="H88">
        <v>1</v>
      </c>
      <c r="I88">
        <v>7240.884765625</v>
      </c>
      <c r="J88">
        <v>1</v>
      </c>
      <c r="K88">
        <v>3.6946889013051987E-3</v>
      </c>
      <c r="L88">
        <v>0.26753804087638855</v>
      </c>
    </row>
    <row r="89" spans="1:12" x14ac:dyDescent="0.25">
      <c r="A89">
        <v>1028.99</v>
      </c>
      <c r="B89" s="1">
        <f>DATE(2021,6,26) + TIME(23,45,35)</f>
        <v>44373.989988425928</v>
      </c>
      <c r="C89">
        <v>188208064</v>
      </c>
      <c r="D89">
        <v>436760.46875</v>
      </c>
      <c r="E89">
        <v>8.4288015365600586</v>
      </c>
      <c r="F89">
        <v>430.91827392578125</v>
      </c>
      <c r="G89">
        <v>3120221.5</v>
      </c>
      <c r="H89">
        <v>1</v>
      </c>
      <c r="I89">
        <v>7240.8662109375</v>
      </c>
      <c r="J89">
        <v>1</v>
      </c>
      <c r="K89">
        <v>3.9490661583840847E-3</v>
      </c>
      <c r="L89">
        <v>0.28595790266990662</v>
      </c>
    </row>
    <row r="90" spans="1:12" x14ac:dyDescent="0.25">
      <c r="A90">
        <v>1029</v>
      </c>
      <c r="B90" s="1">
        <f>DATE(2021,6,27) + TIME(0,0,0)</f>
        <v>44374</v>
      </c>
      <c r="C90">
        <v>188272816</v>
      </c>
      <c r="D90">
        <v>436910.75</v>
      </c>
      <c r="E90">
        <v>8.4317464828491211</v>
      </c>
      <c r="F90">
        <v>430.91827392578125</v>
      </c>
      <c r="G90">
        <v>6476039</v>
      </c>
      <c r="H90">
        <v>2</v>
      </c>
      <c r="I90">
        <v>15028.462890625</v>
      </c>
      <c r="J90">
        <v>1</v>
      </c>
      <c r="K90">
        <v>1.9596556667238474E-3</v>
      </c>
      <c r="L90">
        <v>0.29451188445091248</v>
      </c>
    </row>
    <row r="91" spans="1:12" x14ac:dyDescent="0.25">
      <c r="A91">
        <v>1039.99</v>
      </c>
      <c r="B91" s="1">
        <f>DATE(2021,7,7) + TIME(23,45,35)</f>
        <v>44384.989988425928</v>
      </c>
      <c r="C91">
        <v>259444208</v>
      </c>
      <c r="D91">
        <v>602072.875</v>
      </c>
      <c r="E91">
        <v>12.325414657592773</v>
      </c>
      <c r="F91">
        <v>430.91827392578125</v>
      </c>
      <c r="G91">
        <v>6476006.5</v>
      </c>
      <c r="H91">
        <v>2</v>
      </c>
      <c r="I91">
        <v>15028.38671875</v>
      </c>
      <c r="J91">
        <v>1</v>
      </c>
      <c r="K91">
        <v>2.4643922224640846E-3</v>
      </c>
      <c r="L91">
        <v>0.37036752700805664</v>
      </c>
    </row>
    <row r="92" spans="1:12" x14ac:dyDescent="0.25">
      <c r="A92">
        <v>1040</v>
      </c>
      <c r="B92" s="1">
        <f>DATE(2021,7,8) + TIME(0,0,0)</f>
        <v>44385</v>
      </c>
      <c r="C92">
        <v>259474352</v>
      </c>
      <c r="D92">
        <v>602142.875</v>
      </c>
      <c r="E92">
        <v>12.328452110290527</v>
      </c>
      <c r="F92">
        <v>430.91827392578125</v>
      </c>
      <c r="G92">
        <v>3015283.5</v>
      </c>
      <c r="H92">
        <v>1</v>
      </c>
      <c r="I92">
        <v>6997.34423828125</v>
      </c>
      <c r="J92">
        <v>1</v>
      </c>
      <c r="K92">
        <v>4.3397839181125164E-3</v>
      </c>
      <c r="L92">
        <v>0.30368280410766602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261253376</v>
      </c>
      <c r="D93">
        <v>606271.3125</v>
      </c>
      <c r="E93">
        <v>12.50759220123291</v>
      </c>
      <c r="F93">
        <v>430.91827392578125</v>
      </c>
      <c r="G93">
        <v>3015283.5</v>
      </c>
      <c r="H93">
        <v>1</v>
      </c>
      <c r="I93">
        <v>6997.34423828125</v>
      </c>
      <c r="J93">
        <v>1</v>
      </c>
      <c r="K93">
        <v>4.3405527248978615E-3</v>
      </c>
      <c r="L93">
        <v>0.30373659729957581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261319408</v>
      </c>
      <c r="D94">
        <v>606424.5625</v>
      </c>
      <c r="E94">
        <v>12.511102676391602</v>
      </c>
      <c r="F94">
        <v>430.91827392578125</v>
      </c>
      <c r="G94">
        <v>6603512</v>
      </c>
      <c r="H94">
        <v>2</v>
      </c>
      <c r="I94">
        <v>15324.279296875</v>
      </c>
      <c r="J94">
        <v>1</v>
      </c>
      <c r="K94">
        <v>2.2907713428139687E-3</v>
      </c>
      <c r="L94">
        <v>0.35105222463607788</v>
      </c>
    </row>
    <row r="95" spans="1:12" x14ac:dyDescent="0.25">
      <c r="A95">
        <v>1042.99</v>
      </c>
      <c r="B95" s="1">
        <f>DATE(2021,7,10) + TIME(23,45,35)</f>
        <v>44387.989988425928</v>
      </c>
      <c r="C95">
        <v>277101760</v>
      </c>
      <c r="D95">
        <v>643049.5</v>
      </c>
      <c r="E95">
        <v>13.433924674987793</v>
      </c>
      <c r="F95">
        <v>430.91827392578125</v>
      </c>
      <c r="G95">
        <v>6603493.5</v>
      </c>
      <c r="H95">
        <v>2</v>
      </c>
      <c r="I95">
        <v>15324.2373046875</v>
      </c>
      <c r="J95">
        <v>1</v>
      </c>
      <c r="K95">
        <v>2.5675166398286819E-3</v>
      </c>
      <c r="L95">
        <v>0.39346244931221008</v>
      </c>
    </row>
    <row r="96" spans="1:12" x14ac:dyDescent="0.25">
      <c r="A96">
        <v>1043</v>
      </c>
      <c r="B96" s="1">
        <f>DATE(2021,7,11) + TIME(0,0,0)</f>
        <v>44388</v>
      </c>
      <c r="C96">
        <v>277181376</v>
      </c>
      <c r="D96">
        <v>643234.25</v>
      </c>
      <c r="E96">
        <v>13.436994552612305</v>
      </c>
      <c r="F96">
        <v>430.91827392578125</v>
      </c>
      <c r="G96">
        <v>7961592.5</v>
      </c>
      <c r="H96">
        <v>3</v>
      </c>
      <c r="I96">
        <v>18475.875</v>
      </c>
      <c r="J96">
        <v>1</v>
      </c>
      <c r="K96">
        <v>1.6615289496257901E-3</v>
      </c>
      <c r="L96">
        <v>0.30698710680007935</v>
      </c>
    </row>
    <row r="97" spans="1:12" x14ac:dyDescent="0.25">
      <c r="A97">
        <v>1064.99</v>
      </c>
      <c r="B97" s="1">
        <f>DATE(2021,8,1) + TIME(23,45,35)</f>
        <v>44409.989988425928</v>
      </c>
      <c r="C97">
        <v>452255520</v>
      </c>
      <c r="D97">
        <v>1049515.75</v>
      </c>
      <c r="E97">
        <v>23.1942138671875</v>
      </c>
      <c r="F97">
        <v>430.91827392578125</v>
      </c>
      <c r="G97">
        <v>7961505</v>
      </c>
      <c r="H97">
        <v>3</v>
      </c>
      <c r="I97">
        <v>18475.671875</v>
      </c>
      <c r="J97">
        <v>1</v>
      </c>
      <c r="K97">
        <v>2.7602126356214285E-3</v>
      </c>
      <c r="L97">
        <v>0.50998193025588989</v>
      </c>
    </row>
    <row r="98" spans="1:12" x14ac:dyDescent="0.25">
      <c r="A98">
        <v>1065</v>
      </c>
      <c r="B98" s="1">
        <f>DATE(2021,8,2) + TIME(0,0,0)</f>
        <v>44410</v>
      </c>
      <c r="C98">
        <v>452349440</v>
      </c>
      <c r="D98">
        <v>1049733.75</v>
      </c>
      <c r="E98">
        <v>23.200464248657227</v>
      </c>
      <c r="F98">
        <v>430.91827392578125</v>
      </c>
      <c r="G98">
        <v>9394075</v>
      </c>
      <c r="H98">
        <v>3</v>
      </c>
      <c r="I98">
        <v>21800.130859375</v>
      </c>
      <c r="J98">
        <v>1</v>
      </c>
      <c r="K98">
        <v>2.866639755666256E-3</v>
      </c>
      <c r="L98">
        <v>0.62494909763336182</v>
      </c>
    </row>
    <row r="99" spans="1:12" x14ac:dyDescent="0.25">
      <c r="A99">
        <v>1077.99</v>
      </c>
      <c r="B99" s="1">
        <f>DATE(2021,8,14) + TIME(23,45,35)</f>
        <v>44422.989988425928</v>
      </c>
      <c r="C99">
        <v>574377728</v>
      </c>
      <c r="D99">
        <v>1332915.625</v>
      </c>
      <c r="E99">
        <v>33.129653930664063</v>
      </c>
      <c r="F99">
        <v>430.91827392578125</v>
      </c>
      <c r="G99">
        <v>9393995</v>
      </c>
      <c r="H99">
        <v>3</v>
      </c>
      <c r="I99">
        <v>21799.9453125</v>
      </c>
      <c r="J99">
        <v>1</v>
      </c>
      <c r="K99">
        <v>3.7185510154813528E-3</v>
      </c>
      <c r="L99">
        <v>0.81067222356796265</v>
      </c>
    </row>
    <row r="100" spans="1:12" x14ac:dyDescent="0.25">
      <c r="A100">
        <v>1078</v>
      </c>
      <c r="B100" s="1">
        <f>DATE(2021,8,15) + TIME(0,0,0)</f>
        <v>44423</v>
      </c>
      <c r="C100">
        <v>574442688</v>
      </c>
      <c r="D100">
        <v>1333066.375</v>
      </c>
      <c r="E100">
        <v>33.133949279785156</v>
      </c>
      <c r="F100">
        <v>430.91827392578125</v>
      </c>
      <c r="G100">
        <v>6497980.5</v>
      </c>
      <c r="H100">
        <v>2</v>
      </c>
      <c r="I100">
        <v>15079.380859375</v>
      </c>
      <c r="J100">
        <v>1</v>
      </c>
      <c r="K100">
        <v>2.8476023580878973E-3</v>
      </c>
      <c r="L100">
        <v>0.42941305041313171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579576064</v>
      </c>
      <c r="D101">
        <v>1344979.125</v>
      </c>
      <c r="E101">
        <v>33.473495483398438</v>
      </c>
      <c r="F101">
        <v>430.91827392578125</v>
      </c>
      <c r="G101">
        <v>6497980.5</v>
      </c>
      <c r="H101">
        <v>2</v>
      </c>
      <c r="I101">
        <v>15079.3798828125</v>
      </c>
      <c r="J101">
        <v>1</v>
      </c>
      <c r="K101">
        <v>2.8519872575998306E-3</v>
      </c>
      <c r="L101">
        <v>0.43007427453994751</v>
      </c>
    </row>
    <row r="102" spans="1:12" x14ac:dyDescent="0.25">
      <c r="A102">
        <v>1078.8</v>
      </c>
      <c r="B102" s="1">
        <f>DATE(2021,8,15) + TIME(19,12,0)</f>
        <v>44423.8</v>
      </c>
      <c r="C102">
        <v>579670400</v>
      </c>
      <c r="D102">
        <v>1345198</v>
      </c>
      <c r="E102">
        <v>33.480091094970703</v>
      </c>
      <c r="F102">
        <v>430.91830444335938</v>
      </c>
      <c r="G102">
        <v>9429100</v>
      </c>
      <c r="H102">
        <v>3</v>
      </c>
      <c r="I102">
        <v>21881.41015625</v>
      </c>
      <c r="J102">
        <v>1</v>
      </c>
      <c r="K102">
        <v>3.0142185278236866E-3</v>
      </c>
      <c r="L102">
        <v>0.65957343578338623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590890944</v>
      </c>
      <c r="D103">
        <v>1371236.75</v>
      </c>
      <c r="E103">
        <v>34.388919830322266</v>
      </c>
      <c r="F103">
        <v>430.91830444335938</v>
      </c>
      <c r="G103">
        <v>9429040</v>
      </c>
      <c r="H103">
        <v>3</v>
      </c>
      <c r="I103">
        <v>21881.271484375</v>
      </c>
      <c r="J103">
        <v>1</v>
      </c>
      <c r="K103">
        <v>3.6527644842863083E-3</v>
      </c>
      <c r="L103">
        <v>0.79930049180984497</v>
      </c>
    </row>
    <row r="104" spans="1:12" x14ac:dyDescent="0.25">
      <c r="A104">
        <v>1080</v>
      </c>
      <c r="B104" s="1">
        <f>DATE(2021,8,17) + TIME(0,0,0)</f>
        <v>44425</v>
      </c>
      <c r="C104">
        <v>590984768</v>
      </c>
      <c r="D104">
        <v>1371454.5</v>
      </c>
      <c r="E104">
        <v>34.396640777587891</v>
      </c>
      <c r="F104">
        <v>430.91830444335938</v>
      </c>
      <c r="G104">
        <v>9382692</v>
      </c>
      <c r="H104">
        <v>3</v>
      </c>
      <c r="I104">
        <v>21773.71484375</v>
      </c>
      <c r="J104">
        <v>1</v>
      </c>
      <c r="K104">
        <v>3.5461478400975466E-3</v>
      </c>
      <c r="L104">
        <v>0.77215546369552612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637804288</v>
      </c>
      <c r="D105">
        <v>1480105</v>
      </c>
      <c r="E105">
        <v>38.528038024902344</v>
      </c>
      <c r="F105">
        <v>430.91830444335938</v>
      </c>
      <c r="G105">
        <v>9382660</v>
      </c>
      <c r="H105">
        <v>3</v>
      </c>
      <c r="I105">
        <v>21773.638671875</v>
      </c>
      <c r="J105">
        <v>1</v>
      </c>
      <c r="K105">
        <v>3.8933013565838337E-3</v>
      </c>
      <c r="L105">
        <v>0.84774643182754517</v>
      </c>
    </row>
    <row r="106" spans="1:12" x14ac:dyDescent="0.25">
      <c r="A106">
        <v>1085</v>
      </c>
      <c r="B106" s="1">
        <f>DATE(2021,8,22) + TIME(0,0,0)</f>
        <v>44430</v>
      </c>
      <c r="C106">
        <v>637924992</v>
      </c>
      <c r="D106">
        <v>1480385.125</v>
      </c>
      <c r="E106">
        <v>38.536079406738281</v>
      </c>
      <c r="F106">
        <v>430.91830444335938</v>
      </c>
      <c r="G106">
        <v>12071182</v>
      </c>
      <c r="H106">
        <v>4</v>
      </c>
      <c r="I106">
        <v>28012.693359375</v>
      </c>
      <c r="J106">
        <v>1</v>
      </c>
      <c r="K106">
        <v>2.8702509589493275E-3</v>
      </c>
      <c r="L106">
        <v>0.80405765771865845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830941440</v>
      </c>
      <c r="D107">
        <v>1928304</v>
      </c>
      <c r="E107">
        <v>55.516933441162109</v>
      </c>
      <c r="F107">
        <v>430.91842651367188</v>
      </c>
      <c r="G107">
        <v>12070974</v>
      </c>
      <c r="H107">
        <v>4</v>
      </c>
      <c r="I107">
        <v>28012.201171875</v>
      </c>
      <c r="J107">
        <v>1</v>
      </c>
      <c r="K107">
        <v>4.6220086514949799E-3</v>
      </c>
      <c r="L107">
        <v>1.2947862148284912</v>
      </c>
    </row>
    <row r="108" spans="1:12" x14ac:dyDescent="0.25">
      <c r="A108">
        <v>1101</v>
      </c>
      <c r="B108" s="1">
        <f>DATE(2021,9,7) + TIME(0,0,0)</f>
        <v>44446</v>
      </c>
      <c r="C108">
        <v>831032512</v>
      </c>
      <c r="D108">
        <v>1928515.25</v>
      </c>
      <c r="E108">
        <v>55.528957366943359</v>
      </c>
      <c r="F108">
        <v>430.91848754882813</v>
      </c>
      <c r="G108">
        <v>9103445</v>
      </c>
      <c r="H108">
        <v>3</v>
      </c>
      <c r="I108">
        <v>21125.6796875</v>
      </c>
      <c r="J108">
        <v>1</v>
      </c>
      <c r="K108">
        <v>5.6904410012066364E-3</v>
      </c>
      <c r="L108">
        <v>1.2022126913070679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835493184</v>
      </c>
      <c r="D109">
        <v>1938866.75</v>
      </c>
      <c r="E109">
        <v>56.131130218505859</v>
      </c>
      <c r="F109">
        <v>430.91848754882813</v>
      </c>
      <c r="G109">
        <v>9103428</v>
      </c>
      <c r="H109">
        <v>3</v>
      </c>
      <c r="I109">
        <v>21125.638671875</v>
      </c>
      <c r="J109">
        <v>1</v>
      </c>
      <c r="K109">
        <v>5.8836699463427067E-3</v>
      </c>
      <c r="L109">
        <v>1.2430359125137329</v>
      </c>
    </row>
    <row r="110" spans="1:12" x14ac:dyDescent="0.25">
      <c r="A110">
        <v>1101.5</v>
      </c>
      <c r="B110" s="1">
        <f>DATE(2021,9,7) + TIME(12,0,0)</f>
        <v>44446.5</v>
      </c>
      <c r="C110">
        <v>835613888</v>
      </c>
      <c r="D110">
        <v>1939146.875</v>
      </c>
      <c r="E110">
        <v>56.143978118896484</v>
      </c>
      <c r="F110">
        <v>430.91842651367188</v>
      </c>
      <c r="G110">
        <v>12071013</v>
      </c>
      <c r="H110">
        <v>4</v>
      </c>
      <c r="I110">
        <v>28012.29296875</v>
      </c>
      <c r="J110">
        <v>1</v>
      </c>
      <c r="K110">
        <v>4.5854412019252777E-3</v>
      </c>
      <c r="L110">
        <v>1.2845461368560791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889812224</v>
      </c>
      <c r="D111">
        <v>2064920.875</v>
      </c>
      <c r="E111">
        <v>63.087909698486328</v>
      </c>
      <c r="F111">
        <v>430.91848754882813</v>
      </c>
      <c r="G111">
        <v>12070841</v>
      </c>
      <c r="H111">
        <v>4</v>
      </c>
      <c r="I111">
        <v>28011.890625</v>
      </c>
      <c r="J111">
        <v>1</v>
      </c>
      <c r="K111">
        <v>6.0228393413126469E-3</v>
      </c>
      <c r="L111">
        <v>1.6872127056121826</v>
      </c>
    </row>
    <row r="112" spans="1:12" x14ac:dyDescent="0.25">
      <c r="A112">
        <v>1106</v>
      </c>
      <c r="B112" s="1">
        <f>DATE(2021,9,12) + TIME(0,0,0)</f>
        <v>44451</v>
      </c>
      <c r="C112">
        <v>889934144</v>
      </c>
      <c r="D112">
        <v>2065203.875</v>
      </c>
      <c r="E112">
        <v>63.104774475097656</v>
      </c>
      <c r="F112">
        <v>430.91848754882813</v>
      </c>
      <c r="G112">
        <v>12194951</v>
      </c>
      <c r="H112">
        <v>4</v>
      </c>
      <c r="I112">
        <v>28299.90234375</v>
      </c>
      <c r="J112">
        <v>1</v>
      </c>
      <c r="K112">
        <v>5.9594572521746159E-3</v>
      </c>
      <c r="L112">
        <v>1.6866210699081421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938591552</v>
      </c>
      <c r="D113">
        <v>2178119.5</v>
      </c>
      <c r="E113">
        <v>71.001640319824219</v>
      </c>
      <c r="F113">
        <v>430.91854858398438</v>
      </c>
      <c r="G113">
        <v>12194746</v>
      </c>
      <c r="H113">
        <v>4</v>
      </c>
      <c r="I113">
        <v>28299.421875</v>
      </c>
      <c r="J113">
        <v>1</v>
      </c>
      <c r="K113">
        <v>7.6597309671342373E-3</v>
      </c>
      <c r="L113">
        <v>2.1678256988525391</v>
      </c>
    </row>
    <row r="114" spans="1:12" x14ac:dyDescent="0.25">
      <c r="A114">
        <v>1110</v>
      </c>
      <c r="B114" s="1">
        <f>DATE(2021,9,16) + TIME(0,0,0)</f>
        <v>44455</v>
      </c>
      <c r="C114">
        <v>938712320</v>
      </c>
      <c r="D114">
        <v>2178399.75</v>
      </c>
      <c r="E114">
        <v>71.023155212402344</v>
      </c>
      <c r="F114">
        <v>430.9185791015625</v>
      </c>
      <c r="G114">
        <v>12081289</v>
      </c>
      <c r="H114">
        <v>4</v>
      </c>
      <c r="I114">
        <v>28036.130859375</v>
      </c>
      <c r="J114">
        <v>1</v>
      </c>
      <c r="K114">
        <v>7.6733813621103764E-3</v>
      </c>
      <c r="L114">
        <v>2.1514842510223389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962753920</v>
      </c>
      <c r="D115">
        <v>2234191.25</v>
      </c>
      <c r="E115">
        <v>75.695693969726563</v>
      </c>
      <c r="F115">
        <v>430.91860961914063</v>
      </c>
      <c r="G115">
        <v>12081157</v>
      </c>
      <c r="H115">
        <v>4</v>
      </c>
      <c r="I115">
        <v>28035.8203125</v>
      </c>
      <c r="J115">
        <v>1</v>
      </c>
      <c r="K115">
        <v>8.776404894888401E-3</v>
      </c>
      <c r="L115">
        <v>2.4607532024383545</v>
      </c>
    </row>
    <row r="116" spans="1:12" x14ac:dyDescent="0.25">
      <c r="A116">
        <v>1112</v>
      </c>
      <c r="B116" s="1">
        <f>DATE(2021,9,18) + TIME(0,0,0)</f>
        <v>44457</v>
      </c>
      <c r="C116">
        <v>962874176</v>
      </c>
      <c r="D116">
        <v>2234470.25</v>
      </c>
      <c r="E116">
        <v>75.720108032226563</v>
      </c>
      <c r="F116">
        <v>430.91860961914063</v>
      </c>
      <c r="G116">
        <v>12026254</v>
      </c>
      <c r="H116">
        <v>4</v>
      </c>
      <c r="I116">
        <v>27908.412109375</v>
      </c>
      <c r="J116">
        <v>1</v>
      </c>
      <c r="K116">
        <v>8.748459629714489E-3</v>
      </c>
      <c r="L116">
        <v>2.4417698383331299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1022883776</v>
      </c>
      <c r="D117">
        <v>2373730</v>
      </c>
      <c r="E117">
        <v>91.223281860351563</v>
      </c>
      <c r="F117">
        <v>430.91873168945313</v>
      </c>
      <c r="G117">
        <v>12025834</v>
      </c>
      <c r="H117">
        <v>4</v>
      </c>
      <c r="I117">
        <v>27907.427734375</v>
      </c>
      <c r="J117">
        <v>1</v>
      </c>
      <c r="K117">
        <v>1.2277481146156788E-2</v>
      </c>
      <c r="L117">
        <v>3.4267499446868896</v>
      </c>
    </row>
    <row r="118" spans="1:12" x14ac:dyDescent="0.25">
      <c r="A118">
        <v>1117</v>
      </c>
      <c r="B118" s="1">
        <f>DATE(2021,9,23) + TIME(0,0,0)</f>
        <v>44462</v>
      </c>
      <c r="C118">
        <v>1023004544</v>
      </c>
      <c r="D118">
        <v>2374010.25</v>
      </c>
      <c r="E118">
        <v>91.257881164550781</v>
      </c>
      <c r="F118">
        <v>430.91873168945313</v>
      </c>
      <c r="G118">
        <v>12073884</v>
      </c>
      <c r="H118">
        <v>4</v>
      </c>
      <c r="I118">
        <v>28018.93359375</v>
      </c>
      <c r="J118">
        <v>1</v>
      </c>
      <c r="K118">
        <v>1.2346047908067703E-2</v>
      </c>
      <c r="L118">
        <v>3.459658145904541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1071177664</v>
      </c>
      <c r="D119">
        <v>2485801.75</v>
      </c>
      <c r="E119">
        <v>108.96045684814453</v>
      </c>
      <c r="F119">
        <v>430.91888427734375</v>
      </c>
      <c r="G119">
        <v>12073250</v>
      </c>
      <c r="H119">
        <v>4</v>
      </c>
      <c r="I119">
        <v>28017.453125</v>
      </c>
      <c r="J119">
        <v>1</v>
      </c>
      <c r="K119">
        <v>1.7632080242037773E-2</v>
      </c>
      <c r="L119">
        <v>4.9409313201904297</v>
      </c>
    </row>
    <row r="120" spans="1:12" x14ac:dyDescent="0.25">
      <c r="A120">
        <v>1121</v>
      </c>
      <c r="B120" s="1">
        <f>DATE(2021,9,27) + TIME(0,0,0)</f>
        <v>44466</v>
      </c>
      <c r="C120">
        <v>1071298240</v>
      </c>
      <c r="D120">
        <v>2486081.75</v>
      </c>
      <c r="E120">
        <v>109.00971984863281</v>
      </c>
      <c r="F120">
        <v>430.91888427734375</v>
      </c>
      <c r="G120">
        <v>12058967</v>
      </c>
      <c r="H120">
        <v>4</v>
      </c>
      <c r="I120">
        <v>27984.306640625</v>
      </c>
      <c r="J120">
        <v>1</v>
      </c>
      <c r="K120">
        <v>1.7599964514374733E-2</v>
      </c>
      <c r="L120">
        <v>4.9260950088500977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1143526912</v>
      </c>
      <c r="D121">
        <v>2653697</v>
      </c>
      <c r="E121">
        <v>149.12016296386719</v>
      </c>
      <c r="F121">
        <v>430.91912841796875</v>
      </c>
      <c r="G121">
        <v>12057908</v>
      </c>
      <c r="H121">
        <v>4</v>
      </c>
      <c r="I121">
        <v>27981.8359375</v>
      </c>
      <c r="J121">
        <v>1</v>
      </c>
      <c r="K121">
        <v>2.643149346113205E-2</v>
      </c>
      <c r="L121">
        <v>7.397972583770752</v>
      </c>
    </row>
    <row r="122" spans="1:12" x14ac:dyDescent="0.25">
      <c r="A122">
        <v>1127</v>
      </c>
      <c r="B122" s="1">
        <f>DATE(2021,10,3) + TIME(0,0,0)</f>
        <v>44472</v>
      </c>
      <c r="C122">
        <v>1143647488</v>
      </c>
      <c r="D122">
        <v>2653976.75</v>
      </c>
      <c r="E122">
        <v>149.18128967285156</v>
      </c>
      <c r="F122">
        <v>430.9189453125</v>
      </c>
      <c r="G122">
        <v>12055539</v>
      </c>
      <c r="H122">
        <v>5</v>
      </c>
      <c r="I122">
        <v>27976.3515625</v>
      </c>
      <c r="J122">
        <v>1</v>
      </c>
      <c r="K122">
        <v>2.1847616881132126E-2</v>
      </c>
      <c r="L122">
        <v>6.1135015487670898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1276128768</v>
      </c>
      <c r="D123">
        <v>2961415.5</v>
      </c>
      <c r="E123">
        <v>237.69125366210938</v>
      </c>
      <c r="F123">
        <v>430.91943359375</v>
      </c>
      <c r="G123">
        <v>12054054</v>
      </c>
      <c r="H123">
        <v>5</v>
      </c>
      <c r="I123">
        <v>27972.87109375</v>
      </c>
      <c r="J123">
        <v>1</v>
      </c>
      <c r="K123">
        <v>3.4280955791473389E-2</v>
      </c>
      <c r="L123">
        <v>9.592656135559082</v>
      </c>
    </row>
    <row r="124" spans="1:12" x14ac:dyDescent="0.25">
      <c r="A124">
        <v>1138</v>
      </c>
      <c r="B124" s="1">
        <f>DATE(2021,10,14) + TIME(0,0,0)</f>
        <v>44483</v>
      </c>
      <c r="C124">
        <v>1276249600</v>
      </c>
      <c r="D124">
        <v>2961696.25</v>
      </c>
      <c r="E124">
        <v>237.69871520996094</v>
      </c>
      <c r="F124">
        <v>430.91827392578125</v>
      </c>
      <c r="G124">
        <v>12089392</v>
      </c>
      <c r="H124">
        <v>4</v>
      </c>
      <c r="I124">
        <v>28054.955078125</v>
      </c>
      <c r="J124">
        <v>1</v>
      </c>
      <c r="K124">
        <v>2.6596321258693933E-3</v>
      </c>
      <c r="L124">
        <v>0.74617838859558105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1300307456</v>
      </c>
      <c r="D125">
        <v>3017525.25</v>
      </c>
      <c r="E125">
        <v>239.32621765136719</v>
      </c>
      <c r="F125">
        <v>430.91827392578125</v>
      </c>
      <c r="G125">
        <v>12089350</v>
      </c>
      <c r="H125">
        <v>4</v>
      </c>
      <c r="I125">
        <v>28054.857421875</v>
      </c>
      <c r="J125">
        <v>1</v>
      </c>
      <c r="K125">
        <v>3.0049716588109732E-3</v>
      </c>
      <c r="L125">
        <v>0.84306585788726807</v>
      </c>
    </row>
    <row r="126" spans="1:12" x14ac:dyDescent="0.25">
      <c r="A126">
        <v>1140</v>
      </c>
      <c r="B126" s="1">
        <f>DATE(2021,10,16) + TIME(0,0,0)</f>
        <v>44485</v>
      </c>
      <c r="C126">
        <v>1300426880</v>
      </c>
      <c r="D126">
        <v>3017802.5</v>
      </c>
      <c r="E126">
        <v>239.33465576171875</v>
      </c>
      <c r="F126">
        <v>430.91827392578125</v>
      </c>
      <c r="G126">
        <v>11940323</v>
      </c>
      <c r="H126">
        <v>4</v>
      </c>
      <c r="I126">
        <v>27709.01953125</v>
      </c>
      <c r="J126">
        <v>1</v>
      </c>
      <c r="K126">
        <v>3.0426520388573408E-3</v>
      </c>
      <c r="L126">
        <v>0.84311467409133911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1312247808</v>
      </c>
      <c r="D127">
        <v>3045234.5</v>
      </c>
      <c r="E127">
        <v>240.18081665039063</v>
      </c>
      <c r="F127">
        <v>430.91827392578125</v>
      </c>
      <c r="G127">
        <v>11940316</v>
      </c>
      <c r="H127">
        <v>4</v>
      </c>
      <c r="I127">
        <v>27709.00390625</v>
      </c>
      <c r="J127">
        <v>1</v>
      </c>
      <c r="K127">
        <v>3.1019945163279772E-3</v>
      </c>
      <c r="L127">
        <v>0.85955840349197388</v>
      </c>
    </row>
    <row r="128" spans="1:12" x14ac:dyDescent="0.25">
      <c r="A128">
        <v>1141</v>
      </c>
      <c r="B128" s="1">
        <f>DATE(2021,10,17) + TIME(0,0,0)</f>
        <v>44486</v>
      </c>
      <c r="C128">
        <v>1312368640</v>
      </c>
      <c r="D128">
        <v>3045515</v>
      </c>
      <c r="E128">
        <v>240.28501892089844</v>
      </c>
      <c r="F128">
        <v>430.91973876953125</v>
      </c>
      <c r="G128">
        <v>12089697</v>
      </c>
      <c r="H128">
        <v>5</v>
      </c>
      <c r="I128">
        <v>28055.564453125</v>
      </c>
      <c r="J128">
        <v>1</v>
      </c>
      <c r="K128">
        <v>3.7126507610082626E-2</v>
      </c>
      <c r="L128">
        <v>10.419919013977051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1360604928</v>
      </c>
      <c r="D129">
        <v>3157452.75</v>
      </c>
      <c r="E129">
        <v>285.66168212890625</v>
      </c>
      <c r="F129">
        <v>430.91986083984375</v>
      </c>
      <c r="G129">
        <v>12088868</v>
      </c>
      <c r="H129">
        <v>5</v>
      </c>
      <c r="I129">
        <v>28053.6328125</v>
      </c>
      <c r="J129">
        <v>1</v>
      </c>
      <c r="K129">
        <v>4.4006884098052979E-2</v>
      </c>
      <c r="L129">
        <v>12.350964546203613</v>
      </c>
    </row>
    <row r="130" spans="1:12" x14ac:dyDescent="0.25">
      <c r="A130">
        <v>1145</v>
      </c>
      <c r="B130" s="1">
        <f>DATE(2021,10,21) + TIME(0,0,0)</f>
        <v>44490</v>
      </c>
      <c r="C130">
        <v>1360726528</v>
      </c>
      <c r="D130">
        <v>3157735</v>
      </c>
      <c r="E130">
        <v>285.80770874023438</v>
      </c>
      <c r="F130">
        <v>430.92025756835938</v>
      </c>
      <c r="G130">
        <v>12163310</v>
      </c>
      <c r="H130">
        <v>4</v>
      </c>
      <c r="I130">
        <v>28226.359375</v>
      </c>
      <c r="J130">
        <v>1</v>
      </c>
      <c r="K130">
        <v>5.171256884932518E-2</v>
      </c>
      <c r="L130">
        <v>14.604127883911133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1372768000</v>
      </c>
      <c r="D131">
        <v>3185678.5</v>
      </c>
      <c r="E131">
        <v>300.93267822265625</v>
      </c>
      <c r="F131">
        <v>430.92031860351563</v>
      </c>
      <c r="G131">
        <v>12162875</v>
      </c>
      <c r="H131">
        <v>4</v>
      </c>
      <c r="I131">
        <v>28225.34375</v>
      </c>
      <c r="J131">
        <v>1</v>
      </c>
      <c r="K131">
        <v>5.5305551737546921E-2</v>
      </c>
      <c r="L131">
        <v>15.618821144104004</v>
      </c>
    </row>
    <row r="132" spans="1:12" x14ac:dyDescent="0.25">
      <c r="A132">
        <v>1146</v>
      </c>
      <c r="B132" s="1">
        <f>DATE(2021,10,22) + TIME(0,0,0)</f>
        <v>44491</v>
      </c>
      <c r="C132">
        <v>1372888576</v>
      </c>
      <c r="D132">
        <v>3185958.25</v>
      </c>
      <c r="E132">
        <v>301.0609130859375</v>
      </c>
      <c r="F132">
        <v>430.91986083984375</v>
      </c>
      <c r="G132">
        <v>12054361</v>
      </c>
      <c r="H132">
        <v>5</v>
      </c>
      <c r="I132">
        <v>27973.5546875</v>
      </c>
      <c r="J132">
        <v>1</v>
      </c>
      <c r="K132">
        <v>4.5818716287612915E-2</v>
      </c>
      <c r="L132">
        <v>12.822999000549316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1396876032</v>
      </c>
      <c r="D133">
        <v>3241624</v>
      </c>
      <c r="E133">
        <v>328.14251708984375</v>
      </c>
      <c r="F133">
        <v>430.92001342773438</v>
      </c>
      <c r="G133">
        <v>12053876</v>
      </c>
      <c r="H133">
        <v>5</v>
      </c>
      <c r="I133">
        <v>27972.419921875</v>
      </c>
      <c r="J133">
        <v>1</v>
      </c>
      <c r="K133">
        <v>4.9875196069478989E-2</v>
      </c>
      <c r="L133">
        <v>13.958261489868164</v>
      </c>
    </row>
    <row r="134" spans="1:12" x14ac:dyDescent="0.25">
      <c r="A134">
        <v>1148</v>
      </c>
      <c r="B134" s="1">
        <f>DATE(2021,10,24) + TIME(0,0,0)</f>
        <v>44493</v>
      </c>
      <c r="C134">
        <v>1396997248</v>
      </c>
      <c r="D134">
        <v>3241905.25</v>
      </c>
      <c r="E134">
        <v>328.26821899414063</v>
      </c>
      <c r="F134">
        <v>430.91976928710938</v>
      </c>
      <c r="G134">
        <v>12116247</v>
      </c>
      <c r="H134">
        <v>6</v>
      </c>
      <c r="I134">
        <v>28117.17578125</v>
      </c>
      <c r="J134">
        <v>1</v>
      </c>
      <c r="K134">
        <v>4.4686619192361832E-2</v>
      </c>
      <c r="L134">
        <v>12.570232391357422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1469569408</v>
      </c>
      <c r="D135">
        <v>3410317.5</v>
      </c>
      <c r="E135">
        <v>413.1846923828125</v>
      </c>
      <c r="F135">
        <v>430.92019653320313</v>
      </c>
      <c r="G135">
        <v>12115029</v>
      </c>
      <c r="H135">
        <v>6</v>
      </c>
      <c r="I135">
        <v>28114.3203125</v>
      </c>
      <c r="J135">
        <v>1</v>
      </c>
      <c r="K135">
        <v>5.4838858544826508E-2</v>
      </c>
      <c r="L135">
        <v>15.426032066345215</v>
      </c>
    </row>
    <row r="136" spans="1:12" x14ac:dyDescent="0.25">
      <c r="A136">
        <v>1154</v>
      </c>
      <c r="B136" s="1">
        <f>DATE(2021,10,30) + TIME(0,0,0)</f>
        <v>44499</v>
      </c>
      <c r="C136">
        <v>1469689216</v>
      </c>
      <c r="D136">
        <v>3410595.5</v>
      </c>
      <c r="E136">
        <v>413.36154174804688</v>
      </c>
      <c r="F136">
        <v>430.920654296875</v>
      </c>
      <c r="G136">
        <v>11982179</v>
      </c>
      <c r="H136">
        <v>5</v>
      </c>
      <c r="I136">
        <v>27806</v>
      </c>
      <c r="J136">
        <v>1</v>
      </c>
      <c r="K136">
        <v>6.3552707433700562E-2</v>
      </c>
      <c r="L136">
        <v>17.682703018188477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1505514240</v>
      </c>
      <c r="D137">
        <v>3493731.5</v>
      </c>
      <c r="E137">
        <v>470.36749267578125</v>
      </c>
      <c r="F137">
        <v>430.92092895507813</v>
      </c>
      <c r="G137">
        <v>11981241</v>
      </c>
      <c r="H137">
        <v>5</v>
      </c>
      <c r="I137">
        <v>27803.8046875</v>
      </c>
      <c r="J137">
        <v>1</v>
      </c>
      <c r="K137">
        <v>7.1442738175392151E-2</v>
      </c>
      <c r="L137">
        <v>19.878000259399414</v>
      </c>
    </row>
    <row r="138" spans="1:12" x14ac:dyDescent="0.25">
      <c r="A138">
        <v>1157</v>
      </c>
      <c r="B138" s="1">
        <f>DATE(2021,11,2) + TIME(0,0,0)</f>
        <v>44502</v>
      </c>
      <c r="C138">
        <v>1505634944</v>
      </c>
      <c r="D138">
        <v>3494011.75</v>
      </c>
      <c r="E138">
        <v>470.53863525390625</v>
      </c>
      <c r="F138">
        <v>430.92037963867188</v>
      </c>
      <c r="G138">
        <v>12076683</v>
      </c>
      <c r="H138">
        <v>6</v>
      </c>
      <c r="I138">
        <v>28025.322265625</v>
      </c>
      <c r="J138">
        <v>1</v>
      </c>
      <c r="K138">
        <v>6.1027612537145615E-2</v>
      </c>
      <c r="L138">
        <v>17.113628387451172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1626267904</v>
      </c>
      <c r="D139">
        <v>3773954</v>
      </c>
      <c r="E139">
        <v>672.19476318359375</v>
      </c>
      <c r="F139">
        <v>430.92132568359375</v>
      </c>
      <c r="G139">
        <v>12074357</v>
      </c>
      <c r="H139">
        <v>6</v>
      </c>
      <c r="I139">
        <v>28019.86328125</v>
      </c>
      <c r="J139">
        <v>1</v>
      </c>
      <c r="K139">
        <v>8.0490559339523315E-2</v>
      </c>
      <c r="L139">
        <v>22.571512222290039</v>
      </c>
    </row>
    <row r="140" spans="1:12" x14ac:dyDescent="0.25">
      <c r="A140">
        <v>1167</v>
      </c>
      <c r="B140" s="1">
        <f>DATE(2021,11,12) + TIME(0,0,0)</f>
        <v>44512</v>
      </c>
      <c r="C140">
        <v>1626385664</v>
      </c>
      <c r="D140">
        <v>3774227</v>
      </c>
      <c r="E140">
        <v>672.45452880859375</v>
      </c>
      <c r="F140">
        <v>430.922119140625</v>
      </c>
      <c r="G140">
        <v>11768177</v>
      </c>
      <c r="H140">
        <v>5</v>
      </c>
      <c r="I140">
        <v>27309.2890625</v>
      </c>
      <c r="J140">
        <v>1</v>
      </c>
      <c r="K140">
        <v>9.5026224851608276E-2</v>
      </c>
      <c r="L140">
        <v>25.975669860839844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1630975104</v>
      </c>
      <c r="D141">
        <v>3784877.5</v>
      </c>
      <c r="E141">
        <v>682.71539306640625</v>
      </c>
      <c r="F141">
        <v>430.92218017578125</v>
      </c>
      <c r="G141">
        <v>11767973</v>
      </c>
      <c r="H141">
        <v>5</v>
      </c>
      <c r="I141">
        <v>27308.814453125</v>
      </c>
      <c r="J141">
        <v>1</v>
      </c>
      <c r="K141">
        <v>9.6765205264091492E-2</v>
      </c>
      <c r="L141">
        <v>26.451025009155273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1631095168</v>
      </c>
      <c r="D142">
        <v>3785156</v>
      </c>
      <c r="E142">
        <v>682.94891357421875</v>
      </c>
      <c r="F142">
        <v>430.92147827148438</v>
      </c>
      <c r="G142">
        <v>11999640</v>
      </c>
      <c r="H142">
        <v>6</v>
      </c>
      <c r="I142">
        <v>27846.466796875</v>
      </c>
      <c r="J142">
        <v>1</v>
      </c>
      <c r="K142">
        <v>8.3785220980644226E-2</v>
      </c>
      <c r="L142">
        <v>23.350790023803711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1650174080</v>
      </c>
      <c r="D143">
        <v>3829430.75</v>
      </c>
      <c r="E143">
        <v>721.206298828125</v>
      </c>
      <c r="F143">
        <v>430.92166137695313</v>
      </c>
      <c r="G143">
        <v>11999170</v>
      </c>
      <c r="H143">
        <v>6</v>
      </c>
      <c r="I143">
        <v>27845.36328125</v>
      </c>
      <c r="J143">
        <v>1</v>
      </c>
      <c r="K143">
        <v>8.7744452059268951E-2</v>
      </c>
      <c r="L143">
        <v>24.454219818115234</v>
      </c>
    </row>
    <row r="144" spans="1:12" x14ac:dyDescent="0.25">
      <c r="A144">
        <v>1169</v>
      </c>
      <c r="B144" s="1">
        <f>DATE(2021,11,14) + TIME(0,0,0)</f>
        <v>44514</v>
      </c>
      <c r="C144">
        <v>1650294144</v>
      </c>
      <c r="D144">
        <v>3829709.25</v>
      </c>
      <c r="E144">
        <v>721.448486328125</v>
      </c>
      <c r="F144">
        <v>430.92160034179688</v>
      </c>
      <c r="G144">
        <v>12004750</v>
      </c>
      <c r="H144">
        <v>6</v>
      </c>
      <c r="I144">
        <v>27858.31640625</v>
      </c>
      <c r="J144">
        <v>1</v>
      </c>
      <c r="K144">
        <v>8.6853645741939545E-2</v>
      </c>
      <c r="L144">
        <v>24.216997146606445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1710193920</v>
      </c>
      <c r="D145">
        <v>3968713</v>
      </c>
      <c r="E145">
        <v>851.6568603515625</v>
      </c>
      <c r="F145">
        <v>430.9222412109375</v>
      </c>
      <c r="G145">
        <v>12003253</v>
      </c>
      <c r="H145">
        <v>6</v>
      </c>
      <c r="I145">
        <v>27854.798828125</v>
      </c>
      <c r="J145">
        <v>1</v>
      </c>
      <c r="K145">
        <v>9.9464982748031616E-2</v>
      </c>
      <c r="L145">
        <v>27.733356475830078</v>
      </c>
    </row>
    <row r="146" spans="1:12" x14ac:dyDescent="0.25">
      <c r="A146">
        <v>1174</v>
      </c>
      <c r="B146" s="1">
        <f>DATE(2021,11,19) + TIME(0,0,0)</f>
        <v>44519</v>
      </c>
      <c r="C146">
        <v>1710313728</v>
      </c>
      <c r="D146">
        <v>3968991</v>
      </c>
      <c r="E146">
        <v>851.97296142578125</v>
      </c>
      <c r="F146">
        <v>430.923095703125</v>
      </c>
      <c r="G146">
        <v>11986971</v>
      </c>
      <c r="H146">
        <v>5</v>
      </c>
      <c r="I146">
        <v>27816.9609375</v>
      </c>
      <c r="J146">
        <v>1</v>
      </c>
      <c r="K146">
        <v>0.11350914835929871</v>
      </c>
      <c r="L146">
        <v>31.610675811767578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1746152320</v>
      </c>
      <c r="D147">
        <v>4052158.25</v>
      </c>
      <c r="E147">
        <v>952.14239501953125</v>
      </c>
      <c r="F147">
        <v>430.923583984375</v>
      </c>
      <c r="G147">
        <v>11985637</v>
      </c>
      <c r="H147">
        <v>5</v>
      </c>
      <c r="I147">
        <v>27813.833984375</v>
      </c>
      <c r="J147">
        <v>1</v>
      </c>
      <c r="K147">
        <v>0.12473785132169724</v>
      </c>
      <c r="L147">
        <v>34.737709045410156</v>
      </c>
    </row>
    <row r="148" spans="1:12" x14ac:dyDescent="0.25">
      <c r="A148">
        <v>1177</v>
      </c>
      <c r="B148" s="1">
        <f>DATE(2021,11,22) + TIME(0,0,0)</f>
        <v>44522</v>
      </c>
      <c r="C148">
        <v>1746272000</v>
      </c>
      <c r="D148">
        <v>4052435.75</v>
      </c>
      <c r="E148">
        <v>952.4427490234375</v>
      </c>
      <c r="F148">
        <v>430.92254638671875</v>
      </c>
      <c r="G148">
        <v>11961262</v>
      </c>
      <c r="H148">
        <v>6</v>
      </c>
      <c r="I148">
        <v>27757.3359375</v>
      </c>
      <c r="J148">
        <v>1</v>
      </c>
      <c r="K148">
        <v>0.10809620469808578</v>
      </c>
      <c r="L148">
        <v>30.03709602355957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1793994880</v>
      </c>
      <c r="D149">
        <v>4163181.5</v>
      </c>
      <c r="E149">
        <v>1078.384765625</v>
      </c>
      <c r="F149">
        <v>430.92324829101563</v>
      </c>
      <c r="G149">
        <v>11960174</v>
      </c>
      <c r="H149">
        <v>6</v>
      </c>
      <c r="I149">
        <v>27754.765625</v>
      </c>
      <c r="J149">
        <v>1</v>
      </c>
      <c r="K149">
        <v>0.11734465509653091</v>
      </c>
      <c r="L149">
        <v>32.606998443603516</v>
      </c>
    </row>
    <row r="150" spans="1:12" x14ac:dyDescent="0.25">
      <c r="A150">
        <v>1181</v>
      </c>
      <c r="B150" s="1">
        <f>DATE(2021,11,26) + TIME(0,0,0)</f>
        <v>44526</v>
      </c>
      <c r="C150">
        <v>1794115328</v>
      </c>
      <c r="D150">
        <v>4163461</v>
      </c>
      <c r="E150">
        <v>1078.7161865234375</v>
      </c>
      <c r="F150">
        <v>430.92333984375</v>
      </c>
      <c r="G150">
        <v>12046025</v>
      </c>
      <c r="H150">
        <v>6</v>
      </c>
      <c r="I150">
        <v>27953.984375</v>
      </c>
      <c r="J150">
        <v>1</v>
      </c>
      <c r="K150">
        <v>0.11842545866966248</v>
      </c>
      <c r="L150">
        <v>33.143886566162109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1842176000</v>
      </c>
      <c r="D151">
        <v>4274990.5</v>
      </c>
      <c r="E151">
        <v>1217.8475341796875</v>
      </c>
      <c r="F151">
        <v>430.92404174804688</v>
      </c>
      <c r="G151">
        <v>12044846</v>
      </c>
      <c r="H151">
        <v>6</v>
      </c>
      <c r="I151">
        <v>27951.203125</v>
      </c>
      <c r="J151">
        <v>1</v>
      </c>
      <c r="K151">
        <v>0.12836448848247528</v>
      </c>
      <c r="L151">
        <v>35.925533294677734</v>
      </c>
    </row>
    <row r="152" spans="1:12" x14ac:dyDescent="0.25">
      <c r="A152">
        <v>1185</v>
      </c>
      <c r="B152" s="1">
        <f>DATE(2021,11,30) + TIME(0,0,0)</f>
        <v>44530</v>
      </c>
      <c r="C152">
        <v>1842296192</v>
      </c>
      <c r="D152">
        <v>4275269.5</v>
      </c>
      <c r="E152">
        <v>1218.2109375</v>
      </c>
      <c r="F152">
        <v>430.92416381835938</v>
      </c>
      <c r="G152">
        <v>12017529</v>
      </c>
      <c r="H152">
        <v>6</v>
      </c>
      <c r="I152">
        <v>27887.806640625</v>
      </c>
      <c r="J152">
        <v>1</v>
      </c>
      <c r="K152">
        <v>0.13012473285198212</v>
      </c>
      <c r="L152">
        <v>36.336215972900391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1866210176</v>
      </c>
      <c r="D153">
        <v>4330764</v>
      </c>
      <c r="E153">
        <v>1292.693115234375</v>
      </c>
      <c r="F153">
        <v>430.92453002929688</v>
      </c>
      <c r="G153">
        <v>12016843</v>
      </c>
      <c r="H153">
        <v>6</v>
      </c>
      <c r="I153">
        <v>27886.1875</v>
      </c>
      <c r="J153">
        <v>1</v>
      </c>
      <c r="K153">
        <v>0.13591982424259186</v>
      </c>
      <c r="L153">
        <v>37.954444885253906</v>
      </c>
    </row>
    <row r="154" spans="1:12" x14ac:dyDescent="0.25">
      <c r="A154">
        <v>1187</v>
      </c>
      <c r="B154" s="1">
        <f>DATE(2021,12,2) + TIME(0,0,0)</f>
        <v>44532</v>
      </c>
      <c r="C154">
        <v>1866331392</v>
      </c>
      <c r="D154">
        <v>4331045.5</v>
      </c>
      <c r="E154">
        <v>1293.0692138671875</v>
      </c>
      <c r="F154">
        <v>430.92440795898438</v>
      </c>
      <c r="G154">
        <v>12125993</v>
      </c>
      <c r="H154">
        <v>6</v>
      </c>
      <c r="I154">
        <v>28139.490234375</v>
      </c>
      <c r="J154">
        <v>1</v>
      </c>
      <c r="K154">
        <v>0.13344432413578033</v>
      </c>
      <c r="L154">
        <v>37.600727081298828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1875910784</v>
      </c>
      <c r="D155">
        <v>4353275</v>
      </c>
      <c r="E155">
        <v>1323.146240234375</v>
      </c>
      <c r="F155">
        <v>430.924560546875</v>
      </c>
      <c r="G155">
        <v>12125701</v>
      </c>
      <c r="H155">
        <v>6</v>
      </c>
      <c r="I155">
        <v>28138.802734375</v>
      </c>
      <c r="J155">
        <v>1</v>
      </c>
      <c r="K155">
        <v>0.1358853280544281</v>
      </c>
      <c r="L155">
        <v>38.288532257080078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1876032256</v>
      </c>
      <c r="D156">
        <v>4353557</v>
      </c>
      <c r="E156">
        <v>1323.521240234375</v>
      </c>
      <c r="F156">
        <v>430.92434692382813</v>
      </c>
      <c r="G156">
        <v>12151754</v>
      </c>
      <c r="H156">
        <v>6</v>
      </c>
      <c r="I156">
        <v>28199.275390625</v>
      </c>
      <c r="J156">
        <v>1</v>
      </c>
      <c r="K156">
        <v>0.1328071802854538</v>
      </c>
      <c r="L156">
        <v>37.500465393066406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1902643584</v>
      </c>
      <c r="D157">
        <v>4415311</v>
      </c>
      <c r="E157">
        <v>1408.266357421875</v>
      </c>
      <c r="F157">
        <v>430.9248046875</v>
      </c>
      <c r="G157">
        <v>12151004</v>
      </c>
      <c r="H157">
        <v>6</v>
      </c>
      <c r="I157">
        <v>28197.50390625</v>
      </c>
      <c r="J157">
        <v>1</v>
      </c>
      <c r="K157">
        <v>0.13907539844512939</v>
      </c>
      <c r="L157">
        <v>39.270408630371094</v>
      </c>
    </row>
    <row r="158" spans="1:12" x14ac:dyDescent="0.25">
      <c r="A158">
        <v>1190</v>
      </c>
      <c r="B158" s="1">
        <f>DATE(2021,12,5) + TIME(0,0,0)</f>
        <v>44535</v>
      </c>
      <c r="C158">
        <v>1902765568</v>
      </c>
      <c r="D158">
        <v>4415594</v>
      </c>
      <c r="E158">
        <v>1408.6534423828125</v>
      </c>
      <c r="F158">
        <v>430.92462158203125</v>
      </c>
      <c r="G158">
        <v>12202024</v>
      </c>
      <c r="H158">
        <v>6</v>
      </c>
      <c r="I158">
        <v>28315.912109375</v>
      </c>
      <c r="J158">
        <v>1</v>
      </c>
      <c r="K158">
        <v>0.13652186095714569</v>
      </c>
      <c r="L158">
        <v>38.710258483886719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1914845440</v>
      </c>
      <c r="D159">
        <v>4443626.5</v>
      </c>
      <c r="E159">
        <v>1447.3857421875</v>
      </c>
      <c r="F159">
        <v>430.92483520507813</v>
      </c>
      <c r="G159">
        <v>12201701</v>
      </c>
      <c r="H159">
        <v>6</v>
      </c>
      <c r="I159">
        <v>28315.1484375</v>
      </c>
      <c r="J159">
        <v>1</v>
      </c>
      <c r="K159">
        <v>0.13921000063419342</v>
      </c>
      <c r="L159">
        <v>39.472469329833984</v>
      </c>
    </row>
    <row r="160" spans="1:12" x14ac:dyDescent="0.25">
      <c r="A160">
        <v>1191</v>
      </c>
      <c r="B160" s="1">
        <f>DATE(2021,12,6) + TIME(0,0,0)</f>
        <v>44536</v>
      </c>
      <c r="C160">
        <v>1914966400</v>
      </c>
      <c r="D160">
        <v>4443907</v>
      </c>
      <c r="E160">
        <v>1447.9395751953125</v>
      </c>
      <c r="F160">
        <v>430.92901611328125</v>
      </c>
      <c r="G160">
        <v>12096141</v>
      </c>
      <c r="H160">
        <v>4</v>
      </c>
      <c r="I160">
        <v>28069.916015625</v>
      </c>
      <c r="J160">
        <v>1</v>
      </c>
      <c r="K160">
        <v>0.19691365957260132</v>
      </c>
      <c r="L160">
        <v>55.382553100585938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1922102784</v>
      </c>
      <c r="D161">
        <v>4460467.5</v>
      </c>
      <c r="E161">
        <v>1481.216064453125</v>
      </c>
      <c r="F161">
        <v>430.9290771484375</v>
      </c>
      <c r="G161">
        <v>12095483</v>
      </c>
      <c r="H161">
        <v>4</v>
      </c>
      <c r="I161">
        <v>28068.384765625</v>
      </c>
      <c r="J161">
        <v>1</v>
      </c>
      <c r="K161">
        <v>0.20235636830329895</v>
      </c>
      <c r="L161">
        <v>56.913330078125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1922222976</v>
      </c>
      <c r="D162">
        <v>4460746.5</v>
      </c>
      <c r="E162">
        <v>1481.684814453125</v>
      </c>
      <c r="F162">
        <v>430.92657470703125</v>
      </c>
      <c r="G162">
        <v>12022909</v>
      </c>
      <c r="H162">
        <v>5</v>
      </c>
      <c r="I162">
        <v>27900.134765625</v>
      </c>
      <c r="J162">
        <v>1</v>
      </c>
      <c r="K162">
        <v>0.16770042479038239</v>
      </c>
      <c r="L162">
        <v>46.867240905761719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1926912000</v>
      </c>
      <c r="D163">
        <v>4471627.5</v>
      </c>
      <c r="E163">
        <v>1500.0267333984375</v>
      </c>
      <c r="F163">
        <v>430.92666625976563</v>
      </c>
      <c r="G163">
        <v>12022797</v>
      </c>
      <c r="H163">
        <v>5</v>
      </c>
      <c r="I163">
        <v>27899.8671875</v>
      </c>
      <c r="J163">
        <v>1</v>
      </c>
      <c r="K163">
        <v>0.16865706443786621</v>
      </c>
      <c r="L163">
        <v>47.134593963623047</v>
      </c>
    </row>
    <row r="164" spans="1:12" x14ac:dyDescent="0.25">
      <c r="A164">
        <v>1192</v>
      </c>
      <c r="B164" s="1">
        <f>DATE(2021,12,7) + TIME(0,0,0)</f>
        <v>44537</v>
      </c>
      <c r="C164">
        <v>1927032704</v>
      </c>
      <c r="D164">
        <v>4471908</v>
      </c>
      <c r="E164">
        <v>1500.447509765625</v>
      </c>
      <c r="F164">
        <v>430.92532348632813</v>
      </c>
      <c r="G164">
        <v>12073920</v>
      </c>
      <c r="H164">
        <v>6</v>
      </c>
      <c r="I164">
        <v>28018.58984375</v>
      </c>
      <c r="J164">
        <v>1</v>
      </c>
      <c r="K164">
        <v>0.1499493420124054</v>
      </c>
      <c r="L164">
        <v>42.076786041259766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2071769984</v>
      </c>
      <c r="D165">
        <v>4807782</v>
      </c>
      <c r="E165">
        <v>2073.54638671875</v>
      </c>
      <c r="F165">
        <v>430.92849731445313</v>
      </c>
      <c r="G165">
        <v>12069531</v>
      </c>
      <c r="H165">
        <v>6</v>
      </c>
      <c r="I165">
        <v>28008.19921875</v>
      </c>
      <c r="J165">
        <v>1</v>
      </c>
      <c r="K165">
        <v>0.18697507679462433</v>
      </c>
      <c r="L165">
        <v>52.466453552246094</v>
      </c>
    </row>
    <row r="166" spans="1:12" x14ac:dyDescent="0.25">
      <c r="A166">
        <v>1204</v>
      </c>
      <c r="B166" s="1">
        <f>DATE(2021,12,19) + TIME(0,0,0)</f>
        <v>44549</v>
      </c>
      <c r="C166">
        <v>2071882112</v>
      </c>
      <c r="D166">
        <v>4808042</v>
      </c>
      <c r="E166">
        <v>2074.2412109375</v>
      </c>
      <c r="F166">
        <v>430.9346923828125</v>
      </c>
      <c r="G166">
        <v>11205103</v>
      </c>
      <c r="H166">
        <v>4</v>
      </c>
      <c r="I166">
        <v>26001.859375</v>
      </c>
      <c r="J166">
        <v>1</v>
      </c>
      <c r="K166">
        <v>0.26646679639816284</v>
      </c>
      <c r="L166">
        <v>69.471435546875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2105380096</v>
      </c>
      <c r="D167">
        <v>4885775.5</v>
      </c>
      <c r="E167">
        <v>2294.215576171875</v>
      </c>
      <c r="F167">
        <v>430.9359130859375</v>
      </c>
      <c r="G167">
        <v>11202320</v>
      </c>
      <c r="H167">
        <v>4</v>
      </c>
      <c r="I167">
        <v>25995.328125</v>
      </c>
      <c r="J167">
        <v>1</v>
      </c>
      <c r="K167">
        <v>0.2915097177028656</v>
      </c>
      <c r="L167">
        <v>76.000457763671875</v>
      </c>
    </row>
    <row r="168" spans="1:12" x14ac:dyDescent="0.25">
      <c r="A168">
        <v>1207</v>
      </c>
      <c r="B168" s="1">
        <f>DATE(2021,12,22) + TIME(0,0,0)</f>
        <v>44552</v>
      </c>
      <c r="C168">
        <v>2105500672</v>
      </c>
      <c r="D168">
        <v>4886055.5</v>
      </c>
      <c r="E168">
        <v>2294.79052734375</v>
      </c>
      <c r="F168">
        <v>430.92898559570313</v>
      </c>
      <c r="G168">
        <v>12056193</v>
      </c>
      <c r="H168">
        <v>6</v>
      </c>
      <c r="I168">
        <v>27977.21484375</v>
      </c>
      <c r="J168">
        <v>1</v>
      </c>
      <c r="K168">
        <v>0.20503820478916168</v>
      </c>
      <c r="L168">
        <v>57.481838226318359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2129491968</v>
      </c>
      <c r="D169">
        <v>4941728.5</v>
      </c>
      <c r="E169">
        <v>2410.480224609375</v>
      </c>
      <c r="F169">
        <v>430.9300537109375</v>
      </c>
      <c r="G169">
        <v>12055636</v>
      </c>
      <c r="H169">
        <v>6</v>
      </c>
      <c r="I169">
        <v>27975.853515625</v>
      </c>
      <c r="J169">
        <v>1</v>
      </c>
      <c r="K169">
        <v>0.20989401638507843</v>
      </c>
      <c r="L169">
        <v>58.843151092529297</v>
      </c>
    </row>
    <row r="170" spans="1:12" x14ac:dyDescent="0.25">
      <c r="A170">
        <v>1209</v>
      </c>
      <c r="B170" s="1">
        <f>DATE(2021,12,24) + TIME(0,0,0)</f>
        <v>44554</v>
      </c>
      <c r="C170">
        <v>2129612928</v>
      </c>
      <c r="D170">
        <v>4942009.5</v>
      </c>
      <c r="E170">
        <v>2411.088623046875</v>
      </c>
      <c r="F170">
        <v>430.93063354492188</v>
      </c>
      <c r="G170">
        <v>12102517</v>
      </c>
      <c r="H170">
        <v>6</v>
      </c>
      <c r="I170">
        <v>28084.60546875</v>
      </c>
      <c r="J170">
        <v>1</v>
      </c>
      <c r="K170">
        <v>0.21610777080059052</v>
      </c>
      <c r="L170">
        <v>60.824459075927734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2141594112</v>
      </c>
      <c r="D171">
        <v>4969812.5</v>
      </c>
      <c r="E171">
        <v>2472.0986328125</v>
      </c>
      <c r="F171">
        <v>430.93099975585938</v>
      </c>
      <c r="G171">
        <v>12102053</v>
      </c>
      <c r="H171">
        <v>6</v>
      </c>
      <c r="I171">
        <v>28083.505859375</v>
      </c>
      <c r="J171">
        <v>1</v>
      </c>
      <c r="K171">
        <v>0.22001531720161438</v>
      </c>
      <c r="L171">
        <v>61.92425537109375</v>
      </c>
    </row>
    <row r="172" spans="1:12" x14ac:dyDescent="0.25">
      <c r="A172">
        <v>1210</v>
      </c>
      <c r="B172" s="1">
        <f>DATE(2021,12,25) + TIME(0,0,0)</f>
        <v>44555</v>
      </c>
      <c r="C172">
        <v>2141716480</v>
      </c>
      <c r="D172">
        <v>4970096.5</v>
      </c>
      <c r="E172">
        <v>2472.744873046875</v>
      </c>
      <c r="F172">
        <v>430.93179321289063</v>
      </c>
      <c r="G172">
        <v>12241051</v>
      </c>
      <c r="H172">
        <v>5</v>
      </c>
      <c r="I172">
        <v>28406.005859375</v>
      </c>
      <c r="J172">
        <v>1</v>
      </c>
      <c r="K172">
        <v>0.22699117660522461</v>
      </c>
      <c r="L172">
        <v>64.625823974609375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2153834752</v>
      </c>
      <c r="D173">
        <v>4998217.5</v>
      </c>
      <c r="E173">
        <v>2537.537841796875</v>
      </c>
      <c r="F173">
        <v>430.93215942382813</v>
      </c>
      <c r="G173">
        <v>12240471</v>
      </c>
      <c r="H173">
        <v>5</v>
      </c>
      <c r="I173">
        <v>28404.63671875</v>
      </c>
      <c r="J173">
        <v>1</v>
      </c>
      <c r="K173">
        <v>0.23179970681667328</v>
      </c>
      <c r="L173">
        <v>65.994842529296875</v>
      </c>
    </row>
    <row r="174" spans="1:12" x14ac:dyDescent="0.25">
      <c r="A174">
        <v>1211</v>
      </c>
      <c r="B174" s="1">
        <f>DATE(2021,12,26) + TIME(0,0,0)</f>
        <v>44556</v>
      </c>
      <c r="C174">
        <v>2153955584</v>
      </c>
      <c r="D174">
        <v>4998498</v>
      </c>
      <c r="E174">
        <v>2538.20947265625</v>
      </c>
      <c r="F174">
        <v>430.93270874023438</v>
      </c>
      <c r="G174">
        <v>12087383</v>
      </c>
      <c r="H174">
        <v>5</v>
      </c>
      <c r="I174">
        <v>28049.3515625</v>
      </c>
      <c r="J174">
        <v>1</v>
      </c>
      <c r="K174">
        <v>0.23893997073173523</v>
      </c>
      <c r="L174">
        <v>67.181632995605469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2214263552</v>
      </c>
      <c r="D175">
        <v>5138444.5</v>
      </c>
      <c r="E175">
        <v>2893.15185546875</v>
      </c>
      <c r="F175">
        <v>430.93490600585938</v>
      </c>
      <c r="G175">
        <v>12084579</v>
      </c>
      <c r="H175">
        <v>5</v>
      </c>
      <c r="I175">
        <v>28042.701171875</v>
      </c>
      <c r="J175">
        <v>1</v>
      </c>
      <c r="K175">
        <v>0.26258638501167297</v>
      </c>
      <c r="L175">
        <v>73.830184936523438</v>
      </c>
    </row>
    <row r="176" spans="1:12" x14ac:dyDescent="0.25">
      <c r="A176">
        <v>1216</v>
      </c>
      <c r="B176" s="1">
        <f>DATE(2021,12,31) + TIME(0,0,0)</f>
        <v>44561</v>
      </c>
      <c r="C176">
        <v>2214384640</v>
      </c>
      <c r="D176">
        <v>5138726</v>
      </c>
      <c r="E176">
        <v>2893.927734375</v>
      </c>
      <c r="F176">
        <v>430.9361572265625</v>
      </c>
      <c r="G176">
        <v>12121049</v>
      </c>
      <c r="H176">
        <v>5</v>
      </c>
      <c r="I176">
        <v>28127.25</v>
      </c>
      <c r="J176">
        <v>1</v>
      </c>
      <c r="K176">
        <v>0.27508318424224854</v>
      </c>
      <c r="L176">
        <v>77.586761474609375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2250622976</v>
      </c>
      <c r="D177">
        <v>5222817.5</v>
      </c>
      <c r="E177">
        <v>3134.65673828125</v>
      </c>
      <c r="F177">
        <v>430.93771362304688</v>
      </c>
      <c r="G177">
        <v>12118985</v>
      </c>
      <c r="H177">
        <v>5</v>
      </c>
      <c r="I177">
        <v>28122.359375</v>
      </c>
      <c r="J177">
        <v>1</v>
      </c>
      <c r="K177">
        <v>0.29242151975631714</v>
      </c>
      <c r="L177">
        <v>82.477012634277344</v>
      </c>
    </row>
    <row r="178" spans="1:12" x14ac:dyDescent="0.25">
      <c r="A178">
        <v>1219</v>
      </c>
      <c r="B178" s="1">
        <f>DATE(2022,1,3) + TIME(0,0,0)</f>
        <v>44564</v>
      </c>
      <c r="C178">
        <v>2250746624</v>
      </c>
      <c r="D178">
        <v>5223104.5</v>
      </c>
      <c r="E178">
        <v>3135.47265625</v>
      </c>
      <c r="F178">
        <v>430.93701171875</v>
      </c>
      <c r="G178">
        <v>12367592</v>
      </c>
      <c r="H178">
        <v>5</v>
      </c>
      <c r="I178">
        <v>28699.302734375</v>
      </c>
      <c r="J178">
        <v>1</v>
      </c>
      <c r="K178">
        <v>0.28348571062088013</v>
      </c>
      <c r="L178">
        <v>81.5897216796875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2258043392</v>
      </c>
      <c r="D179">
        <v>5240037</v>
      </c>
      <c r="E179">
        <v>3183.93701171875</v>
      </c>
      <c r="F179">
        <v>430.93734741210938</v>
      </c>
      <c r="G179">
        <v>12367243</v>
      </c>
      <c r="H179">
        <v>5</v>
      </c>
      <c r="I179">
        <v>28698.470703125</v>
      </c>
      <c r="J179">
        <v>1</v>
      </c>
      <c r="K179">
        <v>0.28637894988059998</v>
      </c>
      <c r="L179">
        <v>82.422416687011719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2258165760</v>
      </c>
      <c r="D180">
        <v>5240321</v>
      </c>
      <c r="E180">
        <v>3184.779541015625</v>
      </c>
      <c r="F180">
        <v>430.93820190429688</v>
      </c>
      <c r="G180">
        <v>12248853</v>
      </c>
      <c r="H180">
        <v>5</v>
      </c>
      <c r="I180">
        <v>28423.6875</v>
      </c>
      <c r="J180">
        <v>1</v>
      </c>
      <c r="K180">
        <v>0.29552695155143738</v>
      </c>
      <c r="L180">
        <v>84.248634338378906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2287438080</v>
      </c>
      <c r="D181">
        <v>5308247.5</v>
      </c>
      <c r="E181">
        <v>3392.310302734375</v>
      </c>
      <c r="F181">
        <v>430.93960571289063</v>
      </c>
      <c r="G181">
        <v>12247311</v>
      </c>
      <c r="H181">
        <v>5</v>
      </c>
      <c r="I181">
        <v>28420.015625</v>
      </c>
      <c r="J181">
        <v>1</v>
      </c>
      <c r="K181">
        <v>0.30840262770652771</v>
      </c>
      <c r="L181">
        <v>87.919219970703125</v>
      </c>
    </row>
    <row r="182" spans="1:12" x14ac:dyDescent="0.25">
      <c r="A182">
        <v>1222</v>
      </c>
      <c r="B182" s="1">
        <f>DATE(2022,1,6) + TIME(0,0,0)</f>
        <v>44567</v>
      </c>
      <c r="C182">
        <v>2287558912</v>
      </c>
      <c r="D182">
        <v>5308528.5</v>
      </c>
      <c r="E182">
        <v>3393.05712890625</v>
      </c>
      <c r="F182">
        <v>430.93496704101563</v>
      </c>
      <c r="G182">
        <v>12099875</v>
      </c>
      <c r="H182">
        <v>6</v>
      </c>
      <c r="I182">
        <v>28078.19140625</v>
      </c>
      <c r="J182">
        <v>1</v>
      </c>
      <c r="K182">
        <v>0.26527658104896545</v>
      </c>
      <c r="L182">
        <v>74.6829833984375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2360030464</v>
      </c>
      <c r="D183">
        <v>5476700.5</v>
      </c>
      <c r="E183">
        <v>3856.821044921875</v>
      </c>
      <c r="F183">
        <v>430.9384765625</v>
      </c>
      <c r="G183">
        <v>12097932</v>
      </c>
      <c r="H183">
        <v>6</v>
      </c>
      <c r="I183">
        <v>28073.455078125</v>
      </c>
      <c r="J183">
        <v>1</v>
      </c>
      <c r="K183">
        <v>0.28209695219993591</v>
      </c>
      <c r="L183">
        <v>79.418403625488281</v>
      </c>
    </row>
    <row r="184" spans="1:12" x14ac:dyDescent="0.25">
      <c r="A184">
        <v>1228</v>
      </c>
      <c r="B184" s="1">
        <f>DATE(2022,1,12) + TIME(0,0,0)</f>
        <v>44573</v>
      </c>
      <c r="C184">
        <v>2360150016</v>
      </c>
      <c r="D184">
        <v>5476977.5</v>
      </c>
      <c r="E184">
        <v>3857.72314453125</v>
      </c>
      <c r="F184">
        <v>430.94314575195313</v>
      </c>
      <c r="G184">
        <v>11942735</v>
      </c>
      <c r="H184">
        <v>5</v>
      </c>
      <c r="I184">
        <v>27713.017578125</v>
      </c>
      <c r="J184">
        <v>1</v>
      </c>
      <c r="K184">
        <v>0.32445904612541199</v>
      </c>
      <c r="L184">
        <v>90.210090637207031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2369584384</v>
      </c>
      <c r="D185">
        <v>5498870</v>
      </c>
      <c r="E185">
        <v>3929.851806640625</v>
      </c>
      <c r="F185">
        <v>430.9434814453125</v>
      </c>
      <c r="G185">
        <v>11942049</v>
      </c>
      <c r="H185">
        <v>5</v>
      </c>
      <c r="I185">
        <v>27711.404296875</v>
      </c>
      <c r="J185">
        <v>1</v>
      </c>
      <c r="K185">
        <v>0.33026450872421265</v>
      </c>
      <c r="L185">
        <v>91.824195861816406</v>
      </c>
    </row>
    <row r="186" spans="1:12" x14ac:dyDescent="0.25">
      <c r="A186">
        <v>1228.8</v>
      </c>
      <c r="B186" s="1">
        <f>DATE(2022,1,12) + TIME(19,12,0)</f>
        <v>44573.8</v>
      </c>
      <c r="C186">
        <v>2369705472</v>
      </c>
      <c r="D186">
        <v>5499151.5</v>
      </c>
      <c r="E186">
        <v>3930.66796875</v>
      </c>
      <c r="F186">
        <v>430.93899536132813</v>
      </c>
      <c r="G186">
        <v>12125693</v>
      </c>
      <c r="H186">
        <v>6</v>
      </c>
      <c r="I186">
        <v>28137.841796875</v>
      </c>
      <c r="J186">
        <v>1</v>
      </c>
      <c r="K186">
        <v>0.28921228647232056</v>
      </c>
      <c r="L186">
        <v>81.614128112792969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2396259840</v>
      </c>
      <c r="D187">
        <v>5560771</v>
      </c>
      <c r="E187">
        <v>4111.6796875</v>
      </c>
      <c r="F187">
        <v>430.9404296875</v>
      </c>
      <c r="G187">
        <v>12124957</v>
      </c>
      <c r="H187">
        <v>6</v>
      </c>
      <c r="I187">
        <v>28136.0390625</v>
      </c>
      <c r="J187">
        <v>1</v>
      </c>
      <c r="K187">
        <v>0.29559332132339478</v>
      </c>
      <c r="L187">
        <v>83.414825439453125</v>
      </c>
    </row>
    <row r="188" spans="1:12" x14ac:dyDescent="0.25">
      <c r="A188">
        <v>1231</v>
      </c>
      <c r="B188" s="1">
        <f>DATE(2022,1,15) + TIME(0,0,0)</f>
        <v>44576</v>
      </c>
      <c r="C188">
        <v>2396381184</v>
      </c>
      <c r="D188">
        <v>5561052.5</v>
      </c>
      <c r="E188">
        <v>4112.49853515625</v>
      </c>
      <c r="F188">
        <v>430.93978881835938</v>
      </c>
      <c r="G188">
        <v>12125488</v>
      </c>
      <c r="H188">
        <v>6</v>
      </c>
      <c r="I188">
        <v>28137.3125</v>
      </c>
      <c r="J188">
        <v>1</v>
      </c>
      <c r="K188">
        <v>0.29022735357284546</v>
      </c>
      <c r="L188">
        <v>81.899879455566406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2444758016</v>
      </c>
      <c r="D189">
        <v>5673311</v>
      </c>
      <c r="E189">
        <v>4448.5478515625</v>
      </c>
      <c r="F189">
        <v>430.94223022460938</v>
      </c>
      <c r="G189">
        <v>12123924</v>
      </c>
      <c r="H189">
        <v>6</v>
      </c>
      <c r="I189">
        <v>28133.525390625</v>
      </c>
      <c r="J189">
        <v>1</v>
      </c>
      <c r="K189">
        <v>0.30364614725112915</v>
      </c>
      <c r="L189">
        <v>85.686546325683594</v>
      </c>
    </row>
    <row r="190" spans="1:12" x14ac:dyDescent="0.25">
      <c r="A190">
        <v>1235</v>
      </c>
      <c r="B190" s="1">
        <f>DATE(2022,1,19) + TIME(0,0,0)</f>
        <v>44580</v>
      </c>
      <c r="C190">
        <v>2444879360</v>
      </c>
      <c r="D190">
        <v>5673592.5</v>
      </c>
      <c r="E190">
        <v>4449.43798828125</v>
      </c>
      <c r="F190">
        <v>430.94369506835938</v>
      </c>
      <c r="G190">
        <v>12128803</v>
      </c>
      <c r="H190">
        <v>6</v>
      </c>
      <c r="I190">
        <v>28144.75</v>
      </c>
      <c r="J190">
        <v>1</v>
      </c>
      <c r="K190">
        <v>0.31530243158340454</v>
      </c>
      <c r="L190">
        <v>89.021774291992188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2469014528</v>
      </c>
      <c r="D191">
        <v>5729597.5</v>
      </c>
      <c r="E191">
        <v>4629.38330078125</v>
      </c>
      <c r="F191">
        <v>430.94491577148438</v>
      </c>
      <c r="G191">
        <v>12127780</v>
      </c>
      <c r="H191">
        <v>6</v>
      </c>
      <c r="I191">
        <v>28142.296875</v>
      </c>
      <c r="J191">
        <v>1</v>
      </c>
      <c r="K191">
        <v>0.32399004697799683</v>
      </c>
      <c r="L191">
        <v>91.474609375</v>
      </c>
    </row>
    <row r="192" spans="1:12" x14ac:dyDescent="0.25">
      <c r="A192">
        <v>1237</v>
      </c>
      <c r="B192" s="1">
        <f>DATE(2022,1,21) + TIME(0,0,0)</f>
        <v>44582</v>
      </c>
      <c r="C192">
        <v>2469134336</v>
      </c>
      <c r="D192">
        <v>5729876</v>
      </c>
      <c r="E192">
        <v>4629.40673828125</v>
      </c>
      <c r="F192">
        <v>430.91836547851563</v>
      </c>
      <c r="G192">
        <v>11996407</v>
      </c>
      <c r="H192">
        <v>5</v>
      </c>
      <c r="I192">
        <v>27839.1640625</v>
      </c>
      <c r="J192">
        <v>1</v>
      </c>
      <c r="K192">
        <v>8.4572248160839081E-3</v>
      </c>
      <c r="L192">
        <v>2.3546197414398193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2505003264</v>
      </c>
      <c r="D193">
        <v>5813114</v>
      </c>
      <c r="E193">
        <v>4637.505859375</v>
      </c>
      <c r="F193">
        <v>430.91839599609375</v>
      </c>
      <c r="G193">
        <v>11996155</v>
      </c>
      <c r="H193">
        <v>5</v>
      </c>
      <c r="I193">
        <v>27838.578125</v>
      </c>
      <c r="J193">
        <v>1</v>
      </c>
      <c r="K193">
        <v>1.0562281124293804E-2</v>
      </c>
      <c r="L193">
        <v>2.940699577331543</v>
      </c>
    </row>
    <row r="194" spans="1:12" x14ac:dyDescent="0.25">
      <c r="A194">
        <v>1240</v>
      </c>
      <c r="B194" s="1">
        <f>DATE(2022,1,24) + TIME(0,0,0)</f>
        <v>44585</v>
      </c>
      <c r="C194">
        <v>2505125120</v>
      </c>
      <c r="D194">
        <v>5813396.5</v>
      </c>
      <c r="E194">
        <v>4638.42919921875</v>
      </c>
      <c r="F194">
        <v>430.94979858398438</v>
      </c>
      <c r="G194">
        <v>12176133</v>
      </c>
      <c r="H194">
        <v>6</v>
      </c>
      <c r="I194">
        <v>28254.177734375</v>
      </c>
      <c r="J194">
        <v>1</v>
      </c>
      <c r="K194">
        <v>0.32562196254730225</v>
      </c>
      <c r="L194">
        <v>92.3023681640625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2614567936</v>
      </c>
      <c r="D195">
        <v>6067354</v>
      </c>
      <c r="E195">
        <v>5515.9833984375</v>
      </c>
      <c r="F195">
        <v>430.9527587890625</v>
      </c>
      <c r="G195">
        <v>12171819</v>
      </c>
      <c r="H195">
        <v>6</v>
      </c>
      <c r="I195">
        <v>28243.9765625</v>
      </c>
      <c r="J195">
        <v>1</v>
      </c>
      <c r="K195">
        <v>0.36158254742622375</v>
      </c>
      <c r="L195">
        <v>102.49589538574219</v>
      </c>
    </row>
    <row r="196" spans="1:12" x14ac:dyDescent="0.25">
      <c r="A196">
        <v>1249</v>
      </c>
      <c r="B196" s="1">
        <f>DATE(2022,2,2) + TIME(0,0,0)</f>
        <v>44594</v>
      </c>
      <c r="C196">
        <v>2614689024</v>
      </c>
      <c r="D196">
        <v>6067634.5</v>
      </c>
      <c r="E196">
        <v>5516.990234375</v>
      </c>
      <c r="F196">
        <v>430.9520263671875</v>
      </c>
      <c r="G196">
        <v>12102810</v>
      </c>
      <c r="H196">
        <v>6</v>
      </c>
      <c r="I196">
        <v>28083.890625</v>
      </c>
      <c r="J196">
        <v>1</v>
      </c>
      <c r="K196">
        <v>0.35732719302177429</v>
      </c>
      <c r="L196">
        <v>100.71125030517578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2880669184</v>
      </c>
      <c r="D197">
        <v>6684808.5</v>
      </c>
      <c r="E197">
        <v>8122.33837890625</v>
      </c>
      <c r="F197">
        <v>430.97137451171875</v>
      </c>
      <c r="G197">
        <v>12091983</v>
      </c>
      <c r="H197">
        <v>6</v>
      </c>
      <c r="I197">
        <v>28057.5078125</v>
      </c>
      <c r="J197">
        <v>1</v>
      </c>
      <c r="K197">
        <v>0.45091718435287476</v>
      </c>
      <c r="L197">
        <v>127.08919525146484</v>
      </c>
    </row>
    <row r="198" spans="1:12" x14ac:dyDescent="0.25">
      <c r="A198">
        <v>1271</v>
      </c>
      <c r="B198" s="1">
        <f>DATE(2022,2,24) + TIME(0,0,0)</f>
        <v>44616</v>
      </c>
      <c r="C198">
        <v>2880789504</v>
      </c>
      <c r="D198">
        <v>6685087.5</v>
      </c>
      <c r="E198">
        <v>8122.4697265625</v>
      </c>
      <c r="F198">
        <v>430.91860961914063</v>
      </c>
      <c r="G198">
        <v>12021937</v>
      </c>
      <c r="H198">
        <v>5</v>
      </c>
      <c r="I198">
        <v>27898.392578125</v>
      </c>
      <c r="J198">
        <v>1</v>
      </c>
      <c r="K198">
        <v>4.7059688717126846E-2</v>
      </c>
      <c r="L198">
        <v>13.135078430175781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2916732928</v>
      </c>
      <c r="D199">
        <v>6768498.5</v>
      </c>
      <c r="E199">
        <v>8166.88330078125</v>
      </c>
      <c r="F199">
        <v>430.918701171875</v>
      </c>
      <c r="G199">
        <v>12020749</v>
      </c>
      <c r="H199">
        <v>5</v>
      </c>
      <c r="I199">
        <v>27895.630859375</v>
      </c>
      <c r="J199">
        <v>1</v>
      </c>
      <c r="K199">
        <v>5.6952834129333496E-2</v>
      </c>
      <c r="L199">
        <v>15.896406173706055</v>
      </c>
    </row>
    <row r="200" spans="1:12" x14ac:dyDescent="0.25">
      <c r="A200">
        <v>1274</v>
      </c>
      <c r="B200" s="1">
        <f>DATE(2022,2,27) + TIME(0,0,0)</f>
        <v>44619</v>
      </c>
      <c r="C200">
        <v>2916852992</v>
      </c>
      <c r="D200">
        <v>6768777</v>
      </c>
      <c r="E200">
        <v>8168.20166015625</v>
      </c>
      <c r="F200">
        <v>430.98492431640625</v>
      </c>
      <c r="G200">
        <v>12005371</v>
      </c>
      <c r="H200">
        <v>6</v>
      </c>
      <c r="I200">
        <v>27855.6640625</v>
      </c>
      <c r="J200">
        <v>1</v>
      </c>
      <c r="K200">
        <v>0.47111740708351135</v>
      </c>
      <c r="L200">
        <v>131.85406494140625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2940741888</v>
      </c>
      <c r="D201">
        <v>6824206.5</v>
      </c>
      <c r="E201">
        <v>8433.904296875</v>
      </c>
      <c r="F201">
        <v>430.98178100585938</v>
      </c>
      <c r="G201">
        <v>12003993</v>
      </c>
      <c r="H201">
        <v>6</v>
      </c>
      <c r="I201">
        <v>27852.669921875</v>
      </c>
      <c r="J201">
        <v>1</v>
      </c>
      <c r="K201">
        <v>0.48178568482398987</v>
      </c>
      <c r="L201">
        <v>134.83981323242188</v>
      </c>
    </row>
    <row r="202" spans="1:12" x14ac:dyDescent="0.25">
      <c r="A202">
        <v>1276</v>
      </c>
      <c r="B202" s="1">
        <f>DATE(2022,3,1) + TIME(0,0,0)</f>
        <v>44621</v>
      </c>
      <c r="C202">
        <v>2940863232</v>
      </c>
      <c r="D202">
        <v>6824488.5</v>
      </c>
      <c r="E202">
        <v>8435.232421875</v>
      </c>
      <c r="F202">
        <v>430.97967529296875</v>
      </c>
      <c r="G202">
        <v>12139144</v>
      </c>
      <c r="H202">
        <v>6</v>
      </c>
      <c r="I202">
        <v>28166.396484375</v>
      </c>
      <c r="J202">
        <v>1</v>
      </c>
      <c r="K202">
        <v>0.46950775384902954</v>
      </c>
      <c r="L202">
        <v>132.86723327636719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3001425408</v>
      </c>
      <c r="D203">
        <v>6965009.5</v>
      </c>
      <c r="E203">
        <v>9127.513671875</v>
      </c>
      <c r="F203">
        <v>430.98516845703125</v>
      </c>
      <c r="G203">
        <v>12135153</v>
      </c>
      <c r="H203">
        <v>6</v>
      </c>
      <c r="I203">
        <v>28156.775390625</v>
      </c>
      <c r="J203">
        <v>1</v>
      </c>
      <c r="K203">
        <v>0.50348508358001709</v>
      </c>
      <c r="L203">
        <v>142.4825439453125</v>
      </c>
    </row>
    <row r="204" spans="1:12" x14ac:dyDescent="0.25">
      <c r="A204">
        <v>1281</v>
      </c>
      <c r="B204" s="1">
        <f>DATE(2022,3,6) + TIME(0,0,0)</f>
        <v>44626</v>
      </c>
      <c r="C204">
        <v>3001548288</v>
      </c>
      <c r="D204">
        <v>6965294.5</v>
      </c>
      <c r="E204">
        <v>9128.9423828125</v>
      </c>
      <c r="F204">
        <v>430.9842529296875</v>
      </c>
      <c r="G204">
        <v>12278161</v>
      </c>
      <c r="H204">
        <v>6</v>
      </c>
      <c r="I204">
        <v>28488.654296875</v>
      </c>
      <c r="J204">
        <v>1</v>
      </c>
      <c r="K204">
        <v>0.49870967864990234</v>
      </c>
      <c r="L204">
        <v>142.78776550292969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3050529536</v>
      </c>
      <c r="D205">
        <v>7078943</v>
      </c>
      <c r="E205">
        <v>9719.5126953125</v>
      </c>
      <c r="F205">
        <v>430.99029541015625</v>
      </c>
      <c r="G205">
        <v>12274786</v>
      </c>
      <c r="H205">
        <v>6</v>
      </c>
      <c r="I205">
        <v>28480.421875</v>
      </c>
      <c r="J205">
        <v>1</v>
      </c>
      <c r="K205">
        <v>0.52745175361633301</v>
      </c>
      <c r="L205">
        <v>151.01702880859375</v>
      </c>
    </row>
    <row r="206" spans="1:12" x14ac:dyDescent="0.25">
      <c r="A206">
        <v>1285</v>
      </c>
      <c r="B206" s="1">
        <f>DATE(2022,3,10) + TIME(0,0,0)</f>
        <v>44630</v>
      </c>
      <c r="C206">
        <v>3050651904</v>
      </c>
      <c r="D206">
        <v>7079227</v>
      </c>
      <c r="E206">
        <v>9721.013671875</v>
      </c>
      <c r="F206">
        <v>430.99032592773438</v>
      </c>
      <c r="G206">
        <v>12225122</v>
      </c>
      <c r="H206">
        <v>6</v>
      </c>
      <c r="I206">
        <v>28365.189453125</v>
      </c>
      <c r="J206">
        <v>1</v>
      </c>
      <c r="K206">
        <v>0.52632606029510498</v>
      </c>
      <c r="L206">
        <v>150.08331298828125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3087200256</v>
      </c>
      <c r="D207">
        <v>7164027.5</v>
      </c>
      <c r="E207">
        <v>10181.0390625</v>
      </c>
      <c r="F207">
        <v>430.9954833984375</v>
      </c>
      <c r="G207">
        <v>12222785</v>
      </c>
      <c r="H207">
        <v>6</v>
      </c>
      <c r="I207">
        <v>28359.427734375</v>
      </c>
      <c r="J207">
        <v>1</v>
      </c>
      <c r="K207">
        <v>0.54653036594390869</v>
      </c>
      <c r="L207">
        <v>155.84461975097656</v>
      </c>
    </row>
    <row r="208" spans="1:12" x14ac:dyDescent="0.25">
      <c r="A208">
        <v>1288</v>
      </c>
      <c r="B208" s="1">
        <f>DATE(2022,3,13) + TIME(0,0,0)</f>
        <v>44633</v>
      </c>
      <c r="C208">
        <v>3087320576</v>
      </c>
      <c r="D208">
        <v>7164306</v>
      </c>
      <c r="E208">
        <v>10182.826171875</v>
      </c>
      <c r="F208">
        <v>431.01394653320313</v>
      </c>
      <c r="G208">
        <v>12015769</v>
      </c>
      <c r="H208">
        <v>5</v>
      </c>
      <c r="I208">
        <v>27877.912109375</v>
      </c>
      <c r="J208">
        <v>1</v>
      </c>
      <c r="K208">
        <v>0.63725870847702026</v>
      </c>
      <c r="L208">
        <v>178.79380798339844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3111226368</v>
      </c>
      <c r="D209">
        <v>7219770</v>
      </c>
      <c r="E209">
        <v>10551.7509765625</v>
      </c>
      <c r="F209">
        <v>431.01739501953125</v>
      </c>
      <c r="G209">
        <v>12012092</v>
      </c>
      <c r="H209">
        <v>5</v>
      </c>
      <c r="I209">
        <v>27869.158203125</v>
      </c>
      <c r="J209">
        <v>1</v>
      </c>
      <c r="K209">
        <v>0.66845840215682983</v>
      </c>
      <c r="L209">
        <v>187.54740905761719</v>
      </c>
    </row>
    <row r="210" spans="1:12" x14ac:dyDescent="0.25">
      <c r="A210">
        <v>1290</v>
      </c>
      <c r="B210" s="1">
        <f>DATE(2022,3,15) + TIME(0,0,0)</f>
        <v>44635</v>
      </c>
      <c r="C210">
        <v>3111348992</v>
      </c>
      <c r="D210">
        <v>7220055</v>
      </c>
      <c r="E210">
        <v>10553.353515625</v>
      </c>
      <c r="F210">
        <v>430.99359130859375</v>
      </c>
      <c r="G210">
        <v>12270609</v>
      </c>
      <c r="H210">
        <v>6</v>
      </c>
      <c r="I210">
        <v>28470.513671875</v>
      </c>
      <c r="J210">
        <v>1</v>
      </c>
      <c r="K210">
        <v>0.55988317728042603</v>
      </c>
      <c r="L210">
        <v>160.29911804199219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3123497216</v>
      </c>
      <c r="D211">
        <v>7248241</v>
      </c>
      <c r="E211">
        <v>10711.4853515625</v>
      </c>
      <c r="F211">
        <v>430.99649047851563</v>
      </c>
      <c r="G211">
        <v>12270787</v>
      </c>
      <c r="H211">
        <v>6</v>
      </c>
      <c r="I211">
        <v>28470.736328125</v>
      </c>
      <c r="J211">
        <v>1</v>
      </c>
      <c r="K211">
        <v>0.55910241603851318</v>
      </c>
      <c r="L211">
        <v>160.0755615234375</v>
      </c>
    </row>
    <row r="212" spans="1:12" x14ac:dyDescent="0.25">
      <c r="A212">
        <v>1291</v>
      </c>
      <c r="B212" s="1">
        <f>DATE(2022,3,16) + TIME(0,0,0)</f>
        <v>44636</v>
      </c>
      <c r="C212">
        <v>3123618304</v>
      </c>
      <c r="D212">
        <v>7248522</v>
      </c>
      <c r="E212">
        <v>10713.1025390625</v>
      </c>
      <c r="F212">
        <v>430.99972534179688</v>
      </c>
      <c r="G212">
        <v>12100336</v>
      </c>
      <c r="H212">
        <v>6</v>
      </c>
      <c r="I212">
        <v>28075.04296875</v>
      </c>
      <c r="J212">
        <v>1</v>
      </c>
      <c r="K212">
        <v>0.57293891906738281</v>
      </c>
      <c r="L212">
        <v>161.77975463867188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3183988224</v>
      </c>
      <c r="D213">
        <v>7388589.5</v>
      </c>
      <c r="E213">
        <v>11547.451171875</v>
      </c>
      <c r="F213">
        <v>431.01046752929688</v>
      </c>
      <c r="G213">
        <v>12096314</v>
      </c>
      <c r="H213">
        <v>6</v>
      </c>
      <c r="I213">
        <v>28065.01171875</v>
      </c>
      <c r="J213">
        <v>1</v>
      </c>
      <c r="K213">
        <v>0.60846179723739624</v>
      </c>
      <c r="L213">
        <v>171.81027221679688</v>
      </c>
    </row>
    <row r="214" spans="1:12" x14ac:dyDescent="0.25">
      <c r="A214">
        <v>1296</v>
      </c>
      <c r="B214" s="1">
        <f>DATE(2022,3,21) + TIME(0,0,0)</f>
        <v>44641</v>
      </c>
      <c r="C214">
        <v>3184110080</v>
      </c>
      <c r="D214">
        <v>7388872.5</v>
      </c>
      <c r="E214">
        <v>11549.1962890625</v>
      </c>
      <c r="F214">
        <v>431.01263427734375</v>
      </c>
      <c r="G214">
        <v>12194845</v>
      </c>
      <c r="H214">
        <v>6</v>
      </c>
      <c r="I214">
        <v>28293.474609375</v>
      </c>
      <c r="J214">
        <v>1</v>
      </c>
      <c r="K214">
        <v>0.61301583051681519</v>
      </c>
      <c r="L214">
        <v>174.51325988769531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3293699584</v>
      </c>
      <c r="D215">
        <v>7643125.5</v>
      </c>
      <c r="E215">
        <v>13223.1142578125</v>
      </c>
      <c r="F215">
        <v>431.03369140625</v>
      </c>
      <c r="G215">
        <v>12186829</v>
      </c>
      <c r="H215">
        <v>6</v>
      </c>
      <c r="I215">
        <v>28273.494140625</v>
      </c>
      <c r="J215">
        <v>1</v>
      </c>
      <c r="K215">
        <v>0.68318867683410645</v>
      </c>
      <c r="L215">
        <v>194.49005126953125</v>
      </c>
    </row>
    <row r="216" spans="1:12" x14ac:dyDescent="0.25">
      <c r="A216">
        <v>1305</v>
      </c>
      <c r="B216" s="1">
        <f>DATE(2022,3,30) + TIME(0,0,0)</f>
        <v>44650</v>
      </c>
      <c r="C216">
        <v>3293822464</v>
      </c>
      <c r="D216">
        <v>7643411</v>
      </c>
      <c r="E216">
        <v>13225.0986328125</v>
      </c>
      <c r="F216">
        <v>431.03564453125</v>
      </c>
      <c r="G216">
        <v>12304094</v>
      </c>
      <c r="H216">
        <v>6</v>
      </c>
      <c r="I216">
        <v>28545.421875</v>
      </c>
      <c r="J216">
        <v>1</v>
      </c>
      <c r="K216">
        <v>0.69047665596008301</v>
      </c>
      <c r="L216">
        <v>198.46986389160156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3299851264</v>
      </c>
      <c r="D217">
        <v>7657397.5</v>
      </c>
      <c r="E217">
        <v>13322.8955078125</v>
      </c>
      <c r="F217">
        <v>431.03689575195313</v>
      </c>
      <c r="G217">
        <v>12303371</v>
      </c>
      <c r="H217">
        <v>6</v>
      </c>
      <c r="I217">
        <v>28543.662109375</v>
      </c>
      <c r="J217">
        <v>1</v>
      </c>
      <c r="K217">
        <v>0.69660133123397827</v>
      </c>
      <c r="L217">
        <v>200.23033142089844</v>
      </c>
    </row>
    <row r="218" spans="1:12" x14ac:dyDescent="0.25">
      <c r="A218">
        <v>1305.5</v>
      </c>
      <c r="B218" s="1">
        <f>DATE(2022,3,30) + TIME(12,0,0)</f>
        <v>44650.5</v>
      </c>
      <c r="C218">
        <v>3299972352</v>
      </c>
      <c r="D218">
        <v>7657678.5</v>
      </c>
      <c r="E218">
        <v>13324.8447265625</v>
      </c>
      <c r="F218">
        <v>431.03448486328125</v>
      </c>
      <c r="G218">
        <v>12093131</v>
      </c>
      <c r="H218">
        <v>6</v>
      </c>
      <c r="I218">
        <v>28056.064453125</v>
      </c>
      <c r="J218">
        <v>1</v>
      </c>
      <c r="K218">
        <v>0.69013488292694092</v>
      </c>
      <c r="L218">
        <v>194.97024536132813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3366348032</v>
      </c>
      <c r="D219">
        <v>7811666.5</v>
      </c>
      <c r="E219">
        <v>14434.779296875</v>
      </c>
      <c r="F219">
        <v>431.0499267578125</v>
      </c>
      <c r="G219">
        <v>12088398</v>
      </c>
      <c r="H219">
        <v>6</v>
      </c>
      <c r="I219">
        <v>28044.078125</v>
      </c>
      <c r="J219">
        <v>1</v>
      </c>
      <c r="K219">
        <v>0.73255419731140137</v>
      </c>
      <c r="L219">
        <v>206.95411682128906</v>
      </c>
    </row>
    <row r="220" spans="1:12" x14ac:dyDescent="0.25">
      <c r="A220">
        <v>1311</v>
      </c>
      <c r="B220" s="1">
        <f>DATE(2022,4,5) + TIME(0,0,0)</f>
        <v>44656</v>
      </c>
      <c r="C220">
        <v>3366348032</v>
      </c>
      <c r="D220">
        <v>7811666.5</v>
      </c>
      <c r="E220">
        <v>14434.779296875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3366348032</v>
      </c>
      <c r="D221">
        <v>7811666.5</v>
      </c>
      <c r="E221">
        <v>14434.779296875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1313</v>
      </c>
      <c r="B222" s="1">
        <f>DATE(2022,4,7) + TIME(0,0,0)</f>
        <v>44658</v>
      </c>
      <c r="C222">
        <v>3366469376</v>
      </c>
      <c r="D222">
        <v>7811948</v>
      </c>
      <c r="E222">
        <v>14436.7275390625</v>
      </c>
      <c r="F222">
        <v>431.06781005859375</v>
      </c>
      <c r="G222">
        <v>12137953</v>
      </c>
      <c r="H222">
        <v>6</v>
      </c>
      <c r="I222">
        <v>28157.875</v>
      </c>
      <c r="J222">
        <v>1</v>
      </c>
      <c r="K222">
        <v>0.68707996606826782</v>
      </c>
      <c r="L222">
        <v>194.80558776855469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3463386880</v>
      </c>
      <c r="D223">
        <v>8036780</v>
      </c>
      <c r="E223">
        <v>16142.8134765625</v>
      </c>
      <c r="F223">
        <v>431.075439453125</v>
      </c>
      <c r="G223">
        <v>12126323</v>
      </c>
      <c r="H223">
        <v>6</v>
      </c>
      <c r="I223">
        <v>28130.396484375</v>
      </c>
      <c r="J223">
        <v>1</v>
      </c>
      <c r="K223">
        <v>0.78389871120452881</v>
      </c>
      <c r="L223">
        <v>222.25608825683594</v>
      </c>
    </row>
    <row r="224" spans="1:12" x14ac:dyDescent="0.25">
      <c r="A224">
        <v>1321</v>
      </c>
      <c r="B224" s="1">
        <f>DATE(2022,4,15) + TIME(0,0,0)</f>
        <v>44666</v>
      </c>
      <c r="C224">
        <v>3463510784</v>
      </c>
      <c r="D224">
        <v>8037066.5</v>
      </c>
      <c r="E224">
        <v>16145.4521484375</v>
      </c>
      <c r="F224">
        <v>431.11795043945313</v>
      </c>
      <c r="G224">
        <v>12370115</v>
      </c>
      <c r="H224">
        <v>5</v>
      </c>
      <c r="I224">
        <v>28693.109375</v>
      </c>
      <c r="J224">
        <v>1</v>
      </c>
      <c r="K224">
        <v>0.911460280418396</v>
      </c>
      <c r="L224">
        <v>263.93194580078125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3488118528</v>
      </c>
      <c r="D225">
        <v>8094145.5</v>
      </c>
      <c r="E225">
        <v>16691.091796875</v>
      </c>
      <c r="F225">
        <v>431.12289428710938</v>
      </c>
      <c r="G225">
        <v>12364114</v>
      </c>
      <c r="H225">
        <v>5</v>
      </c>
      <c r="I225">
        <v>28678.861328125</v>
      </c>
      <c r="J225">
        <v>1</v>
      </c>
      <c r="K225">
        <v>0.96064585447311401</v>
      </c>
      <c r="L225">
        <v>278.174560546875</v>
      </c>
    </row>
    <row r="226" spans="1:12" x14ac:dyDescent="0.25">
      <c r="A226">
        <v>1323</v>
      </c>
      <c r="B226" s="1">
        <f>DATE(2022,4,17) + TIME(0,0,0)</f>
        <v>44668</v>
      </c>
      <c r="C226">
        <v>3488238592</v>
      </c>
      <c r="D226">
        <v>8094424</v>
      </c>
      <c r="E226">
        <v>16693.390625</v>
      </c>
      <c r="F226">
        <v>431.0709228515625</v>
      </c>
      <c r="G226">
        <v>12012997</v>
      </c>
      <c r="H226">
        <v>6</v>
      </c>
      <c r="I226">
        <v>27867.796875</v>
      </c>
      <c r="J226">
        <v>1</v>
      </c>
      <c r="K226">
        <v>0.81798142194747925</v>
      </c>
      <c r="L226">
        <v>229.83340454101563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3500133120</v>
      </c>
      <c r="D227">
        <v>8122016.5</v>
      </c>
      <c r="E227">
        <v>16917.640625</v>
      </c>
      <c r="F227">
        <v>431.0772705078125</v>
      </c>
      <c r="G227">
        <v>12014533</v>
      </c>
      <c r="H227">
        <v>6</v>
      </c>
      <c r="I227">
        <v>27870.951171875</v>
      </c>
      <c r="J227">
        <v>1</v>
      </c>
      <c r="K227">
        <v>0.80674552917480469</v>
      </c>
      <c r="L227">
        <v>226.67634582519531</v>
      </c>
    </row>
    <row r="228" spans="1:12" x14ac:dyDescent="0.25">
      <c r="A228">
        <v>1324</v>
      </c>
      <c r="B228" s="1">
        <f>DATE(2022,4,18) + TIME(0,0,0)</f>
        <v>44669</v>
      </c>
      <c r="C228">
        <v>3500254976</v>
      </c>
      <c r="D228">
        <v>8122299.5</v>
      </c>
      <c r="E228">
        <v>16919.955078125</v>
      </c>
      <c r="F228">
        <v>431.08197021484375</v>
      </c>
      <c r="G228">
        <v>12187863</v>
      </c>
      <c r="H228">
        <v>6</v>
      </c>
      <c r="I228">
        <v>28272.728515625</v>
      </c>
      <c r="J228">
        <v>1</v>
      </c>
      <c r="K228">
        <v>0.81260931491851807</v>
      </c>
      <c r="L228">
        <v>231.62905883789063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3536691200</v>
      </c>
      <c r="D229">
        <v>8206820</v>
      </c>
      <c r="E229">
        <v>17627.15234375</v>
      </c>
      <c r="F229">
        <v>431.09359741210938</v>
      </c>
      <c r="G229">
        <v>12185299</v>
      </c>
      <c r="H229">
        <v>6</v>
      </c>
      <c r="I229">
        <v>28266.015625</v>
      </c>
      <c r="J229">
        <v>1</v>
      </c>
      <c r="K229">
        <v>0.83616048097610474</v>
      </c>
      <c r="L229">
        <v>238.34217834472656</v>
      </c>
    </row>
    <row r="230" spans="1:12" x14ac:dyDescent="0.25">
      <c r="A230">
        <v>1327</v>
      </c>
      <c r="B230" s="1">
        <f>DATE(2022,4,21) + TIME(0,0,0)</f>
        <v>44672</v>
      </c>
      <c r="C230">
        <v>3536813056</v>
      </c>
      <c r="D230">
        <v>8207103.5</v>
      </c>
      <c r="E230">
        <v>17629.564453125</v>
      </c>
      <c r="F230">
        <v>431.09747314453125</v>
      </c>
      <c r="G230">
        <v>12203205</v>
      </c>
      <c r="H230">
        <v>6</v>
      </c>
      <c r="I230">
        <v>28307.298828125</v>
      </c>
      <c r="J230">
        <v>1</v>
      </c>
      <c r="K230">
        <v>0.84458285570144653</v>
      </c>
      <c r="L230">
        <v>241.11500549316406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3670846720</v>
      </c>
      <c r="D231">
        <v>8517993</v>
      </c>
      <c r="E231">
        <v>20486.9453125</v>
      </c>
      <c r="F231">
        <v>431.14013671875</v>
      </c>
      <c r="G231">
        <v>12193676</v>
      </c>
      <c r="H231">
        <v>6</v>
      </c>
      <c r="I231">
        <v>28282.39453125</v>
      </c>
      <c r="J231">
        <v>1</v>
      </c>
      <c r="K231">
        <v>0.93180131912231445</v>
      </c>
      <c r="L231">
        <v>266.01446533203125</v>
      </c>
    </row>
    <row r="232" spans="1:12" x14ac:dyDescent="0.25">
      <c r="A232">
        <v>1338</v>
      </c>
      <c r="B232" s="1">
        <f>DATE(2022,5,2) + TIME(0,0,0)</f>
        <v>44683</v>
      </c>
      <c r="C232">
        <v>3670969856</v>
      </c>
      <c r="D232">
        <v>8518278</v>
      </c>
      <c r="E232">
        <v>20489.099609375</v>
      </c>
      <c r="F232">
        <v>431.17501831054688</v>
      </c>
      <c r="G232">
        <v>12301588</v>
      </c>
      <c r="H232">
        <v>5</v>
      </c>
      <c r="I232">
        <v>28530.380859375</v>
      </c>
      <c r="J232">
        <v>1</v>
      </c>
      <c r="K232">
        <v>0.74946558475494385</v>
      </c>
      <c r="L232">
        <v>215.44004821777344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3676997120</v>
      </c>
      <c r="D233">
        <v>8532257</v>
      </c>
      <c r="E233">
        <v>20595.576171875</v>
      </c>
      <c r="F233">
        <v>431.1763916015625</v>
      </c>
      <c r="G233">
        <v>12300557</v>
      </c>
      <c r="H233">
        <v>5</v>
      </c>
      <c r="I233">
        <v>28527.900390625</v>
      </c>
      <c r="J233">
        <v>1</v>
      </c>
      <c r="K233">
        <v>0.75810718536376953</v>
      </c>
      <c r="L233">
        <v>217.92416381835938</v>
      </c>
    </row>
    <row r="234" spans="1:12" x14ac:dyDescent="0.25">
      <c r="A234">
        <v>1338.5</v>
      </c>
      <c r="B234" s="1">
        <f>DATE(2022,5,2) + TIME(12,0,0)</f>
        <v>44683.5</v>
      </c>
      <c r="C234">
        <v>3677118720</v>
      </c>
      <c r="D234">
        <v>8532539</v>
      </c>
      <c r="E234">
        <v>20598.126953125</v>
      </c>
      <c r="F234">
        <v>431.13973999023438</v>
      </c>
      <c r="G234">
        <v>12151878</v>
      </c>
      <c r="H234">
        <v>6</v>
      </c>
      <c r="I234">
        <v>28185.474609375</v>
      </c>
      <c r="J234">
        <v>1</v>
      </c>
      <c r="K234">
        <v>0.89691305160522461</v>
      </c>
      <c r="L234">
        <v>255.08709716796875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3913676544</v>
      </c>
      <c r="D235">
        <v>9081132</v>
      </c>
      <c r="E235">
        <v>26311.171875</v>
      </c>
      <c r="F235">
        <v>431.24517822265625</v>
      </c>
      <c r="G235">
        <v>12132192</v>
      </c>
      <c r="H235">
        <v>6</v>
      </c>
      <c r="I235">
        <v>28132.93359375</v>
      </c>
      <c r="J235">
        <v>1</v>
      </c>
      <c r="K235">
        <v>1.0816152095794678</v>
      </c>
      <c r="L235">
        <v>307.61734008789063</v>
      </c>
    </row>
    <row r="236" spans="1:12" x14ac:dyDescent="0.25">
      <c r="A236">
        <v>1358</v>
      </c>
      <c r="B236" s="1">
        <f>DATE(2022,5,22) + TIME(0,0,0)</f>
        <v>44703</v>
      </c>
      <c r="C236">
        <v>3913797888</v>
      </c>
      <c r="D236">
        <v>9081413</v>
      </c>
      <c r="E236">
        <v>26313.67578125</v>
      </c>
      <c r="F236">
        <v>431.32247924804688</v>
      </c>
      <c r="G236">
        <v>12121101</v>
      </c>
      <c r="H236">
        <v>5</v>
      </c>
      <c r="I236">
        <v>28102.177734375</v>
      </c>
      <c r="J236">
        <v>1</v>
      </c>
      <c r="K236">
        <v>0.88306421041488647</v>
      </c>
      <c r="L236">
        <v>250.3712158203125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3925796352</v>
      </c>
      <c r="D237">
        <v>9109231</v>
      </c>
      <c r="E237">
        <v>26565.240234375</v>
      </c>
      <c r="F237">
        <v>431.33645629882813</v>
      </c>
      <c r="G237">
        <v>12119271</v>
      </c>
      <c r="H237">
        <v>5</v>
      </c>
      <c r="I237">
        <v>28097.025390625</v>
      </c>
      <c r="J237">
        <v>1</v>
      </c>
      <c r="K237">
        <v>0.90086811780929565</v>
      </c>
      <c r="L237">
        <v>255.41812133789063</v>
      </c>
    </row>
    <row r="238" spans="1:12" x14ac:dyDescent="0.25">
      <c r="A238">
        <v>1359</v>
      </c>
      <c r="B238" s="1">
        <f>DATE(2022,5,23) + TIME(0,0,0)</f>
        <v>44704</v>
      </c>
      <c r="C238">
        <v>3925916672</v>
      </c>
      <c r="D238">
        <v>9109510</v>
      </c>
      <c r="E238">
        <v>26568.193359375</v>
      </c>
      <c r="F238">
        <v>431.24258422851563</v>
      </c>
      <c r="G238">
        <v>12050861</v>
      </c>
      <c r="H238">
        <v>6</v>
      </c>
      <c r="I238">
        <v>27944.5078125</v>
      </c>
      <c r="J238">
        <v>1</v>
      </c>
      <c r="K238">
        <v>1.0463492870330811</v>
      </c>
      <c r="L238">
        <v>295.48898315429688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3937841152</v>
      </c>
      <c r="D239">
        <v>9137161</v>
      </c>
      <c r="E239">
        <v>26874.734375</v>
      </c>
      <c r="F239">
        <v>431.24945068359375</v>
      </c>
      <c r="G239">
        <v>12044157</v>
      </c>
      <c r="H239">
        <v>6</v>
      </c>
      <c r="I239">
        <v>27928.515625</v>
      </c>
      <c r="J239">
        <v>1</v>
      </c>
      <c r="K239">
        <v>1.1031742095947266</v>
      </c>
      <c r="L239">
        <v>311.53695678710938</v>
      </c>
    </row>
    <row r="240" spans="1:12" x14ac:dyDescent="0.25">
      <c r="A240">
        <v>1360</v>
      </c>
      <c r="B240" s="1">
        <f>DATE(2022,5,24) + TIME(0,0,0)</f>
        <v>44705</v>
      </c>
      <c r="C240">
        <v>3937962752</v>
      </c>
      <c r="D240">
        <v>9137443</v>
      </c>
      <c r="E240">
        <v>26877.896484375</v>
      </c>
      <c r="F240">
        <v>431.315673828125</v>
      </c>
      <c r="G240">
        <v>12145965</v>
      </c>
      <c r="H240">
        <v>5</v>
      </c>
      <c r="I240">
        <v>28160.26953125</v>
      </c>
      <c r="J240">
        <v>1</v>
      </c>
      <c r="K240">
        <v>1.1101815700531006</v>
      </c>
      <c r="L240">
        <v>316.13983154296875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3998545408</v>
      </c>
      <c r="D241">
        <v>9277896</v>
      </c>
      <c r="E241">
        <v>28522.1953125</v>
      </c>
      <c r="F241">
        <v>431.3590087890625</v>
      </c>
      <c r="G241">
        <v>12138335</v>
      </c>
      <c r="H241">
        <v>5</v>
      </c>
      <c r="I241">
        <v>28139.751953125</v>
      </c>
      <c r="J241">
        <v>1</v>
      </c>
      <c r="K241">
        <v>1.1822209358215332</v>
      </c>
      <c r="L241">
        <v>336.65402221679688</v>
      </c>
    </row>
    <row r="242" spans="1:12" x14ac:dyDescent="0.25">
      <c r="A242">
        <v>1365</v>
      </c>
      <c r="B242" s="1">
        <f>DATE(2022,5,29) + TIME(0,0,0)</f>
        <v>44710</v>
      </c>
      <c r="C242">
        <v>3998667776</v>
      </c>
      <c r="D242">
        <v>9278179</v>
      </c>
      <c r="E242">
        <v>28525.5390625</v>
      </c>
      <c r="F242">
        <v>431.29556274414063</v>
      </c>
      <c r="G242">
        <v>12224923</v>
      </c>
      <c r="H242">
        <v>6</v>
      </c>
      <c r="I242">
        <v>28344.654296875</v>
      </c>
      <c r="J242">
        <v>1</v>
      </c>
      <c r="K242">
        <v>1.1657556295394897</v>
      </c>
      <c r="L242">
        <v>334.32684326171875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4120786432</v>
      </c>
      <c r="D243">
        <v>9561288</v>
      </c>
      <c r="E243">
        <v>31919.568359375</v>
      </c>
      <c r="F243">
        <v>431.38546752929688</v>
      </c>
      <c r="G243">
        <v>12221419</v>
      </c>
      <c r="H243">
        <v>6</v>
      </c>
      <c r="I243">
        <v>28330.625</v>
      </c>
      <c r="J243">
        <v>1</v>
      </c>
      <c r="K243">
        <v>1.2146356105804443</v>
      </c>
      <c r="L243">
        <v>348.344970703125</v>
      </c>
    </row>
    <row r="244" spans="1:12" x14ac:dyDescent="0.25">
      <c r="A244">
        <v>1375</v>
      </c>
      <c r="B244" s="1">
        <f>DATE(2022,6,8) + TIME(0,0,0)</f>
        <v>44720</v>
      </c>
      <c r="C244">
        <v>4120908800</v>
      </c>
      <c r="D244">
        <v>9561572</v>
      </c>
      <c r="E244">
        <v>31923.0546875</v>
      </c>
      <c r="F244">
        <v>431.39254760742188</v>
      </c>
      <c r="G244">
        <v>12255358</v>
      </c>
      <c r="H244">
        <v>6</v>
      </c>
      <c r="I244">
        <v>28408.830078125</v>
      </c>
      <c r="J244">
        <v>1</v>
      </c>
      <c r="K244">
        <v>1.2126208543777466</v>
      </c>
      <c r="L244">
        <v>348.72003173828125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4133041408</v>
      </c>
      <c r="D245">
        <v>9589696</v>
      </c>
      <c r="E245">
        <v>32269.294921875</v>
      </c>
      <c r="F245">
        <v>431.4014892578125</v>
      </c>
      <c r="G245">
        <v>12254748</v>
      </c>
      <c r="H245">
        <v>6</v>
      </c>
      <c r="I245">
        <v>28406.828125</v>
      </c>
      <c r="J245">
        <v>1</v>
      </c>
      <c r="K245">
        <v>1.219576358795166</v>
      </c>
      <c r="L245">
        <v>350.72027587890625</v>
      </c>
    </row>
    <row r="246" spans="1:12" x14ac:dyDescent="0.25">
      <c r="A246">
        <v>1376</v>
      </c>
      <c r="B246" s="1">
        <f>DATE(2022,6,9) + TIME(0,0,0)</f>
        <v>44721</v>
      </c>
      <c r="C246">
        <v>4133162496</v>
      </c>
      <c r="D246">
        <v>9589977</v>
      </c>
      <c r="E246">
        <v>32272.75390625</v>
      </c>
      <c r="F246">
        <v>431.38739013671875</v>
      </c>
      <c r="G246">
        <v>12099351</v>
      </c>
      <c r="H246">
        <v>6</v>
      </c>
      <c r="I246">
        <v>28047.53125</v>
      </c>
      <c r="J246">
        <v>1</v>
      </c>
      <c r="K246">
        <v>1.2184116840362549</v>
      </c>
      <c r="L246">
        <v>345.94949340820313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4157238784</v>
      </c>
      <c r="D247">
        <v>9645787</v>
      </c>
      <c r="E247">
        <v>32965.91015625</v>
      </c>
      <c r="F247">
        <v>431.40768432617188</v>
      </c>
      <c r="G247">
        <v>12098122</v>
      </c>
      <c r="H247">
        <v>6</v>
      </c>
      <c r="I247">
        <v>28043.361328125</v>
      </c>
      <c r="J247">
        <v>1</v>
      </c>
      <c r="K247">
        <v>1.2330870628356934</v>
      </c>
      <c r="L247">
        <v>350.11630249023438</v>
      </c>
    </row>
    <row r="248" spans="1:12" x14ac:dyDescent="0.25">
      <c r="A248">
        <v>1378</v>
      </c>
      <c r="B248" s="1">
        <f>DATE(2022,6,11) + TIME(0,0,0)</f>
        <v>44723</v>
      </c>
      <c r="C248">
        <v>4157361664</v>
      </c>
      <c r="D248">
        <v>9646072</v>
      </c>
      <c r="E248">
        <v>32969.4765625</v>
      </c>
      <c r="F248">
        <v>431.41659545898438</v>
      </c>
      <c r="G248">
        <v>12300829</v>
      </c>
      <c r="H248">
        <v>6</v>
      </c>
      <c r="I248">
        <v>28512.6484375</v>
      </c>
      <c r="J248">
        <v>1</v>
      </c>
      <c r="K248">
        <v>1.2344192266464233</v>
      </c>
      <c r="L248">
        <v>356.36465454101563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4231024640</v>
      </c>
      <c r="D249">
        <v>9816805</v>
      </c>
      <c r="E249">
        <v>35161.02734375</v>
      </c>
      <c r="F249">
        <v>431.47000122070313</v>
      </c>
      <c r="G249">
        <v>12295836</v>
      </c>
      <c r="H249">
        <v>6</v>
      </c>
      <c r="I249">
        <v>28497.54296875</v>
      </c>
      <c r="J249">
        <v>1</v>
      </c>
      <c r="K249">
        <v>1.2866955995559692</v>
      </c>
      <c r="L249">
        <v>371.4561767578125</v>
      </c>
    </row>
    <row r="250" spans="1:12" x14ac:dyDescent="0.25">
      <c r="A250">
        <v>1384</v>
      </c>
      <c r="B250" s="1">
        <f>DATE(2022,6,17) + TIME(0,0,0)</f>
        <v>44729</v>
      </c>
      <c r="C250">
        <v>4231145984</v>
      </c>
      <c r="D250">
        <v>9817086</v>
      </c>
      <c r="E250">
        <v>35164.70703125</v>
      </c>
      <c r="F250">
        <v>431.46978759765625</v>
      </c>
      <c r="G250">
        <v>12121263</v>
      </c>
      <c r="H250">
        <v>6</v>
      </c>
      <c r="I250">
        <v>28092.958984375</v>
      </c>
      <c r="J250">
        <v>1</v>
      </c>
      <c r="K250">
        <v>1.2930697202682495</v>
      </c>
      <c r="L250">
        <v>368.02032470703125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4279503872</v>
      </c>
      <c r="D251">
        <v>9929158</v>
      </c>
      <c r="E251">
        <v>36652.78125</v>
      </c>
      <c r="F251">
        <v>431.50820922851563</v>
      </c>
      <c r="G251">
        <v>12118826</v>
      </c>
      <c r="H251">
        <v>6</v>
      </c>
      <c r="I251">
        <v>28084.810546875</v>
      </c>
      <c r="J251">
        <v>1</v>
      </c>
      <c r="K251">
        <v>1.3216680288314819</v>
      </c>
      <c r="L251">
        <v>376.15951538085938</v>
      </c>
    </row>
    <row r="252" spans="1:12" x14ac:dyDescent="0.25">
      <c r="A252">
        <v>1388</v>
      </c>
      <c r="B252" s="1">
        <f>DATE(2022,6,21) + TIME(0,0,0)</f>
        <v>44733</v>
      </c>
      <c r="C252">
        <v>4279625472</v>
      </c>
      <c r="D252">
        <v>9929439</v>
      </c>
      <c r="E252">
        <v>36657.109375</v>
      </c>
      <c r="F252">
        <v>431.64102172851563</v>
      </c>
      <c r="G252">
        <v>12157145</v>
      </c>
      <c r="H252">
        <v>5</v>
      </c>
      <c r="I252">
        <v>28164.943359375</v>
      </c>
      <c r="J252">
        <v>1</v>
      </c>
      <c r="K252">
        <v>1.5133572816848755</v>
      </c>
      <c r="L252">
        <v>432.78579711914063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4328117248</v>
      </c>
      <c r="D253">
        <v>10041731</v>
      </c>
      <c r="E253">
        <v>38462.62890625</v>
      </c>
      <c r="F253">
        <v>431.99713134765625</v>
      </c>
      <c r="G253">
        <v>12154080</v>
      </c>
      <c r="H253">
        <v>5</v>
      </c>
      <c r="I253">
        <v>28134.6328125</v>
      </c>
      <c r="J253">
        <v>1</v>
      </c>
      <c r="K253">
        <v>1.6079745292663574</v>
      </c>
      <c r="L253">
        <v>459.79104614257813</v>
      </c>
    </row>
    <row r="254" spans="1:12" x14ac:dyDescent="0.25">
      <c r="A254">
        <v>1392</v>
      </c>
      <c r="B254" s="1">
        <f>DATE(2022,6,25) + TIME(0,0,0)</f>
        <v>44737</v>
      </c>
      <c r="C254">
        <v>4328238592</v>
      </c>
      <c r="D254">
        <v>10042013</v>
      </c>
      <c r="E254">
        <v>38466.6484375</v>
      </c>
      <c r="F254">
        <v>431.71456909179688</v>
      </c>
      <c r="G254">
        <v>12172018</v>
      </c>
      <c r="H254">
        <v>6</v>
      </c>
      <c r="I254">
        <v>28194.595703125</v>
      </c>
      <c r="J254">
        <v>1</v>
      </c>
      <c r="K254">
        <v>1.4057965278625488</v>
      </c>
      <c r="L254">
        <v>402.01010131835938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4413310976</v>
      </c>
      <c r="D255">
        <v>10239124</v>
      </c>
      <c r="E255">
        <v>41260.2734375</v>
      </c>
      <c r="F255">
        <v>431.63095092773438</v>
      </c>
      <c r="G255">
        <v>12169730</v>
      </c>
      <c r="H255">
        <v>6</v>
      </c>
      <c r="I255">
        <v>28194.755859375</v>
      </c>
      <c r="J255">
        <v>1</v>
      </c>
      <c r="K255">
        <v>1.4123258590698242</v>
      </c>
      <c r="L255">
        <v>403.90628051757813</v>
      </c>
    </row>
    <row r="256" spans="1:12" x14ac:dyDescent="0.25">
      <c r="A256">
        <v>1399</v>
      </c>
      <c r="B256" s="1">
        <f>DATE(2022,7,2) + TIME(0,0,0)</f>
        <v>44744</v>
      </c>
      <c r="C256">
        <v>4413432832</v>
      </c>
      <c r="D256">
        <v>10239407</v>
      </c>
      <c r="E256">
        <v>41264.3203125</v>
      </c>
      <c r="F256">
        <v>431.63162231445313</v>
      </c>
      <c r="G256">
        <v>12201059</v>
      </c>
      <c r="H256">
        <v>6</v>
      </c>
      <c r="I256">
        <v>28267.296875</v>
      </c>
      <c r="J256">
        <v>1</v>
      </c>
      <c r="K256">
        <v>1.411628246307373</v>
      </c>
      <c r="L256">
        <v>404.74261474609375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4437711872</v>
      </c>
      <c r="D257">
        <v>10295654</v>
      </c>
      <c r="E257">
        <v>42074.4375</v>
      </c>
      <c r="F257">
        <v>431.662109375</v>
      </c>
      <c r="G257">
        <v>12200087</v>
      </c>
      <c r="H257">
        <v>6</v>
      </c>
      <c r="I257">
        <v>28263.048828125</v>
      </c>
      <c r="J257">
        <v>1</v>
      </c>
      <c r="K257">
        <v>1.4264235496520996</v>
      </c>
      <c r="L257">
        <v>408.984619140625</v>
      </c>
    </row>
    <row r="258" spans="1:12" x14ac:dyDescent="0.25">
      <c r="A258">
        <v>1401</v>
      </c>
      <c r="B258" s="1">
        <f>DATE(2022,7,4) + TIME(0,0,0)</f>
        <v>44746</v>
      </c>
      <c r="C258">
        <v>4437833216</v>
      </c>
      <c r="D258">
        <v>10295935</v>
      </c>
      <c r="E258">
        <v>42079.0703125</v>
      </c>
      <c r="F258">
        <v>431.81686401367188</v>
      </c>
      <c r="G258">
        <v>12119409</v>
      </c>
      <c r="H258">
        <v>5</v>
      </c>
      <c r="I258">
        <v>28066.0859375</v>
      </c>
      <c r="J258">
        <v>1</v>
      </c>
      <c r="K258">
        <v>1.6237815618515015</v>
      </c>
      <c r="L258">
        <v>463.254150390625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4443770368</v>
      </c>
      <c r="D259">
        <v>10309683</v>
      </c>
      <c r="E259">
        <v>42310.0546875</v>
      </c>
      <c r="F259">
        <v>431.91046142578125</v>
      </c>
      <c r="G259">
        <v>12117114</v>
      </c>
      <c r="H259">
        <v>5</v>
      </c>
      <c r="I259">
        <v>28054.689453125</v>
      </c>
      <c r="J259">
        <v>1</v>
      </c>
      <c r="K259">
        <v>1.6603233814239502</v>
      </c>
      <c r="L259">
        <v>473.66290283203125</v>
      </c>
    </row>
    <row r="260" spans="1:12" x14ac:dyDescent="0.25">
      <c r="A260">
        <v>1401.5</v>
      </c>
      <c r="B260" s="1">
        <f>DATE(2022,7,4) + TIME(12,0,0)</f>
        <v>44746.5</v>
      </c>
      <c r="C260">
        <v>4443893248</v>
      </c>
      <c r="D260">
        <v>10309967</v>
      </c>
      <c r="E260">
        <v>42314.265625</v>
      </c>
      <c r="F260">
        <v>431.73687744140625</v>
      </c>
      <c r="G260">
        <v>12256865</v>
      </c>
      <c r="H260">
        <v>6</v>
      </c>
      <c r="I260">
        <v>28389.6640625</v>
      </c>
      <c r="J260">
        <v>1</v>
      </c>
      <c r="K260">
        <v>1.4611377716064453</v>
      </c>
      <c r="L260">
        <v>420.96298217773438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4449899520</v>
      </c>
      <c r="D261">
        <v>10323881</v>
      </c>
      <c r="E261">
        <v>42517.91796875</v>
      </c>
      <c r="F261">
        <v>431.68759155273438</v>
      </c>
      <c r="G261">
        <v>12258339</v>
      </c>
      <c r="H261">
        <v>6</v>
      </c>
      <c r="I261">
        <v>28396.3203125</v>
      </c>
      <c r="J261">
        <v>1</v>
      </c>
      <c r="K261">
        <v>1.4401767253875732</v>
      </c>
      <c r="L261">
        <v>414.93295288085938</v>
      </c>
    </row>
    <row r="262" spans="1:12" x14ac:dyDescent="0.25">
      <c r="A262">
        <v>1402</v>
      </c>
      <c r="B262" s="1">
        <f>DATE(2022,7,5) + TIME(0,0,0)</f>
        <v>44747</v>
      </c>
      <c r="C262">
        <v>4450018816</v>
      </c>
      <c r="D262">
        <v>10324158</v>
      </c>
      <c r="E262">
        <v>42519.9375</v>
      </c>
      <c r="F262">
        <v>430.92062377929688</v>
      </c>
      <c r="G262">
        <v>11954734</v>
      </c>
      <c r="H262">
        <v>5</v>
      </c>
      <c r="I262">
        <v>27742.3125</v>
      </c>
      <c r="J262">
        <v>1</v>
      </c>
      <c r="K262">
        <v>0.72206640243530273</v>
      </c>
      <c r="L262">
        <v>201.77485656738281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4473807872</v>
      </c>
      <c r="D263">
        <v>10379349</v>
      </c>
      <c r="E263">
        <v>42935.2421875</v>
      </c>
      <c r="F263">
        <v>431.08477783203125</v>
      </c>
      <c r="G263">
        <v>11954516</v>
      </c>
      <c r="H263">
        <v>5</v>
      </c>
      <c r="I263">
        <v>27731.2421875</v>
      </c>
      <c r="J263">
        <v>1</v>
      </c>
      <c r="K263">
        <v>0.75550466775894165</v>
      </c>
      <c r="L263">
        <v>211.10574340820313</v>
      </c>
    </row>
    <row r="264" spans="1:12" x14ac:dyDescent="0.25">
      <c r="A264">
        <v>1404</v>
      </c>
      <c r="B264" s="1">
        <f>DATE(2022,7,7) + TIME(0,0,0)</f>
        <v>44749</v>
      </c>
      <c r="C264">
        <v>4473929728</v>
      </c>
      <c r="D264">
        <v>10379631</v>
      </c>
      <c r="E264">
        <v>42939.359375</v>
      </c>
      <c r="F264">
        <v>431.91751098632813</v>
      </c>
      <c r="G264">
        <v>12160039</v>
      </c>
      <c r="H264">
        <v>6</v>
      </c>
      <c r="I264">
        <v>28153.615234375</v>
      </c>
      <c r="J264">
        <v>1</v>
      </c>
      <c r="K264">
        <v>1.4410927295684814</v>
      </c>
      <c r="L264">
        <v>411.6519775390625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4546719232</v>
      </c>
      <c r="D265">
        <v>10548217</v>
      </c>
      <c r="E265">
        <v>45466.17578125</v>
      </c>
      <c r="F265">
        <v>431.78311157226563</v>
      </c>
      <c r="G265">
        <v>12149425</v>
      </c>
      <c r="H265">
        <v>6</v>
      </c>
      <c r="I265">
        <v>28137.796875</v>
      </c>
      <c r="J265">
        <v>1</v>
      </c>
      <c r="K265">
        <v>1.5003639459609985</v>
      </c>
      <c r="L265">
        <v>428.59988403320313</v>
      </c>
    </row>
    <row r="266" spans="1:12" x14ac:dyDescent="0.25">
      <c r="A266">
        <v>1410</v>
      </c>
      <c r="B266" s="1">
        <f>DATE(2022,7,13) + TIME(0,0,0)</f>
        <v>44755</v>
      </c>
      <c r="C266">
        <v>4546841088</v>
      </c>
      <c r="D266">
        <v>10548499</v>
      </c>
      <c r="E266">
        <v>45470.51171875</v>
      </c>
      <c r="F266">
        <v>431.78912353515625</v>
      </c>
      <c r="G266">
        <v>12170808</v>
      </c>
      <c r="H266">
        <v>6</v>
      </c>
      <c r="I266">
        <v>28186.92578125</v>
      </c>
      <c r="J266">
        <v>1</v>
      </c>
      <c r="K266">
        <v>1.5150703191757202</v>
      </c>
      <c r="L266">
        <v>433.62142944335938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4571057664</v>
      </c>
      <c r="D267">
        <v>10604582</v>
      </c>
      <c r="E267">
        <v>46342.3046875</v>
      </c>
      <c r="F267">
        <v>431.81353759765625</v>
      </c>
      <c r="G267">
        <v>12168650</v>
      </c>
      <c r="H267">
        <v>6</v>
      </c>
      <c r="I267">
        <v>28180.3359375</v>
      </c>
      <c r="J267">
        <v>1</v>
      </c>
      <c r="K267">
        <v>1.5380614995956421</v>
      </c>
      <c r="L267">
        <v>440.20147705078125</v>
      </c>
    </row>
    <row r="268" spans="1:12" x14ac:dyDescent="0.25">
      <c r="A268">
        <v>1412</v>
      </c>
      <c r="B268" s="1">
        <f>DATE(2022,7,15) + TIME(0,0,0)</f>
        <v>44757</v>
      </c>
      <c r="C268">
        <v>4571180032</v>
      </c>
      <c r="D268">
        <v>10604864</v>
      </c>
      <c r="E268">
        <v>46346.6484375</v>
      </c>
      <c r="F268">
        <v>431.81546020507813</v>
      </c>
      <c r="G268">
        <v>12197566</v>
      </c>
      <c r="H268">
        <v>6</v>
      </c>
      <c r="I268">
        <v>28247.173828125</v>
      </c>
      <c r="J268">
        <v>1</v>
      </c>
      <c r="K268">
        <v>1.5146071910858154</v>
      </c>
      <c r="L268">
        <v>434.41339111328125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4632038912</v>
      </c>
      <c r="D269">
        <v>10745787</v>
      </c>
      <c r="E269">
        <v>48544.70703125</v>
      </c>
      <c r="F269">
        <v>431.88995361328125</v>
      </c>
      <c r="G269">
        <v>12195237</v>
      </c>
      <c r="H269">
        <v>6</v>
      </c>
      <c r="I269">
        <v>28236.908203125</v>
      </c>
      <c r="J269">
        <v>1</v>
      </c>
      <c r="K269">
        <v>1.550239086151123</v>
      </c>
      <c r="L269">
        <v>444.6324462890625</v>
      </c>
    </row>
    <row r="270" spans="1:12" x14ac:dyDescent="0.25">
      <c r="A270">
        <v>1417</v>
      </c>
      <c r="B270" s="1">
        <f>DATE(2022,7,20) + TIME(0,0,0)</f>
        <v>44762</v>
      </c>
      <c r="C270">
        <v>4632160768</v>
      </c>
      <c r="D270">
        <v>10746069</v>
      </c>
      <c r="E270">
        <v>48548.11328125</v>
      </c>
      <c r="F270">
        <v>432.06671142578125</v>
      </c>
      <c r="G270">
        <v>12192116</v>
      </c>
      <c r="H270">
        <v>5</v>
      </c>
      <c r="I270">
        <v>28218.1328125</v>
      </c>
      <c r="J270">
        <v>1</v>
      </c>
      <c r="K270">
        <v>1.1925243139266968</v>
      </c>
      <c r="L270">
        <v>340.5694580078125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4668626432</v>
      </c>
      <c r="D271">
        <v>10830405</v>
      </c>
      <c r="E271">
        <v>49593.578125</v>
      </c>
      <c r="F271">
        <v>432.54400634765625</v>
      </c>
      <c r="G271">
        <v>12198072</v>
      </c>
      <c r="H271">
        <v>5</v>
      </c>
      <c r="I271">
        <v>28200.763671875</v>
      </c>
      <c r="J271">
        <v>1</v>
      </c>
      <c r="K271">
        <v>1.2376649379730225</v>
      </c>
      <c r="L271">
        <v>353.40496826171875</v>
      </c>
    </row>
    <row r="272" spans="1:12" x14ac:dyDescent="0.25">
      <c r="A272">
        <v>1420</v>
      </c>
      <c r="B272" s="1">
        <f>DATE(2022,7,23) + TIME(0,0,0)</f>
        <v>44765</v>
      </c>
      <c r="C272">
        <v>4668748288</v>
      </c>
      <c r="D272">
        <v>10830687</v>
      </c>
      <c r="E272">
        <v>49597.8125</v>
      </c>
      <c r="F272">
        <v>432.14328002929688</v>
      </c>
      <c r="G272">
        <v>12173044</v>
      </c>
      <c r="H272">
        <v>6</v>
      </c>
      <c r="I272">
        <v>28169</v>
      </c>
      <c r="J272">
        <v>1</v>
      </c>
      <c r="K272">
        <v>1.4805189371109009</v>
      </c>
      <c r="L272">
        <v>423.31463623046875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4778018816</v>
      </c>
      <c r="D273">
        <v>11083622</v>
      </c>
      <c r="E273">
        <v>53732.35546875</v>
      </c>
      <c r="F273">
        <v>432.0819091796875</v>
      </c>
      <c r="G273">
        <v>12152619</v>
      </c>
      <c r="H273">
        <v>6</v>
      </c>
      <c r="I273">
        <v>28125.73046875</v>
      </c>
      <c r="J273">
        <v>1</v>
      </c>
      <c r="K273">
        <v>1.641510009765625</v>
      </c>
      <c r="L273">
        <v>469.39178466796875</v>
      </c>
    </row>
    <row r="274" spans="1:12" x14ac:dyDescent="0.25">
      <c r="A274">
        <v>1429</v>
      </c>
      <c r="B274" s="1">
        <f>DATE(2022,8,1) + TIME(0,0,0)</f>
        <v>44774</v>
      </c>
      <c r="C274">
        <v>4778139648</v>
      </c>
      <c r="D274">
        <v>11083904</v>
      </c>
      <c r="E274">
        <v>53734.93359375</v>
      </c>
      <c r="F274">
        <v>430.9149169921875</v>
      </c>
      <c r="G274">
        <v>12114429</v>
      </c>
      <c r="H274">
        <v>5</v>
      </c>
      <c r="I274">
        <v>28113.2734375</v>
      </c>
      <c r="J274">
        <v>1</v>
      </c>
      <c r="K274">
        <v>0.90943765640258789</v>
      </c>
      <c r="L274">
        <v>258.01922607421875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4787708928</v>
      </c>
      <c r="D275">
        <v>11106106</v>
      </c>
      <c r="E275">
        <v>53944.9453125</v>
      </c>
      <c r="F275">
        <v>431.05935668945313</v>
      </c>
      <c r="G275">
        <v>12113632</v>
      </c>
      <c r="H275">
        <v>5</v>
      </c>
      <c r="I275">
        <v>28102.00390625</v>
      </c>
      <c r="J275">
        <v>1</v>
      </c>
      <c r="K275">
        <v>0.94383972883224487</v>
      </c>
      <c r="L275">
        <v>267.76513671875</v>
      </c>
    </row>
    <row r="276" spans="1:12" x14ac:dyDescent="0.25">
      <c r="A276">
        <v>1429.8</v>
      </c>
      <c r="B276" s="1">
        <f>DATE(2022,8,1) + TIME(19,12,0)</f>
        <v>44774.8</v>
      </c>
      <c r="C276">
        <v>4787830784</v>
      </c>
      <c r="D276">
        <v>11106388</v>
      </c>
      <c r="E276">
        <v>53949.7890625</v>
      </c>
      <c r="F276">
        <v>432.40383911132813</v>
      </c>
      <c r="G276">
        <v>12185994</v>
      </c>
      <c r="H276">
        <v>6</v>
      </c>
      <c r="I276">
        <v>28181.9765625</v>
      </c>
      <c r="J276">
        <v>1</v>
      </c>
      <c r="K276">
        <v>1.6894998550415039</v>
      </c>
      <c r="L276">
        <v>484.31698608398438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4790146048</v>
      </c>
      <c r="D277">
        <v>11111743</v>
      </c>
      <c r="E277">
        <v>54041.45703125</v>
      </c>
      <c r="F277">
        <v>432.30007934570313</v>
      </c>
      <c r="G277">
        <v>12184240</v>
      </c>
      <c r="H277">
        <v>6</v>
      </c>
      <c r="I277">
        <v>28184.68359375</v>
      </c>
      <c r="J277">
        <v>1</v>
      </c>
      <c r="K277">
        <v>1.6826821565628052</v>
      </c>
      <c r="L277">
        <v>482.37548828125</v>
      </c>
    </row>
    <row r="278" spans="1:12" x14ac:dyDescent="0.25">
      <c r="A278">
        <v>1430</v>
      </c>
      <c r="B278" s="1">
        <f>DATE(2022,8,2) + TIME(0,0,0)</f>
        <v>44775</v>
      </c>
      <c r="C278">
        <v>4790268416</v>
      </c>
      <c r="D278">
        <v>11112027</v>
      </c>
      <c r="E278">
        <v>54046.1953125</v>
      </c>
      <c r="F278">
        <v>432.1839599609375</v>
      </c>
      <c r="G278">
        <v>12267436</v>
      </c>
      <c r="H278">
        <v>6</v>
      </c>
      <c r="I278">
        <v>28384.755859375</v>
      </c>
      <c r="J278">
        <v>1</v>
      </c>
      <c r="K278">
        <v>1.6413910388946533</v>
      </c>
      <c r="L278">
        <v>473.67977905273438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4826938880</v>
      </c>
      <c r="D279">
        <v>11196879</v>
      </c>
      <c r="E279">
        <v>55480.6796875</v>
      </c>
      <c r="F279">
        <v>432.1781005859375</v>
      </c>
      <c r="G279">
        <v>12263411</v>
      </c>
      <c r="H279">
        <v>6</v>
      </c>
      <c r="I279">
        <v>28375.828125</v>
      </c>
      <c r="J279">
        <v>1</v>
      </c>
      <c r="K279">
        <v>1.6722806692123413</v>
      </c>
      <c r="L279">
        <v>482.59381103515625</v>
      </c>
    </row>
    <row r="280" spans="1:12" x14ac:dyDescent="0.25">
      <c r="A280">
        <v>1433</v>
      </c>
      <c r="B280" s="1">
        <f>DATE(2022,8,5) + TIME(0,0,0)</f>
        <v>44778</v>
      </c>
      <c r="C280">
        <v>4827059712</v>
      </c>
      <c r="D280">
        <v>11197159</v>
      </c>
      <c r="E280">
        <v>55485.453125</v>
      </c>
      <c r="F280">
        <v>432.16998291015625</v>
      </c>
      <c r="G280">
        <v>12072702</v>
      </c>
      <c r="H280">
        <v>6</v>
      </c>
      <c r="I280">
        <v>27935.078125</v>
      </c>
      <c r="J280">
        <v>1</v>
      </c>
      <c r="K280">
        <v>1.6793171167373657</v>
      </c>
      <c r="L280">
        <v>477.131103515625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4899367424</v>
      </c>
      <c r="D281">
        <v>11364444</v>
      </c>
      <c r="E281">
        <v>58388.46875</v>
      </c>
      <c r="F281">
        <v>432.29522705078125</v>
      </c>
      <c r="G281">
        <v>12070197</v>
      </c>
      <c r="H281">
        <v>6</v>
      </c>
      <c r="I281">
        <v>27921.189453125</v>
      </c>
      <c r="J281">
        <v>1</v>
      </c>
      <c r="K281">
        <v>1.7279070615768433</v>
      </c>
      <c r="L281">
        <v>490.93511962890625</v>
      </c>
    </row>
    <row r="282" spans="1:12" x14ac:dyDescent="0.25">
      <c r="A282">
        <v>1439</v>
      </c>
      <c r="B282" s="1">
        <f>DATE(2022,8,11) + TIME(0,0,0)</f>
        <v>44784</v>
      </c>
      <c r="C282">
        <v>4899488768</v>
      </c>
      <c r="D282">
        <v>11364726</v>
      </c>
      <c r="E282">
        <v>58393.45703125</v>
      </c>
      <c r="F282">
        <v>432.32977294921875</v>
      </c>
      <c r="G282">
        <v>12158546</v>
      </c>
      <c r="H282">
        <v>6</v>
      </c>
      <c r="I282">
        <v>28123.314453125</v>
      </c>
      <c r="J282">
        <v>1</v>
      </c>
      <c r="K282">
        <v>1.7428421974182129</v>
      </c>
      <c r="L282">
        <v>498.8389892578125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4911524352</v>
      </c>
      <c r="D283">
        <v>11392564</v>
      </c>
      <c r="E283">
        <v>58891.08203125</v>
      </c>
      <c r="F283">
        <v>432.34713745117188</v>
      </c>
      <c r="G283">
        <v>12156819</v>
      </c>
      <c r="H283">
        <v>6</v>
      </c>
      <c r="I283">
        <v>28118.19140625</v>
      </c>
      <c r="J283">
        <v>1</v>
      </c>
      <c r="K283">
        <v>1.7607029676437378</v>
      </c>
      <c r="L283">
        <v>503.950927734375</v>
      </c>
    </row>
    <row r="284" spans="1:12" x14ac:dyDescent="0.25">
      <c r="A284">
        <v>1440</v>
      </c>
      <c r="B284" s="1">
        <f>DATE(2022,8,12) + TIME(0,0,0)</f>
        <v>44785</v>
      </c>
      <c r="C284">
        <v>4911646208</v>
      </c>
      <c r="D284">
        <v>11392845</v>
      </c>
      <c r="E284">
        <v>58896.8984375</v>
      </c>
      <c r="F284">
        <v>432.6959228515625</v>
      </c>
      <c r="G284">
        <v>12165472</v>
      </c>
      <c r="H284">
        <v>5</v>
      </c>
      <c r="I284">
        <v>28115.5234375</v>
      </c>
      <c r="J284">
        <v>1</v>
      </c>
      <c r="K284">
        <v>2.0260078907012939</v>
      </c>
      <c r="L284">
        <v>581.4019775390625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4984463360</v>
      </c>
      <c r="D285">
        <v>11561043</v>
      </c>
      <c r="E285">
        <v>62581.82421875</v>
      </c>
      <c r="F285">
        <v>432.89657592773438</v>
      </c>
      <c r="G285">
        <v>12150352</v>
      </c>
      <c r="H285">
        <v>5</v>
      </c>
      <c r="I285">
        <v>28067.560546875</v>
      </c>
      <c r="J285">
        <v>1</v>
      </c>
      <c r="K285">
        <v>2.1868958473205566</v>
      </c>
      <c r="L285">
        <v>627.53179931640625</v>
      </c>
    </row>
    <row r="286" spans="1:12" x14ac:dyDescent="0.25">
      <c r="A286">
        <v>1446</v>
      </c>
      <c r="B286" s="1">
        <f>DATE(2022,8,18) + TIME(0,0,0)</f>
        <v>44791</v>
      </c>
      <c r="C286">
        <v>4984585216</v>
      </c>
      <c r="D286">
        <v>11561324</v>
      </c>
      <c r="E286">
        <v>62587.21484375</v>
      </c>
      <c r="F286">
        <v>432.41897583007813</v>
      </c>
      <c r="G286">
        <v>12159608</v>
      </c>
      <c r="H286">
        <v>6</v>
      </c>
      <c r="I286">
        <v>28119.96875</v>
      </c>
      <c r="J286">
        <v>1</v>
      </c>
      <c r="K286">
        <v>1.8805105686187744</v>
      </c>
      <c r="L286">
        <v>538.9337158203125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5215651840</v>
      </c>
      <c r="D287">
        <v>12095270</v>
      </c>
      <c r="E287">
        <v>72893.9609375</v>
      </c>
      <c r="F287">
        <v>433.10873413085938</v>
      </c>
      <c r="G287">
        <v>12171289</v>
      </c>
      <c r="H287">
        <v>6</v>
      </c>
      <c r="I287">
        <v>28102.15625</v>
      </c>
      <c r="J287">
        <v>1</v>
      </c>
      <c r="K287">
        <v>1.9458754062652588</v>
      </c>
      <c r="L287">
        <v>557.684814453125</v>
      </c>
    </row>
    <row r="288" spans="1:12" x14ac:dyDescent="0.25">
      <c r="A288">
        <v>1465</v>
      </c>
      <c r="B288" s="1">
        <f>DATE(2022,9,6) + TIME(0,0,0)</f>
        <v>44810</v>
      </c>
      <c r="C288">
        <v>5215775232</v>
      </c>
      <c r="D288">
        <v>12095554</v>
      </c>
      <c r="E288">
        <v>72898.3828125</v>
      </c>
      <c r="F288">
        <v>433.66973876953125</v>
      </c>
      <c r="G288">
        <v>12321160</v>
      </c>
      <c r="H288">
        <v>5</v>
      </c>
      <c r="I288">
        <v>28411.388671875</v>
      </c>
      <c r="J288">
        <v>1</v>
      </c>
      <c r="K288">
        <v>1.5320776700973511</v>
      </c>
      <c r="L288">
        <v>442.05718994140625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5240288256</v>
      </c>
      <c r="D289">
        <v>12152072</v>
      </c>
      <c r="E289">
        <v>73798.5078125</v>
      </c>
      <c r="F289">
        <v>433.77175903320313</v>
      </c>
      <c r="G289">
        <v>12318052</v>
      </c>
      <c r="H289">
        <v>5</v>
      </c>
      <c r="I289">
        <v>28397.54296875</v>
      </c>
      <c r="J289">
        <v>1</v>
      </c>
      <c r="K289">
        <v>1.5794904232025146</v>
      </c>
      <c r="L289">
        <v>455.73477172851563</v>
      </c>
    </row>
    <row r="290" spans="1:12" x14ac:dyDescent="0.25">
      <c r="A290">
        <v>1467</v>
      </c>
      <c r="B290" s="1">
        <f>DATE(2022,9,8) + TIME(0,0,0)</f>
        <v>44812</v>
      </c>
      <c r="C290">
        <v>5240408576</v>
      </c>
      <c r="D290">
        <v>12152350</v>
      </c>
      <c r="E290">
        <v>73804.7265625</v>
      </c>
      <c r="F290">
        <v>433.69454956054688</v>
      </c>
      <c r="G290">
        <v>12034641</v>
      </c>
      <c r="H290">
        <v>5</v>
      </c>
      <c r="I290">
        <v>27749.1171875</v>
      </c>
      <c r="J290">
        <v>1</v>
      </c>
      <c r="K290">
        <v>2.1928679943084717</v>
      </c>
      <c r="L290">
        <v>622.14434814453125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5247501312</v>
      </c>
      <c r="D291">
        <v>12168702</v>
      </c>
      <c r="E291">
        <v>74191.7421875</v>
      </c>
      <c r="F291">
        <v>433.76144409179688</v>
      </c>
      <c r="G291">
        <v>12019398</v>
      </c>
      <c r="H291">
        <v>5</v>
      </c>
      <c r="I291">
        <v>27709.6953125</v>
      </c>
      <c r="J291">
        <v>1</v>
      </c>
      <c r="K291">
        <v>2.331620454788208</v>
      </c>
      <c r="L291">
        <v>661.5087890625</v>
      </c>
    </row>
    <row r="292" spans="1:12" x14ac:dyDescent="0.25">
      <c r="A292">
        <v>1467.6</v>
      </c>
      <c r="B292" s="1">
        <f>DATE(2022,9,8) + TIME(14,24,0)</f>
        <v>44812.6</v>
      </c>
      <c r="C292">
        <v>5247622144</v>
      </c>
      <c r="D292">
        <v>12168981</v>
      </c>
      <c r="E292">
        <v>74197.453125</v>
      </c>
      <c r="F292">
        <v>433.22061157226563</v>
      </c>
      <c r="G292">
        <v>12108516</v>
      </c>
      <c r="H292">
        <v>6</v>
      </c>
      <c r="I292">
        <v>27949.998046875</v>
      </c>
      <c r="J292">
        <v>1</v>
      </c>
      <c r="K292">
        <v>2.0024735927581787</v>
      </c>
      <c r="L292">
        <v>571.1280517578125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5385649152</v>
      </c>
      <c r="D293">
        <v>12487266</v>
      </c>
      <c r="E293">
        <v>80766.609375</v>
      </c>
      <c r="F293">
        <v>433.90853881835938</v>
      </c>
      <c r="G293">
        <v>12120802</v>
      </c>
      <c r="H293">
        <v>6</v>
      </c>
      <c r="I293">
        <v>27934.001953125</v>
      </c>
      <c r="J293">
        <v>1</v>
      </c>
      <c r="K293">
        <v>2.0574791431427002</v>
      </c>
      <c r="L293">
        <v>586.80975341796875</v>
      </c>
    </row>
    <row r="294" spans="1:12" x14ac:dyDescent="0.25">
      <c r="A294">
        <v>1479</v>
      </c>
      <c r="B294" s="1">
        <f>DATE(2022,9,20) + TIME(0,0,0)</f>
        <v>44824</v>
      </c>
      <c r="C294">
        <v>5385769472</v>
      </c>
      <c r="D294">
        <v>12487543</v>
      </c>
      <c r="E294">
        <v>80771.890625</v>
      </c>
      <c r="F294">
        <v>434.5733642578125</v>
      </c>
      <c r="G294">
        <v>12035653</v>
      </c>
      <c r="H294">
        <v>5</v>
      </c>
      <c r="I294">
        <v>27695.330078125</v>
      </c>
      <c r="J294">
        <v>1</v>
      </c>
      <c r="K294">
        <v>1.8708031177520752</v>
      </c>
      <c r="L294">
        <v>528.00299072265625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5391665664</v>
      </c>
      <c r="D295">
        <v>12501110</v>
      </c>
      <c r="E295">
        <v>81034.1875</v>
      </c>
      <c r="F295">
        <v>434.57992553710938</v>
      </c>
      <c r="G295">
        <v>12031700</v>
      </c>
      <c r="H295">
        <v>5</v>
      </c>
      <c r="I295">
        <v>27685.81640625</v>
      </c>
      <c r="J295">
        <v>1</v>
      </c>
      <c r="K295">
        <v>1.9045712947845459</v>
      </c>
      <c r="L295">
        <v>537.5338134765625</v>
      </c>
    </row>
    <row r="296" spans="1:12" x14ac:dyDescent="0.25">
      <c r="A296">
        <v>1479.5</v>
      </c>
      <c r="B296" s="1">
        <f>DATE(2022,9,20) + TIME(12,0,0)</f>
        <v>44824.5</v>
      </c>
      <c r="C296">
        <v>5391787008</v>
      </c>
      <c r="D296">
        <v>12501389</v>
      </c>
      <c r="E296">
        <v>81040.1875</v>
      </c>
      <c r="F296">
        <v>433.93597412109375</v>
      </c>
      <c r="G296">
        <v>12126104</v>
      </c>
      <c r="H296">
        <v>6</v>
      </c>
      <c r="I296">
        <v>27944.455078125</v>
      </c>
      <c r="J296">
        <v>1</v>
      </c>
      <c r="K296">
        <v>2.1006505489349365</v>
      </c>
      <c r="L296">
        <v>599.61102294921875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5494793216</v>
      </c>
      <c r="D297">
        <v>12738579</v>
      </c>
      <c r="E297">
        <v>86186.703125</v>
      </c>
      <c r="F297">
        <v>434.44869995117188</v>
      </c>
      <c r="G297">
        <v>12134555</v>
      </c>
      <c r="H297">
        <v>6</v>
      </c>
      <c r="I297">
        <v>27930.927734375</v>
      </c>
      <c r="J297">
        <v>1</v>
      </c>
      <c r="K297">
        <v>2.1465060710906982</v>
      </c>
      <c r="L297">
        <v>612.6905517578125</v>
      </c>
    </row>
    <row r="298" spans="1:12" x14ac:dyDescent="0.25">
      <c r="A298">
        <v>1488</v>
      </c>
      <c r="B298" s="1">
        <f>DATE(2022,9,29) + TIME(0,0,0)</f>
        <v>44833</v>
      </c>
      <c r="C298">
        <v>5494915072</v>
      </c>
      <c r="D298">
        <v>12738859</v>
      </c>
      <c r="E298">
        <v>86193.609375</v>
      </c>
      <c r="F298">
        <v>435.26800537109375</v>
      </c>
      <c r="G298">
        <v>12199954</v>
      </c>
      <c r="H298">
        <v>5</v>
      </c>
      <c r="I298">
        <v>28028.603515625</v>
      </c>
      <c r="J298">
        <v>1</v>
      </c>
      <c r="K298">
        <v>2.4049885272979736</v>
      </c>
      <c r="L298">
        <v>690.69586181640625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5555979776</v>
      </c>
      <c r="D299">
        <v>12878555</v>
      </c>
      <c r="E299">
        <v>89800.8046875</v>
      </c>
      <c r="F299">
        <v>440.00396728515625</v>
      </c>
      <c r="G299">
        <v>12311422</v>
      </c>
      <c r="H299">
        <v>5</v>
      </c>
      <c r="I299">
        <v>27980.25</v>
      </c>
      <c r="J299">
        <v>1</v>
      </c>
      <c r="K299">
        <v>2.56191086769104</v>
      </c>
      <c r="L299">
        <v>735.67645263671875</v>
      </c>
    </row>
    <row r="300" spans="1:12" x14ac:dyDescent="0.25">
      <c r="A300">
        <v>1493</v>
      </c>
      <c r="B300" s="1">
        <f>DATE(2022,10,4) + TIME(0,0,0)</f>
        <v>44838</v>
      </c>
      <c r="C300">
        <v>5556102144</v>
      </c>
      <c r="D300">
        <v>12878834</v>
      </c>
      <c r="E300">
        <v>89807.3046875</v>
      </c>
      <c r="F300">
        <v>437.92745971679688</v>
      </c>
      <c r="G300">
        <v>12231331</v>
      </c>
      <c r="H300">
        <v>6</v>
      </c>
      <c r="I300">
        <v>27930.037109375</v>
      </c>
      <c r="J300">
        <v>1</v>
      </c>
      <c r="K300">
        <v>2.2740864753723145</v>
      </c>
      <c r="L300">
        <v>649.9332275390625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5799816704</v>
      </c>
      <c r="D301">
        <v>13437113</v>
      </c>
      <c r="E301">
        <v>102827.90625</v>
      </c>
      <c r="F301">
        <v>436.35885620117188</v>
      </c>
      <c r="G301">
        <v>12184009</v>
      </c>
      <c r="H301">
        <v>6</v>
      </c>
      <c r="I301">
        <v>27921.9921875</v>
      </c>
      <c r="J301">
        <v>1</v>
      </c>
      <c r="K301">
        <v>2.299072265625</v>
      </c>
      <c r="L301">
        <v>657.05291748046875</v>
      </c>
    </row>
    <row r="302" spans="1:12" x14ac:dyDescent="0.25">
      <c r="A302">
        <v>1513</v>
      </c>
      <c r="B302" s="1">
        <f>DATE(2022,10,24) + TIME(0,0,0)</f>
        <v>44858</v>
      </c>
      <c r="C302">
        <v>5799939072</v>
      </c>
      <c r="D302">
        <v>13437392</v>
      </c>
      <c r="E302">
        <v>102835.6796875</v>
      </c>
      <c r="F302">
        <v>438.07003784179688</v>
      </c>
      <c r="G302">
        <v>12210272</v>
      </c>
      <c r="H302">
        <v>5</v>
      </c>
      <c r="I302">
        <v>27872.87890625</v>
      </c>
      <c r="J302">
        <v>1</v>
      </c>
      <c r="K302">
        <v>2.7132604122161865</v>
      </c>
      <c r="L302">
        <v>777.35546875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5824259072</v>
      </c>
      <c r="D303">
        <v>13492816</v>
      </c>
      <c r="E303">
        <v>104424.671875</v>
      </c>
      <c r="F303">
        <v>438.99102783203125</v>
      </c>
      <c r="G303">
        <v>12224350</v>
      </c>
      <c r="H303">
        <v>5</v>
      </c>
      <c r="I303">
        <v>27846.466796875</v>
      </c>
      <c r="J303">
        <v>1</v>
      </c>
      <c r="K303">
        <v>2.801814079284668</v>
      </c>
      <c r="L303">
        <v>802.6962890625</v>
      </c>
    </row>
    <row r="304" spans="1:12" x14ac:dyDescent="0.25">
      <c r="A304">
        <v>1515</v>
      </c>
      <c r="B304" s="1">
        <f>DATE(2022,10,26) + TIME(0,0,0)</f>
        <v>44860</v>
      </c>
      <c r="C304">
        <v>5824381440</v>
      </c>
      <c r="D304">
        <v>13493096</v>
      </c>
      <c r="E304">
        <v>104431.5703125</v>
      </c>
      <c r="F304">
        <v>437.11770629882813</v>
      </c>
      <c r="G304">
        <v>12274032</v>
      </c>
      <c r="H304">
        <v>6</v>
      </c>
      <c r="I304">
        <v>28079.466796875</v>
      </c>
      <c r="J304">
        <v>1</v>
      </c>
      <c r="K304">
        <v>2.3972799777984619</v>
      </c>
      <c r="L304">
        <v>689.67694091796875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5861068288</v>
      </c>
      <c r="D305">
        <v>13577101</v>
      </c>
      <c r="E305">
        <v>106446.8125</v>
      </c>
      <c r="F305">
        <v>436.66058349609375</v>
      </c>
      <c r="G305">
        <v>12268748</v>
      </c>
      <c r="H305">
        <v>6</v>
      </c>
      <c r="I305">
        <v>28096.76171875</v>
      </c>
      <c r="J305">
        <v>1</v>
      </c>
      <c r="K305">
        <v>2.3374416828155518</v>
      </c>
      <c r="L305">
        <v>672.46392822265625</v>
      </c>
    </row>
    <row r="306" spans="1:12" x14ac:dyDescent="0.25">
      <c r="A306">
        <v>1518</v>
      </c>
      <c r="B306" s="1">
        <f>DATE(2022,10,29) + TIME(0,0,0)</f>
        <v>44863</v>
      </c>
      <c r="C306">
        <v>5861190656</v>
      </c>
      <c r="D306">
        <v>13577382</v>
      </c>
      <c r="E306">
        <v>106453.4921875</v>
      </c>
      <c r="F306">
        <v>436.56576538085938</v>
      </c>
      <c r="G306">
        <v>12245692</v>
      </c>
      <c r="H306">
        <v>6</v>
      </c>
      <c r="I306">
        <v>28050.048828125</v>
      </c>
      <c r="J306">
        <v>1</v>
      </c>
      <c r="K306">
        <v>2.325901985168457</v>
      </c>
      <c r="L306">
        <v>667.95257568359375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5897807360</v>
      </c>
      <c r="D307">
        <v>13661259</v>
      </c>
      <c r="E307">
        <v>108442.9296875</v>
      </c>
      <c r="F307">
        <v>436.56954956054688</v>
      </c>
      <c r="G307">
        <v>12247254</v>
      </c>
      <c r="H307">
        <v>6</v>
      </c>
      <c r="I307">
        <v>28053.38671875</v>
      </c>
      <c r="J307">
        <v>1</v>
      </c>
      <c r="K307">
        <v>2.313880443572998</v>
      </c>
      <c r="L307">
        <v>664.49749755859375</v>
      </c>
    </row>
    <row r="308" spans="1:12" x14ac:dyDescent="0.25">
      <c r="A308">
        <v>1521</v>
      </c>
      <c r="B308" s="1">
        <f>DATE(2022,11,1) + TIME(0,0,0)</f>
        <v>44866</v>
      </c>
      <c r="C308">
        <v>5897927680</v>
      </c>
      <c r="D308">
        <v>13661534</v>
      </c>
      <c r="E308">
        <v>108449.609375</v>
      </c>
      <c r="F308">
        <v>436.77056884765625</v>
      </c>
      <c r="G308">
        <v>12020494</v>
      </c>
      <c r="H308">
        <v>6</v>
      </c>
      <c r="I308">
        <v>27521.298828125</v>
      </c>
      <c r="J308">
        <v>1</v>
      </c>
      <c r="K308">
        <v>2.3689141273498535</v>
      </c>
      <c r="L308">
        <v>667.77496337890625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5907424256</v>
      </c>
      <c r="D309">
        <v>13683276</v>
      </c>
      <c r="E309">
        <v>108977.1171875</v>
      </c>
      <c r="F309">
        <v>436.82199096679688</v>
      </c>
      <c r="G309">
        <v>12021978</v>
      </c>
      <c r="H309">
        <v>6</v>
      </c>
      <c r="I309">
        <v>27521.45703125</v>
      </c>
      <c r="J309">
        <v>1</v>
      </c>
      <c r="K309">
        <v>2.3682370185852051</v>
      </c>
      <c r="L309">
        <v>667.583251953125</v>
      </c>
    </row>
    <row r="310" spans="1:12" x14ac:dyDescent="0.25">
      <c r="A310">
        <v>1521.8</v>
      </c>
      <c r="B310" s="1">
        <f>DATE(2022,11,1) + TIME(19,12,0)</f>
        <v>44866.8</v>
      </c>
      <c r="C310">
        <v>5907546624</v>
      </c>
      <c r="D310">
        <v>13683556</v>
      </c>
      <c r="E310">
        <v>108983.734375</v>
      </c>
      <c r="F310">
        <v>436.6163330078125</v>
      </c>
      <c r="G310">
        <v>12214832</v>
      </c>
      <c r="H310">
        <v>6</v>
      </c>
      <c r="I310">
        <v>27976.123046875</v>
      </c>
      <c r="J310">
        <v>1</v>
      </c>
      <c r="K310">
        <v>2.3093645572662354</v>
      </c>
      <c r="L310">
        <v>661.34356689453125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5922083328</v>
      </c>
      <c r="D311">
        <v>13716849</v>
      </c>
      <c r="E311">
        <v>109769.265625</v>
      </c>
      <c r="F311">
        <v>436.63955688476563</v>
      </c>
      <c r="G311">
        <v>12216238</v>
      </c>
      <c r="H311">
        <v>6</v>
      </c>
      <c r="I311">
        <v>27977.85546875</v>
      </c>
      <c r="J311">
        <v>1</v>
      </c>
      <c r="K311">
        <v>2.3031246662139893</v>
      </c>
      <c r="L311">
        <v>659.5552978515625</v>
      </c>
    </row>
    <row r="312" spans="1:12" x14ac:dyDescent="0.25">
      <c r="A312">
        <v>1523</v>
      </c>
      <c r="B312" s="1">
        <f>DATE(2022,11,3) + TIME(0,0,0)</f>
        <v>44868</v>
      </c>
      <c r="C312">
        <v>5922205696</v>
      </c>
      <c r="D312">
        <v>13717129</v>
      </c>
      <c r="E312">
        <v>109775.984375</v>
      </c>
      <c r="F312">
        <v>436.85012817382813</v>
      </c>
      <c r="G312">
        <v>12256959</v>
      </c>
      <c r="H312">
        <v>6</v>
      </c>
      <c r="I312">
        <v>28057.5859375</v>
      </c>
      <c r="J312">
        <v>1</v>
      </c>
      <c r="K312">
        <v>2.3395771980285645</v>
      </c>
      <c r="L312">
        <v>672.15447998046875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5958866432</v>
      </c>
      <c r="D313">
        <v>13801022</v>
      </c>
      <c r="E313">
        <v>111784.640625</v>
      </c>
      <c r="F313">
        <v>437.06103515625</v>
      </c>
      <c r="G313">
        <v>12263196</v>
      </c>
      <c r="H313">
        <v>6</v>
      </c>
      <c r="I313">
        <v>28058.314453125</v>
      </c>
      <c r="J313">
        <v>1</v>
      </c>
      <c r="K313">
        <v>2.3363361358642578</v>
      </c>
      <c r="L313">
        <v>671.218505859375</v>
      </c>
    </row>
    <row r="314" spans="1:12" x14ac:dyDescent="0.25">
      <c r="A314">
        <v>1526</v>
      </c>
      <c r="B314" s="1">
        <f>DATE(2022,11,6) + TIME(0,0,0)</f>
        <v>44871</v>
      </c>
      <c r="C314">
        <v>5958988800</v>
      </c>
      <c r="D314">
        <v>13801302</v>
      </c>
      <c r="E314">
        <v>111791.25</v>
      </c>
      <c r="F314">
        <v>436.80404663085938</v>
      </c>
      <c r="G314">
        <v>12245607</v>
      </c>
      <c r="H314">
        <v>6</v>
      </c>
      <c r="I314">
        <v>28034.5546875</v>
      </c>
      <c r="J314">
        <v>1</v>
      </c>
      <c r="K314">
        <v>2.3036925792694092</v>
      </c>
      <c r="L314">
        <v>661.0587158203125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5971112448</v>
      </c>
      <c r="D315">
        <v>13829058</v>
      </c>
      <c r="E315">
        <v>112444.609375</v>
      </c>
      <c r="F315">
        <v>436.79534912109375</v>
      </c>
      <c r="G315">
        <v>12246056</v>
      </c>
      <c r="H315">
        <v>6</v>
      </c>
      <c r="I315">
        <v>28036.140625</v>
      </c>
      <c r="J315">
        <v>1</v>
      </c>
      <c r="K315">
        <v>2.2980673313140869</v>
      </c>
      <c r="L315">
        <v>659.44390869140625</v>
      </c>
    </row>
    <row r="316" spans="1:12" x14ac:dyDescent="0.25">
      <c r="A316">
        <v>1527</v>
      </c>
      <c r="B316" s="1">
        <f>DATE(2022,11,7) + TIME(0,0,0)</f>
        <v>44872</v>
      </c>
      <c r="C316">
        <v>5971235328</v>
      </c>
      <c r="D316">
        <v>13829339</v>
      </c>
      <c r="E316">
        <v>112451.2109375</v>
      </c>
      <c r="F316">
        <v>436.78762817382813</v>
      </c>
      <c r="G316">
        <v>12285578</v>
      </c>
      <c r="H316">
        <v>6</v>
      </c>
      <c r="I316">
        <v>28127.12109375</v>
      </c>
      <c r="J316">
        <v>1</v>
      </c>
      <c r="K316">
        <v>2.2943594455718994</v>
      </c>
      <c r="L316">
        <v>660.49127197265625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6007978496</v>
      </c>
      <c r="D317">
        <v>13913444</v>
      </c>
      <c r="E317">
        <v>114420.6484375</v>
      </c>
      <c r="F317">
        <v>436.92703247070313</v>
      </c>
      <c r="G317">
        <v>12290593</v>
      </c>
      <c r="H317">
        <v>6</v>
      </c>
      <c r="I317">
        <v>28129.623046875</v>
      </c>
      <c r="J317">
        <v>1</v>
      </c>
      <c r="K317">
        <v>2.2850172519683838</v>
      </c>
      <c r="L317">
        <v>657.79754638671875</v>
      </c>
    </row>
    <row r="318" spans="1:12" x14ac:dyDescent="0.25">
      <c r="A318">
        <v>1530</v>
      </c>
      <c r="B318" s="1">
        <f>DATE(2022,11,10) + TIME(0,0,0)</f>
        <v>44875</v>
      </c>
      <c r="C318">
        <v>6008098304</v>
      </c>
      <c r="D318">
        <v>13913718</v>
      </c>
      <c r="E318">
        <v>114428.390625</v>
      </c>
      <c r="F318">
        <v>439.04061889648438</v>
      </c>
      <c r="G318">
        <v>12022885</v>
      </c>
      <c r="H318">
        <v>5</v>
      </c>
      <c r="I318">
        <v>27384.447265625</v>
      </c>
      <c r="J318">
        <v>1</v>
      </c>
      <c r="K318">
        <v>2.7499046325683594</v>
      </c>
      <c r="L318">
        <v>774.33984375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6020008960</v>
      </c>
      <c r="D319">
        <v>13940813</v>
      </c>
      <c r="E319">
        <v>115210.15625</v>
      </c>
      <c r="F319">
        <v>439.76303100585938</v>
      </c>
      <c r="G319">
        <v>12034270</v>
      </c>
      <c r="H319">
        <v>5</v>
      </c>
      <c r="I319">
        <v>27365.3515625</v>
      </c>
      <c r="J319">
        <v>1</v>
      </c>
      <c r="K319">
        <v>2.8144822120666504</v>
      </c>
      <c r="L319">
        <v>792.4976806640625</v>
      </c>
    </row>
    <row r="320" spans="1:12" x14ac:dyDescent="0.25">
      <c r="A320">
        <v>1531</v>
      </c>
      <c r="B320" s="1">
        <f>DATE(2022,11,11) + TIME(0,0,0)</f>
        <v>44876</v>
      </c>
      <c r="C320">
        <v>6020130304</v>
      </c>
      <c r="D320">
        <v>13941089</v>
      </c>
      <c r="E320">
        <v>115218.046875</v>
      </c>
      <c r="F320">
        <v>439.13607788085938</v>
      </c>
      <c r="G320">
        <v>12151484</v>
      </c>
      <c r="H320">
        <v>5</v>
      </c>
      <c r="I320">
        <v>27671.341796875</v>
      </c>
      <c r="J320">
        <v>1</v>
      </c>
      <c r="K320">
        <v>2.7731087207794189</v>
      </c>
      <c r="L320">
        <v>789.242919921875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6044311552</v>
      </c>
      <c r="D321">
        <v>13996143</v>
      </c>
      <c r="E321">
        <v>116801.1640625</v>
      </c>
      <c r="F321">
        <v>439.31259155273438</v>
      </c>
      <c r="G321">
        <v>12152515</v>
      </c>
      <c r="H321">
        <v>5</v>
      </c>
      <c r="I321">
        <v>27662.568359375</v>
      </c>
      <c r="J321">
        <v>1</v>
      </c>
      <c r="K321">
        <v>2.8032510280609131</v>
      </c>
      <c r="L321">
        <v>797.81597900390625</v>
      </c>
    </row>
    <row r="322" spans="1:12" x14ac:dyDescent="0.25">
      <c r="A322">
        <v>1533</v>
      </c>
      <c r="B322" s="1">
        <f>DATE(2022,11,13) + TIME(0,0,0)</f>
        <v>44878</v>
      </c>
      <c r="C322">
        <v>6044423680</v>
      </c>
      <c r="D322">
        <v>13996402</v>
      </c>
      <c r="E322">
        <v>116806.3046875</v>
      </c>
      <c r="F322">
        <v>431.9437255859375</v>
      </c>
      <c r="G322">
        <v>11222295</v>
      </c>
      <c r="H322">
        <v>4</v>
      </c>
      <c r="I322">
        <v>25980.919921875</v>
      </c>
      <c r="J322">
        <v>1</v>
      </c>
      <c r="K322">
        <v>1.9396607875823975</v>
      </c>
      <c r="L322">
        <v>513.90985107421875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6077990400</v>
      </c>
      <c r="D323">
        <v>14074046</v>
      </c>
      <c r="E323">
        <v>118379.84375</v>
      </c>
      <c r="F323">
        <v>432.23629760742188</v>
      </c>
      <c r="G323">
        <v>11223333</v>
      </c>
      <c r="H323">
        <v>4</v>
      </c>
      <c r="I323">
        <v>25965.736328125</v>
      </c>
      <c r="J323">
        <v>1</v>
      </c>
      <c r="K323">
        <v>1.9971622228622437</v>
      </c>
      <c r="L323">
        <v>529.145751953125</v>
      </c>
    </row>
    <row r="324" spans="1:12" x14ac:dyDescent="0.25">
      <c r="A324">
        <v>1536</v>
      </c>
      <c r="B324" s="1">
        <f>DATE(2022,11,16) + TIME(0,0,0)</f>
        <v>44881</v>
      </c>
      <c r="C324">
        <v>6078111744</v>
      </c>
      <c r="D324">
        <v>14074327</v>
      </c>
      <c r="E324">
        <v>118384.4296875</v>
      </c>
      <c r="F324">
        <v>431.86236572265625</v>
      </c>
      <c r="G324">
        <v>12110611</v>
      </c>
      <c r="H324">
        <v>5</v>
      </c>
      <c r="I324">
        <v>28042.755859375</v>
      </c>
      <c r="J324">
        <v>1</v>
      </c>
      <c r="K324">
        <v>1.610650897026062</v>
      </c>
      <c r="L324">
        <v>459.0648193359375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6090105344</v>
      </c>
      <c r="D325">
        <v>14102101</v>
      </c>
      <c r="E325">
        <v>118827.34375</v>
      </c>
      <c r="F325">
        <v>431.8626708984375</v>
      </c>
      <c r="G325">
        <v>12116405</v>
      </c>
      <c r="H325">
        <v>5</v>
      </c>
      <c r="I325">
        <v>28056.150390625</v>
      </c>
      <c r="J325">
        <v>1</v>
      </c>
      <c r="K325">
        <v>1.5646510124206543</v>
      </c>
      <c r="L325">
        <v>445.95855712890625</v>
      </c>
    </row>
    <row r="326" spans="1:12" x14ac:dyDescent="0.25">
      <c r="A326">
        <v>1537</v>
      </c>
      <c r="B326" s="1">
        <f>DATE(2022,11,17) + TIME(0,0,0)</f>
        <v>44882</v>
      </c>
      <c r="C326">
        <v>6090228224</v>
      </c>
      <c r="D326">
        <v>14102382</v>
      </c>
      <c r="E326">
        <v>118833.8359375</v>
      </c>
      <c r="F326">
        <v>436.51614379882813</v>
      </c>
      <c r="G326">
        <v>12263421</v>
      </c>
      <c r="H326">
        <v>6</v>
      </c>
      <c r="I326">
        <v>28093.85546875</v>
      </c>
      <c r="J326">
        <v>1</v>
      </c>
      <c r="K326">
        <v>2.2580156326293945</v>
      </c>
      <c r="L326">
        <v>649.0185546875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6151496192</v>
      </c>
      <c r="D327">
        <v>14242532</v>
      </c>
      <c r="E327">
        <v>122103.4375</v>
      </c>
      <c r="F327">
        <v>437.65997314453125</v>
      </c>
      <c r="G327">
        <v>12291598</v>
      </c>
      <c r="H327">
        <v>6</v>
      </c>
      <c r="I327">
        <v>28084.8125</v>
      </c>
      <c r="J327">
        <v>1</v>
      </c>
      <c r="K327">
        <v>2.2820122241973877</v>
      </c>
      <c r="L327">
        <v>655.86578369140625</v>
      </c>
    </row>
    <row r="328" spans="1:12" x14ac:dyDescent="0.25">
      <c r="A328">
        <v>1542</v>
      </c>
      <c r="B328" s="1">
        <f>DATE(2022,11,22) + TIME(0,0,0)</f>
        <v>44887</v>
      </c>
      <c r="C328">
        <v>6151618560</v>
      </c>
      <c r="D328">
        <v>14242811</v>
      </c>
      <c r="E328">
        <v>122111.046875</v>
      </c>
      <c r="F328">
        <v>439.28915405273438</v>
      </c>
      <c r="G328">
        <v>12234697</v>
      </c>
      <c r="H328">
        <v>5</v>
      </c>
      <c r="I328">
        <v>27851.123046875</v>
      </c>
      <c r="J328">
        <v>1</v>
      </c>
      <c r="K328">
        <v>2.6601150035858154</v>
      </c>
      <c r="L328">
        <v>761.11859130859375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6200504832</v>
      </c>
      <c r="D329">
        <v>14353842</v>
      </c>
      <c r="E329">
        <v>125236.6328125</v>
      </c>
      <c r="F329">
        <v>440.75283813476563</v>
      </c>
      <c r="G329">
        <v>12262709</v>
      </c>
      <c r="H329">
        <v>5</v>
      </c>
      <c r="I329">
        <v>27822.189453125</v>
      </c>
      <c r="J329">
        <v>1</v>
      </c>
      <c r="K329">
        <v>2.7548844814300537</v>
      </c>
      <c r="L329">
        <v>788.18267822265625</v>
      </c>
    </row>
    <row r="330" spans="1:12" x14ac:dyDescent="0.25">
      <c r="A330">
        <v>1546</v>
      </c>
      <c r="B330" s="1">
        <f>DATE(2022,11,26) + TIME(0,0,0)</f>
        <v>44891</v>
      </c>
      <c r="C330">
        <v>6200627712</v>
      </c>
      <c r="D330">
        <v>14354123</v>
      </c>
      <c r="E330">
        <v>125243.4140625</v>
      </c>
      <c r="F330">
        <v>438.442138671875</v>
      </c>
      <c r="G330">
        <v>12317229</v>
      </c>
      <c r="H330">
        <v>6</v>
      </c>
      <c r="I330">
        <v>28093.16796875</v>
      </c>
      <c r="J330">
        <v>1</v>
      </c>
      <c r="K330">
        <v>2.3567266464233398</v>
      </c>
      <c r="L330">
        <v>678.0592041015625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6262102528</v>
      </c>
      <c r="D331">
        <v>14494408</v>
      </c>
      <c r="E331">
        <v>128525.5</v>
      </c>
      <c r="F331">
        <v>438.30810546875</v>
      </c>
      <c r="G331">
        <v>12323949</v>
      </c>
      <c r="H331">
        <v>6</v>
      </c>
      <c r="I331">
        <v>28117.091796875</v>
      </c>
      <c r="J331">
        <v>1</v>
      </c>
      <c r="K331">
        <v>2.2725317478179932</v>
      </c>
      <c r="L331">
        <v>653.8282470703125</v>
      </c>
    </row>
    <row r="332" spans="1:12" x14ac:dyDescent="0.25">
      <c r="A332">
        <v>1551</v>
      </c>
      <c r="B332" s="1">
        <f>DATE(2022,12,1) + TIME(0,0,0)</f>
        <v>44896</v>
      </c>
      <c r="C332">
        <v>6262224896</v>
      </c>
      <c r="D332">
        <v>14494686</v>
      </c>
      <c r="E332">
        <v>128531.9921875</v>
      </c>
      <c r="F332">
        <v>438.55508422851563</v>
      </c>
      <c r="G332">
        <v>12208408</v>
      </c>
      <c r="H332">
        <v>6</v>
      </c>
      <c r="I332">
        <v>27837.80078125</v>
      </c>
      <c r="J332">
        <v>1</v>
      </c>
      <c r="K332">
        <v>2.2802653312683105</v>
      </c>
      <c r="L332">
        <v>649.58807373046875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6274314240</v>
      </c>
      <c r="D333">
        <v>14522249</v>
      </c>
      <c r="E333">
        <v>129172.078125</v>
      </c>
      <c r="F333">
        <v>438.67178344726563</v>
      </c>
      <c r="G333">
        <v>12213469</v>
      </c>
      <c r="H333">
        <v>6</v>
      </c>
      <c r="I333">
        <v>27841.9296875</v>
      </c>
      <c r="J333">
        <v>1</v>
      </c>
      <c r="K333">
        <v>2.2662684917449951</v>
      </c>
      <c r="L333">
        <v>645.60400390625</v>
      </c>
    </row>
    <row r="334" spans="1:12" x14ac:dyDescent="0.25">
      <c r="A334">
        <v>1552</v>
      </c>
      <c r="B334" s="1">
        <f>DATE(2022,12,2) + TIME(0,0,0)</f>
        <v>44897</v>
      </c>
      <c r="C334">
        <v>6274439680</v>
      </c>
      <c r="D334">
        <v>14522534</v>
      </c>
      <c r="E334">
        <v>129177.6171875</v>
      </c>
      <c r="F334">
        <v>440.30596923828125</v>
      </c>
      <c r="G334">
        <v>12542333</v>
      </c>
      <c r="H334">
        <v>5</v>
      </c>
      <c r="I334">
        <v>28485.4921875</v>
      </c>
      <c r="J334">
        <v>1</v>
      </c>
      <c r="K334">
        <v>1.9071273803710938</v>
      </c>
      <c r="L334">
        <v>553.81658935546875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6280606720</v>
      </c>
      <c r="D335">
        <v>14536487</v>
      </c>
      <c r="E335">
        <v>129452.421875</v>
      </c>
      <c r="F335">
        <v>442.38690185546875</v>
      </c>
      <c r="G335">
        <v>12595802</v>
      </c>
      <c r="H335">
        <v>5</v>
      </c>
      <c r="I335">
        <v>28472.365234375</v>
      </c>
      <c r="J335">
        <v>1</v>
      </c>
      <c r="K335">
        <v>1.9369370937347412</v>
      </c>
      <c r="L335">
        <v>562.3848876953125</v>
      </c>
    </row>
    <row r="336" spans="1:12" x14ac:dyDescent="0.25">
      <c r="A336">
        <v>1552.5</v>
      </c>
      <c r="B336" s="1">
        <f>DATE(2022,12,2) + TIME(12,0,0)</f>
        <v>44897.5</v>
      </c>
      <c r="C336">
        <v>6280728576</v>
      </c>
      <c r="D336">
        <v>14536764</v>
      </c>
      <c r="E336">
        <v>129458.5078125</v>
      </c>
      <c r="F336">
        <v>440.1361083984375</v>
      </c>
      <c r="G336">
        <v>12202200</v>
      </c>
      <c r="H336">
        <v>6</v>
      </c>
      <c r="I336">
        <v>27723.697265625</v>
      </c>
      <c r="J336">
        <v>1</v>
      </c>
      <c r="K336">
        <v>2.1502857208251953</v>
      </c>
      <c r="L336">
        <v>609.23907470703125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6298833408</v>
      </c>
      <c r="D337">
        <v>14578028</v>
      </c>
      <c r="E337">
        <v>130415.203125</v>
      </c>
      <c r="F337">
        <v>438.7176513671875</v>
      </c>
      <c r="G337">
        <v>12149028</v>
      </c>
      <c r="H337">
        <v>6</v>
      </c>
      <c r="I337">
        <v>27692.1328125</v>
      </c>
      <c r="J337">
        <v>1</v>
      </c>
      <c r="K337">
        <v>2.2738993167877197</v>
      </c>
      <c r="L337">
        <v>644.34295654296875</v>
      </c>
    </row>
    <row r="338" spans="1:12" x14ac:dyDescent="0.25">
      <c r="A338">
        <v>1554</v>
      </c>
      <c r="B338" s="1">
        <f>DATE(2022,12,4) + TIME(0,0,0)</f>
        <v>44899</v>
      </c>
      <c r="C338">
        <v>6298956288</v>
      </c>
      <c r="D338">
        <v>14578308</v>
      </c>
      <c r="E338">
        <v>130421.65625</v>
      </c>
      <c r="F338">
        <v>438.726806640625</v>
      </c>
      <c r="G338">
        <v>12261990</v>
      </c>
      <c r="H338">
        <v>6</v>
      </c>
      <c r="I338">
        <v>27949.033203125</v>
      </c>
      <c r="J338">
        <v>1</v>
      </c>
      <c r="K338">
        <v>2.2563674449920654</v>
      </c>
      <c r="L338">
        <v>645.1907958984375</v>
      </c>
    </row>
    <row r="339" spans="1:12" x14ac:dyDescent="0.25">
      <c r="A339">
        <v>1555</v>
      </c>
      <c r="B339" s="1">
        <f>DATE(2022,12,5) + TIME(0,0,0)</f>
        <v>44900</v>
      </c>
      <c r="C339">
        <v>6311219200</v>
      </c>
      <c r="D339">
        <v>14606256</v>
      </c>
      <c r="E339">
        <v>131067.5</v>
      </c>
      <c r="F339">
        <v>438.83526611328125</v>
      </c>
      <c r="G339">
        <v>12264735</v>
      </c>
      <c r="H339">
        <v>6</v>
      </c>
      <c r="I339">
        <v>27948.37890625</v>
      </c>
      <c r="J339">
        <v>1</v>
      </c>
      <c r="K339">
        <v>2.2592501640319824</v>
      </c>
      <c r="L339">
        <v>646.01898193359375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6323364864</v>
      </c>
      <c r="D340">
        <v>14633925</v>
      </c>
      <c r="E340">
        <v>131706.96875</v>
      </c>
      <c r="F340">
        <v>439.0252685546875</v>
      </c>
      <c r="G340">
        <v>12270152</v>
      </c>
      <c r="H340">
        <v>6</v>
      </c>
      <c r="I340">
        <v>27948.625</v>
      </c>
      <c r="J340">
        <v>1</v>
      </c>
      <c r="K340">
        <v>2.2586586475372314</v>
      </c>
      <c r="L340">
        <v>645.85162353515625</v>
      </c>
    </row>
    <row r="341" spans="1:12" x14ac:dyDescent="0.25">
      <c r="A341">
        <v>1556</v>
      </c>
      <c r="B341" s="1">
        <f>DATE(2022,12,6) + TIME(0,0,0)</f>
        <v>44901</v>
      </c>
      <c r="C341">
        <v>6323485696</v>
      </c>
      <c r="D341">
        <v>14634201</v>
      </c>
      <c r="E341">
        <v>131713.375</v>
      </c>
      <c r="F341">
        <v>438.9454345703125</v>
      </c>
      <c r="G341">
        <v>12089535</v>
      </c>
      <c r="H341">
        <v>6</v>
      </c>
      <c r="I341">
        <v>27542.228515625</v>
      </c>
      <c r="J341">
        <v>1</v>
      </c>
      <c r="K341">
        <v>2.2770051956176758</v>
      </c>
      <c r="L341">
        <v>641.7506103515625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6335470080</v>
      </c>
      <c r="D342">
        <v>14661468</v>
      </c>
      <c r="E342">
        <v>132347.75</v>
      </c>
      <c r="F342">
        <v>439.62142944335938</v>
      </c>
      <c r="G342">
        <v>12108322</v>
      </c>
      <c r="H342">
        <v>6</v>
      </c>
      <c r="I342">
        <v>27542.609375</v>
      </c>
      <c r="J342">
        <v>1</v>
      </c>
      <c r="K342">
        <v>2.2725551128387451</v>
      </c>
      <c r="L342">
        <v>640.4761962890625</v>
      </c>
    </row>
    <row r="343" spans="1:12" x14ac:dyDescent="0.25">
      <c r="A343">
        <v>1557</v>
      </c>
      <c r="B343" s="1">
        <f>DATE(2022,12,7) + TIME(0,0,0)</f>
        <v>44902</v>
      </c>
      <c r="C343">
        <v>6335592448</v>
      </c>
      <c r="D343">
        <v>14661745</v>
      </c>
      <c r="E343">
        <v>132355.28125</v>
      </c>
      <c r="F343">
        <v>441.95162963867188</v>
      </c>
      <c r="G343">
        <v>12247154</v>
      </c>
      <c r="H343">
        <v>5</v>
      </c>
      <c r="I343">
        <v>27711.5234375</v>
      </c>
      <c r="J343">
        <v>1</v>
      </c>
      <c r="K343">
        <v>2.6450619697570801</v>
      </c>
      <c r="L343">
        <v>752.9017333984375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6409062912</v>
      </c>
      <c r="D344">
        <v>14827588</v>
      </c>
      <c r="E344">
        <v>137011.046875</v>
      </c>
      <c r="F344">
        <v>443.116943359375</v>
      </c>
      <c r="G344">
        <v>12266987</v>
      </c>
      <c r="H344">
        <v>5</v>
      </c>
      <c r="I344">
        <v>27683.40625</v>
      </c>
      <c r="J344">
        <v>1</v>
      </c>
      <c r="K344">
        <v>2.7461118698120117</v>
      </c>
      <c r="L344">
        <v>781.6832275390625</v>
      </c>
    </row>
    <row r="345" spans="1:12" x14ac:dyDescent="0.25">
      <c r="A345">
        <v>1563</v>
      </c>
      <c r="B345" s="1">
        <f>DATE(2022,12,13) + TIME(0,0,0)</f>
        <v>44908</v>
      </c>
      <c r="C345">
        <v>6409185792</v>
      </c>
      <c r="D345">
        <v>14827866</v>
      </c>
      <c r="E345">
        <v>137017.71875</v>
      </c>
      <c r="F345">
        <v>440.55401611328125</v>
      </c>
      <c r="G345">
        <v>12278867</v>
      </c>
      <c r="H345">
        <v>6</v>
      </c>
      <c r="I345">
        <v>27871.423828125</v>
      </c>
      <c r="J345">
        <v>1</v>
      </c>
      <c r="K345">
        <v>2.3388385772705078</v>
      </c>
      <c r="L345">
        <v>667.47882080078125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6495163904</v>
      </c>
      <c r="D346">
        <v>15022831</v>
      </c>
      <c r="E346">
        <v>141525.078125</v>
      </c>
      <c r="F346">
        <v>441.35009765625</v>
      </c>
      <c r="G346">
        <v>12311274</v>
      </c>
      <c r="H346">
        <v>6</v>
      </c>
      <c r="I346">
        <v>27894.576171875</v>
      </c>
      <c r="J346">
        <v>1</v>
      </c>
      <c r="K346">
        <v>2.2485346794128418</v>
      </c>
      <c r="L346">
        <v>641.6468505859375</v>
      </c>
    </row>
    <row r="347" spans="1:12" x14ac:dyDescent="0.25">
      <c r="A347">
        <v>1570</v>
      </c>
      <c r="B347" s="1">
        <f>DATE(2022,12,20) + TIME(0,0,0)</f>
        <v>44915</v>
      </c>
      <c r="C347">
        <v>6495285760</v>
      </c>
      <c r="D347">
        <v>15023106</v>
      </c>
      <c r="E347">
        <v>141532.34375</v>
      </c>
      <c r="F347">
        <v>443.88693237304688</v>
      </c>
      <c r="G347">
        <v>12187728</v>
      </c>
      <c r="H347">
        <v>5</v>
      </c>
      <c r="I347">
        <v>27456.830078125</v>
      </c>
      <c r="J347">
        <v>1</v>
      </c>
      <c r="K347">
        <v>2.5763258934020996</v>
      </c>
      <c r="L347">
        <v>726.083740234375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6507377664</v>
      </c>
      <c r="D348">
        <v>15050268</v>
      </c>
      <c r="E348">
        <v>142266.984375</v>
      </c>
      <c r="F348">
        <v>445.36090087890625</v>
      </c>
      <c r="G348">
        <v>12217476</v>
      </c>
      <c r="H348">
        <v>5</v>
      </c>
      <c r="I348">
        <v>27432.751953125</v>
      </c>
      <c r="J348">
        <v>1</v>
      </c>
      <c r="K348">
        <v>2.6448180675506592</v>
      </c>
      <c r="L348">
        <v>745.257080078125</v>
      </c>
    </row>
    <row r="349" spans="1:12" x14ac:dyDescent="0.25">
      <c r="A349">
        <v>1571</v>
      </c>
      <c r="B349" s="1">
        <f>DATE(2022,12,21) + TIME(0,0,0)</f>
        <v>44916</v>
      </c>
      <c r="C349">
        <v>6507496960</v>
      </c>
      <c r="D349">
        <v>15050539</v>
      </c>
      <c r="E349">
        <v>142273.328125</v>
      </c>
      <c r="F349">
        <v>442.0650634765625</v>
      </c>
      <c r="G349">
        <v>11968263</v>
      </c>
      <c r="H349">
        <v>4</v>
      </c>
      <c r="I349">
        <v>27073.53125</v>
      </c>
      <c r="J349">
        <v>1</v>
      </c>
      <c r="K349">
        <v>2.2910196781158447</v>
      </c>
      <c r="L349">
        <v>634.80340576171875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6567567872</v>
      </c>
      <c r="D350">
        <v>15185432</v>
      </c>
      <c r="E350">
        <v>145598.71875</v>
      </c>
      <c r="F350">
        <v>446.77218627929688</v>
      </c>
      <c r="G350">
        <v>12069899</v>
      </c>
      <c r="H350">
        <v>4</v>
      </c>
      <c r="I350">
        <v>27015.78125</v>
      </c>
      <c r="J350">
        <v>1</v>
      </c>
      <c r="K350">
        <v>2.4498727321624756</v>
      </c>
      <c r="L350">
        <v>678.4739990234375</v>
      </c>
    </row>
    <row r="351" spans="1:12" x14ac:dyDescent="0.25">
      <c r="A351">
        <v>1576</v>
      </c>
      <c r="B351" s="1">
        <f>DATE(2022,12,26) + TIME(0,0,0)</f>
        <v>44921</v>
      </c>
      <c r="C351">
        <v>6567691264</v>
      </c>
      <c r="D351">
        <v>15185710</v>
      </c>
      <c r="E351">
        <v>145604.5625</v>
      </c>
      <c r="F351">
        <v>442.35165405273438</v>
      </c>
      <c r="G351">
        <v>12326302</v>
      </c>
      <c r="H351">
        <v>5</v>
      </c>
      <c r="I351">
        <v>27865.392578125</v>
      </c>
      <c r="J351">
        <v>1</v>
      </c>
      <c r="K351">
        <v>2.05879807472229</v>
      </c>
      <c r="L351">
        <v>585.7515869140625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6604463616</v>
      </c>
      <c r="D352">
        <v>15269071</v>
      </c>
      <c r="E352">
        <v>147324.921875</v>
      </c>
      <c r="F352">
        <v>441.07781982421875</v>
      </c>
      <c r="G352">
        <v>12298282</v>
      </c>
      <c r="H352">
        <v>5</v>
      </c>
      <c r="I352">
        <v>27882.33984375</v>
      </c>
      <c r="J352">
        <v>1</v>
      </c>
      <c r="K352">
        <v>2.0146689414978027</v>
      </c>
      <c r="L352">
        <v>573.28668212890625</v>
      </c>
    </row>
    <row r="353" spans="1:12" x14ac:dyDescent="0.25">
      <c r="A353">
        <v>1579</v>
      </c>
      <c r="B353" s="1">
        <f>DATE(2022,12,29) + TIME(0,0,0)</f>
        <v>44924</v>
      </c>
      <c r="C353">
        <v>6604585472</v>
      </c>
      <c r="D353">
        <v>15269346</v>
      </c>
      <c r="E353">
        <v>147331.671875</v>
      </c>
      <c r="F353">
        <v>443.9422607421875</v>
      </c>
      <c r="G353">
        <v>12196815</v>
      </c>
      <c r="H353">
        <v>6</v>
      </c>
      <c r="I353">
        <v>27473.876953125</v>
      </c>
      <c r="J353">
        <v>1</v>
      </c>
      <c r="K353">
        <v>2.3936886787414551</v>
      </c>
      <c r="L353">
        <v>673.7669677734375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6763503616</v>
      </c>
      <c r="D354">
        <v>15626431</v>
      </c>
      <c r="E354">
        <v>155776.21875</v>
      </c>
      <c r="F354">
        <v>446.78265380859375</v>
      </c>
      <c r="G354">
        <v>12281131</v>
      </c>
      <c r="H354">
        <v>6</v>
      </c>
      <c r="I354">
        <v>27487.931640625</v>
      </c>
      <c r="J354">
        <v>1</v>
      </c>
      <c r="K354">
        <v>2.3094139099121094</v>
      </c>
      <c r="L354">
        <v>649.81707763671875</v>
      </c>
    </row>
    <row r="355" spans="1:12" x14ac:dyDescent="0.25">
      <c r="A355">
        <v>1592</v>
      </c>
      <c r="B355" s="1">
        <f>DATE(2023,1,11) + TIME(0,0,0)</f>
        <v>44937</v>
      </c>
      <c r="C355">
        <v>6763627008</v>
      </c>
      <c r="D355">
        <v>15626704</v>
      </c>
      <c r="E355">
        <v>155783.9375</v>
      </c>
      <c r="F355">
        <v>451.70516967773438</v>
      </c>
      <c r="G355">
        <v>12338003</v>
      </c>
      <c r="H355">
        <v>5</v>
      </c>
      <c r="I355">
        <v>27314.28515625</v>
      </c>
      <c r="J355">
        <v>1</v>
      </c>
      <c r="K355">
        <v>2.7514688968658447</v>
      </c>
      <c r="L355">
        <v>772.8076171875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6800733696</v>
      </c>
      <c r="D356">
        <v>15708280</v>
      </c>
      <c r="E356">
        <v>158167.765625</v>
      </c>
      <c r="F356">
        <v>455.11724853515625</v>
      </c>
      <c r="G356">
        <v>12414976</v>
      </c>
      <c r="H356">
        <v>5</v>
      </c>
      <c r="I356">
        <v>27278.6328125</v>
      </c>
      <c r="J356">
        <v>1</v>
      </c>
      <c r="K356">
        <v>2.8581423759460449</v>
      </c>
      <c r="L356">
        <v>802.60162353515625</v>
      </c>
    </row>
    <row r="357" spans="1:12" x14ac:dyDescent="0.25">
      <c r="A357">
        <v>1595</v>
      </c>
      <c r="B357" s="1">
        <f>DATE(2023,1,14) + TIME(0,0,0)</f>
        <v>44940</v>
      </c>
      <c r="C357">
        <v>6800857600</v>
      </c>
      <c r="D357">
        <v>15708556</v>
      </c>
      <c r="E357">
        <v>158174.59375</v>
      </c>
      <c r="F357">
        <v>449.35635375976563</v>
      </c>
      <c r="G357">
        <v>12362607</v>
      </c>
      <c r="H357">
        <v>6</v>
      </c>
      <c r="I357">
        <v>27511.810546875</v>
      </c>
      <c r="J357">
        <v>1</v>
      </c>
      <c r="K357">
        <v>2.4205451011657715</v>
      </c>
      <c r="L357">
        <v>682.45489501953125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6869558784</v>
      </c>
      <c r="D358">
        <v>15862191</v>
      </c>
      <c r="E358">
        <v>161884.484375</v>
      </c>
      <c r="F358">
        <v>447.12887573242188</v>
      </c>
      <c r="G358">
        <v>12311246</v>
      </c>
      <c r="H358">
        <v>6</v>
      </c>
      <c r="I358">
        <v>27534</v>
      </c>
      <c r="J358">
        <v>1</v>
      </c>
      <c r="K358">
        <v>2.3546977043151855</v>
      </c>
      <c r="L358">
        <v>663.97711181640625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6874606592</v>
      </c>
      <c r="D359">
        <v>15873480</v>
      </c>
      <c r="E359">
        <v>162156.703125</v>
      </c>
      <c r="F359">
        <v>447.15121459960938</v>
      </c>
      <c r="G359">
        <v>12311828</v>
      </c>
      <c r="H359">
        <v>6</v>
      </c>
      <c r="I359">
        <v>27533.92578125</v>
      </c>
      <c r="J359">
        <v>1</v>
      </c>
      <c r="K359">
        <v>2.3546562194824219</v>
      </c>
      <c r="L359">
        <v>663.96331787109375</v>
      </c>
    </row>
    <row r="360" spans="1:12" x14ac:dyDescent="0.25">
      <c r="A360">
        <v>1601</v>
      </c>
      <c r="B360" s="1">
        <f>DATE(2023,1,20) + TIME(0,0,0)</f>
        <v>44946</v>
      </c>
      <c r="C360">
        <v>6874727936</v>
      </c>
      <c r="D360">
        <v>15873751</v>
      </c>
      <c r="E360">
        <v>162163.3125</v>
      </c>
      <c r="F360">
        <v>447.75436401367188</v>
      </c>
      <c r="G360">
        <v>12109075</v>
      </c>
      <c r="H360">
        <v>6</v>
      </c>
      <c r="I360">
        <v>27044.013671875</v>
      </c>
      <c r="J360">
        <v>1</v>
      </c>
      <c r="K360">
        <v>2.3851251602172852</v>
      </c>
      <c r="L360">
        <v>660.79437255859375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6898840064</v>
      </c>
      <c r="D361">
        <v>15927570</v>
      </c>
      <c r="E361">
        <v>163475.21875</v>
      </c>
      <c r="F361">
        <v>448.17648315429688</v>
      </c>
      <c r="G361">
        <v>12120670</v>
      </c>
      <c r="H361">
        <v>6</v>
      </c>
      <c r="I361">
        <v>27044.412109375</v>
      </c>
      <c r="J361">
        <v>1</v>
      </c>
      <c r="K361">
        <v>2.3793718814849854</v>
      </c>
      <c r="L361">
        <v>659.1712646484375</v>
      </c>
    </row>
    <row r="362" spans="1:12" x14ac:dyDescent="0.25">
      <c r="A362">
        <v>1603</v>
      </c>
      <c r="B362" s="1">
        <f>DATE(2023,1,22) + TIME(0,0,0)</f>
        <v>44948</v>
      </c>
      <c r="C362">
        <v>6898964480</v>
      </c>
      <c r="D362">
        <v>15927845</v>
      </c>
      <c r="E362">
        <v>163480.6875</v>
      </c>
      <c r="F362">
        <v>451.47427368164063</v>
      </c>
      <c r="G362">
        <v>12419888</v>
      </c>
      <c r="H362">
        <v>5</v>
      </c>
      <c r="I362">
        <v>27509.625</v>
      </c>
      <c r="J362">
        <v>1</v>
      </c>
      <c r="K362">
        <v>1.9463454484939575</v>
      </c>
      <c r="L362">
        <v>546.060546875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6936288256</v>
      </c>
      <c r="D363">
        <v>16010046</v>
      </c>
      <c r="E363">
        <v>165142.109375</v>
      </c>
      <c r="F363">
        <v>454.24853515625</v>
      </c>
      <c r="G363">
        <v>12487088</v>
      </c>
      <c r="H363">
        <v>5</v>
      </c>
      <c r="I363">
        <v>27489.55078125</v>
      </c>
      <c r="J363">
        <v>1</v>
      </c>
      <c r="K363">
        <v>1.990178108215332</v>
      </c>
      <c r="L363">
        <v>558.2001953125</v>
      </c>
    </row>
    <row r="364" spans="1:12" x14ac:dyDescent="0.25">
      <c r="A364">
        <v>1606</v>
      </c>
      <c r="B364" s="1">
        <f>DATE(2023,1,25) + TIME(0,0,0)</f>
        <v>44951</v>
      </c>
      <c r="C364">
        <v>6936411136</v>
      </c>
      <c r="D364">
        <v>16010320</v>
      </c>
      <c r="E364">
        <v>165147.828125</v>
      </c>
      <c r="F364">
        <v>449.19827270507813</v>
      </c>
      <c r="G364">
        <v>12312861</v>
      </c>
      <c r="H364">
        <v>6</v>
      </c>
      <c r="I364">
        <v>27410.748046875</v>
      </c>
      <c r="J364">
        <v>1</v>
      </c>
      <c r="K364">
        <v>2.0422887802124023</v>
      </c>
      <c r="L364">
        <v>571.4779052734375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7034042880</v>
      </c>
      <c r="D365">
        <v>16228663</v>
      </c>
      <c r="E365">
        <v>170395</v>
      </c>
      <c r="F365">
        <v>447.14288330078125</v>
      </c>
      <c r="G365">
        <v>12214042</v>
      </c>
      <c r="H365">
        <v>6</v>
      </c>
      <c r="I365">
        <v>27315.748046875</v>
      </c>
      <c r="J365">
        <v>1</v>
      </c>
      <c r="K365">
        <v>2.382014274597168</v>
      </c>
      <c r="L365">
        <v>666.5421142578125</v>
      </c>
    </row>
    <row r="366" spans="1:12" x14ac:dyDescent="0.25">
      <c r="A366">
        <v>1614</v>
      </c>
      <c r="B366" s="1">
        <f>DATE(2023,2,2) + TIME(0,0,0)</f>
        <v>44959</v>
      </c>
      <c r="C366">
        <v>7034165248</v>
      </c>
      <c r="D366">
        <v>16228937</v>
      </c>
      <c r="E366">
        <v>170401.65625</v>
      </c>
      <c r="F366">
        <v>447.2525634765625</v>
      </c>
      <c r="G366">
        <v>12228754</v>
      </c>
      <c r="H366">
        <v>6</v>
      </c>
      <c r="I366">
        <v>27341.943359375</v>
      </c>
      <c r="J366">
        <v>1</v>
      </c>
      <c r="K366">
        <v>2.3728964328765869</v>
      </c>
      <c r="L366">
        <v>664.5654296875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7205419008</v>
      </c>
      <c r="D367">
        <v>16611248</v>
      </c>
      <c r="E367">
        <v>179894.71875</v>
      </c>
      <c r="F367">
        <v>448.63543701171875</v>
      </c>
      <c r="G367">
        <v>12254425</v>
      </c>
      <c r="H367">
        <v>6</v>
      </c>
      <c r="I367">
        <v>27314.8828125</v>
      </c>
      <c r="J367">
        <v>1</v>
      </c>
      <c r="K367">
        <v>2.4671120643615723</v>
      </c>
      <c r="L367">
        <v>690.93487548828125</v>
      </c>
    </row>
    <row r="368" spans="1:12" x14ac:dyDescent="0.25">
      <c r="A368">
        <v>1628</v>
      </c>
      <c r="B368" s="1">
        <f>DATE(2023,2,16) + TIME(0,0,0)</f>
        <v>44973</v>
      </c>
      <c r="C368">
        <v>7205541888</v>
      </c>
      <c r="D368">
        <v>16611522</v>
      </c>
      <c r="E368">
        <v>179901.671875</v>
      </c>
      <c r="F368">
        <v>448.68060302734375</v>
      </c>
      <c r="G368">
        <v>12288842</v>
      </c>
      <c r="H368">
        <v>6</v>
      </c>
      <c r="I368">
        <v>27388.841796875</v>
      </c>
      <c r="J368">
        <v>1</v>
      </c>
      <c r="K368">
        <v>2.4766111373901367</v>
      </c>
      <c r="L368">
        <v>695.5408935546875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7279218176</v>
      </c>
      <c r="D369">
        <v>16775516</v>
      </c>
      <c r="E369">
        <v>184124.796875</v>
      </c>
      <c r="F369">
        <v>449.54443359375</v>
      </c>
      <c r="G369">
        <v>12305420</v>
      </c>
      <c r="H369">
        <v>6</v>
      </c>
      <c r="I369">
        <v>27373.08984375</v>
      </c>
      <c r="J369">
        <v>1</v>
      </c>
      <c r="K369">
        <v>2.5251154899597168</v>
      </c>
      <c r="L369">
        <v>709.10791015625</v>
      </c>
    </row>
    <row r="370" spans="1:12" x14ac:dyDescent="0.25">
      <c r="A370">
        <v>1634</v>
      </c>
      <c r="B370" s="1">
        <f>DATE(2023,2,22) + TIME(0,0,0)</f>
        <v>44979</v>
      </c>
      <c r="C370">
        <v>7279341056</v>
      </c>
      <c r="D370">
        <v>16775789</v>
      </c>
      <c r="E370">
        <v>184131.90625</v>
      </c>
      <c r="F370">
        <v>449.65713500976563</v>
      </c>
      <c r="G370">
        <v>12279042</v>
      </c>
      <c r="H370">
        <v>6</v>
      </c>
      <c r="I370">
        <v>27307.56640625</v>
      </c>
      <c r="J370">
        <v>1</v>
      </c>
      <c r="K370">
        <v>2.5366487503051758</v>
      </c>
      <c r="L370">
        <v>710.72564697265625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7427418624</v>
      </c>
      <c r="D371">
        <v>17102940</v>
      </c>
      <c r="E371">
        <v>192896.15625</v>
      </c>
      <c r="F371">
        <v>451.41586303710938</v>
      </c>
      <c r="G371">
        <v>12309476</v>
      </c>
      <c r="H371">
        <v>6</v>
      </c>
      <c r="I371">
        <v>27268.59375</v>
      </c>
      <c r="J371">
        <v>1</v>
      </c>
      <c r="K371">
        <v>2.6779217720031738</v>
      </c>
      <c r="L371">
        <v>750.32476806640625</v>
      </c>
    </row>
    <row r="372" spans="1:12" x14ac:dyDescent="0.25">
      <c r="A372">
        <v>1646</v>
      </c>
      <c r="B372" s="1">
        <f>DATE(2023,3,6) + TIME(0,0,0)</f>
        <v>44991</v>
      </c>
      <c r="C372">
        <v>7427541504</v>
      </c>
      <c r="D372">
        <v>17103212</v>
      </c>
      <c r="E372">
        <v>192903.578125</v>
      </c>
      <c r="F372">
        <v>451.02059936523438</v>
      </c>
      <c r="G372">
        <v>12281934</v>
      </c>
      <c r="H372">
        <v>6</v>
      </c>
      <c r="I372">
        <v>27231.42578125</v>
      </c>
      <c r="J372">
        <v>1</v>
      </c>
      <c r="K372">
        <v>2.6538529396057129</v>
      </c>
      <c r="L372">
        <v>742.38372802734375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7464221184</v>
      </c>
      <c r="D373">
        <v>17184620</v>
      </c>
      <c r="E373">
        <v>195135.171875</v>
      </c>
      <c r="F373">
        <v>450.83016967773438</v>
      </c>
      <c r="G373">
        <v>12273704</v>
      </c>
      <c r="H373">
        <v>6</v>
      </c>
      <c r="I373">
        <v>27224.671875</v>
      </c>
      <c r="J373">
        <v>1</v>
      </c>
      <c r="K373">
        <v>2.673616886138916</v>
      </c>
      <c r="L373">
        <v>747.87884521484375</v>
      </c>
    </row>
    <row r="374" spans="1:12" x14ac:dyDescent="0.25">
      <c r="A374">
        <v>1649</v>
      </c>
      <c r="B374" s="1">
        <f>DATE(2023,3,9) + TIME(0,0,0)</f>
        <v>44994</v>
      </c>
      <c r="C374">
        <v>7464346112</v>
      </c>
      <c r="D374">
        <v>17184894</v>
      </c>
      <c r="E374">
        <v>195143.859375</v>
      </c>
      <c r="F374">
        <v>456.3358154296875</v>
      </c>
      <c r="G374">
        <v>12522884</v>
      </c>
      <c r="H374">
        <v>5</v>
      </c>
      <c r="I374">
        <v>27442.255859375</v>
      </c>
      <c r="J374">
        <v>1</v>
      </c>
      <c r="K374">
        <v>3.0670859813690186</v>
      </c>
      <c r="L374">
        <v>868.30938720703125</v>
      </c>
    </row>
    <row r="375" spans="1:12" x14ac:dyDescent="0.25">
      <c r="A375">
        <v>1649.39</v>
      </c>
      <c r="B375" s="1">
        <f>DATE(2023,3,9) + TIME(9,21,36)</f>
        <v>44994.39</v>
      </c>
      <c r="C375">
        <v>7469258752</v>
      </c>
      <c r="D375">
        <v>17195586</v>
      </c>
      <c r="E375">
        <v>195488.328125</v>
      </c>
      <c r="F375">
        <v>460.42337036132813</v>
      </c>
      <c r="G375">
        <v>12620475</v>
      </c>
      <c r="H375">
        <v>5</v>
      </c>
      <c r="I375">
        <v>27410.5859375</v>
      </c>
      <c r="J375">
        <v>1</v>
      </c>
      <c r="K375">
        <v>3.1345279216766357</v>
      </c>
      <c r="L375">
        <v>886.99560546875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7469384704</v>
      </c>
      <c r="D376">
        <v>17195864</v>
      </c>
      <c r="E376">
        <v>195495.96875</v>
      </c>
      <c r="F376">
        <v>453.39385986328125</v>
      </c>
      <c r="G376">
        <v>12580816</v>
      </c>
      <c r="H376">
        <v>6</v>
      </c>
      <c r="I376">
        <v>27748.095703125</v>
      </c>
      <c r="J376">
        <v>1</v>
      </c>
      <c r="K376">
        <v>2.67879319190979</v>
      </c>
      <c r="L376">
        <v>763.77398681640625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7476775936</v>
      </c>
      <c r="D377">
        <v>17212242</v>
      </c>
      <c r="E377">
        <v>195945.4375</v>
      </c>
      <c r="F377">
        <v>450.81747436523438</v>
      </c>
      <c r="G377">
        <v>12515194</v>
      </c>
      <c r="H377">
        <v>6</v>
      </c>
      <c r="I377">
        <v>27761.111328125</v>
      </c>
      <c r="J377">
        <v>1</v>
      </c>
      <c r="K377">
        <v>2.6706840991973877</v>
      </c>
      <c r="L377">
        <v>761.75567626953125</v>
      </c>
    </row>
    <row r="378" spans="1:12" x14ac:dyDescent="0.25">
      <c r="A378">
        <v>1650</v>
      </c>
      <c r="B378" s="1">
        <f>DATE(2023,3,10) + TIME(0,0,0)</f>
        <v>44995</v>
      </c>
      <c r="C378">
        <v>7476900352</v>
      </c>
      <c r="D378">
        <v>17212512</v>
      </c>
      <c r="E378">
        <v>195954.109375</v>
      </c>
      <c r="F378">
        <v>457.53640747070313</v>
      </c>
      <c r="G378">
        <v>12430593</v>
      </c>
      <c r="H378">
        <v>5</v>
      </c>
      <c r="I378">
        <v>27168.53515625</v>
      </c>
      <c r="J378">
        <v>1</v>
      </c>
      <c r="K378">
        <v>3.0914640426635742</v>
      </c>
      <c r="L378">
        <v>866.69921875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7489316864</v>
      </c>
      <c r="D379">
        <v>17239380</v>
      </c>
      <c r="E379">
        <v>196825.609375</v>
      </c>
      <c r="F379">
        <v>462.99520874023438</v>
      </c>
      <c r="G379">
        <v>12562557</v>
      </c>
      <c r="H379">
        <v>5</v>
      </c>
      <c r="I379">
        <v>27133.234375</v>
      </c>
      <c r="J379">
        <v>1</v>
      </c>
      <c r="K379">
        <v>3.1527013778686523</v>
      </c>
      <c r="L379">
        <v>883.27691650390625</v>
      </c>
    </row>
    <row r="380" spans="1:12" x14ac:dyDescent="0.25">
      <c r="A380">
        <v>1651</v>
      </c>
      <c r="B380" s="1">
        <f>DATE(2023,3,11) + TIME(0,0,0)</f>
        <v>44996</v>
      </c>
      <c r="C380">
        <v>7489442816</v>
      </c>
      <c r="D380">
        <v>17239652</v>
      </c>
      <c r="E380">
        <v>196834.375</v>
      </c>
      <c r="F380">
        <v>460.37164306640625</v>
      </c>
      <c r="G380">
        <v>12576123</v>
      </c>
      <c r="H380">
        <v>5</v>
      </c>
      <c r="I380">
        <v>27317.328125</v>
      </c>
      <c r="J380">
        <v>1</v>
      </c>
      <c r="K380">
        <v>3.1105685234069824</v>
      </c>
      <c r="L380">
        <v>877.0040283203125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7501863936</v>
      </c>
      <c r="D381">
        <v>17266686</v>
      </c>
      <c r="E381">
        <v>197718.484375</v>
      </c>
      <c r="F381">
        <v>459.2777099609375</v>
      </c>
      <c r="G381">
        <v>12539691</v>
      </c>
      <c r="H381">
        <v>5</v>
      </c>
      <c r="I381">
        <v>27303.0703125</v>
      </c>
      <c r="J381">
        <v>1</v>
      </c>
      <c r="K381">
        <v>3.1792623996734619</v>
      </c>
      <c r="L381">
        <v>896.53955078125</v>
      </c>
    </row>
    <row r="382" spans="1:12" x14ac:dyDescent="0.25">
      <c r="A382">
        <v>1652</v>
      </c>
      <c r="B382" s="1">
        <f>DATE(2023,3,12) + TIME(0,0,0)</f>
        <v>44997</v>
      </c>
      <c r="C382">
        <v>7501988352</v>
      </c>
      <c r="D382">
        <v>17266956</v>
      </c>
      <c r="E382">
        <v>197727.546875</v>
      </c>
      <c r="F382">
        <v>460.61984252929688</v>
      </c>
      <c r="G382">
        <v>12447598</v>
      </c>
      <c r="H382">
        <v>5</v>
      </c>
      <c r="I382">
        <v>27023.58203125</v>
      </c>
      <c r="J382">
        <v>1</v>
      </c>
      <c r="K382">
        <v>3.2462191581726074</v>
      </c>
      <c r="L382">
        <v>906.67742919921875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7526774784</v>
      </c>
      <c r="D383">
        <v>17320718</v>
      </c>
      <c r="E383">
        <v>199543.078125</v>
      </c>
      <c r="F383">
        <v>460.98944091796875</v>
      </c>
      <c r="G383">
        <v>12452452</v>
      </c>
      <c r="H383">
        <v>5</v>
      </c>
      <c r="I383">
        <v>27012.4453125</v>
      </c>
      <c r="J383">
        <v>1</v>
      </c>
      <c r="K383">
        <v>3.2810993194580078</v>
      </c>
      <c r="L383">
        <v>916.37225341796875</v>
      </c>
    </row>
    <row r="384" spans="1:12" x14ac:dyDescent="0.25">
      <c r="A384">
        <v>1654</v>
      </c>
      <c r="B384" s="1">
        <f>DATE(2023,3,14) + TIME(0,0,0)</f>
        <v>44999</v>
      </c>
      <c r="C384">
        <v>7526899712</v>
      </c>
      <c r="D384">
        <v>17320992</v>
      </c>
      <c r="E384">
        <v>199550.96875</v>
      </c>
      <c r="F384">
        <v>454.60208129882813</v>
      </c>
      <c r="G384">
        <v>12489413</v>
      </c>
      <c r="H384">
        <v>6</v>
      </c>
      <c r="I384">
        <v>27473.28515625</v>
      </c>
      <c r="J384">
        <v>1</v>
      </c>
      <c r="K384">
        <v>2.7910053730010986</v>
      </c>
      <c r="L384">
        <v>788.7962646484375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7576483840</v>
      </c>
      <c r="D385">
        <v>17430692</v>
      </c>
      <c r="E385">
        <v>202632.625</v>
      </c>
      <c r="F385">
        <v>452.3712158203125</v>
      </c>
      <c r="G385">
        <v>12436115</v>
      </c>
      <c r="H385">
        <v>6</v>
      </c>
      <c r="I385">
        <v>27490.953125</v>
      </c>
      <c r="J385">
        <v>1</v>
      </c>
      <c r="K385">
        <v>2.7300765514373779</v>
      </c>
      <c r="L385">
        <v>771.58905029296875</v>
      </c>
    </row>
    <row r="386" spans="1:12" x14ac:dyDescent="0.25">
      <c r="A386">
        <v>1658</v>
      </c>
      <c r="B386" s="1">
        <f>DATE(2023,3,18) + TIME(0,0,0)</f>
        <v>45003</v>
      </c>
      <c r="C386">
        <v>7576607232</v>
      </c>
      <c r="D386">
        <v>17430964</v>
      </c>
      <c r="E386">
        <v>202640.34375</v>
      </c>
      <c r="F386">
        <v>452.40362548828125</v>
      </c>
      <c r="G386">
        <v>12336007</v>
      </c>
      <c r="H386">
        <v>6</v>
      </c>
      <c r="I386">
        <v>27267.701171875</v>
      </c>
      <c r="J386">
        <v>1</v>
      </c>
      <c r="K386">
        <v>2.750859260559082</v>
      </c>
      <c r="L386">
        <v>771.3138427734375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7774623232</v>
      </c>
      <c r="D387">
        <v>17866524</v>
      </c>
      <c r="E387">
        <v>215237.875</v>
      </c>
      <c r="F387">
        <v>456.89181518554688</v>
      </c>
      <c r="G387">
        <v>12436777</v>
      </c>
      <c r="H387">
        <v>6</v>
      </c>
      <c r="I387">
        <v>27220.3984375</v>
      </c>
      <c r="J387">
        <v>1</v>
      </c>
      <c r="K387">
        <v>2.8648276329040527</v>
      </c>
      <c r="L387">
        <v>802.81683349609375</v>
      </c>
    </row>
    <row r="388" spans="1:12" x14ac:dyDescent="0.25">
      <c r="A388">
        <v>1674</v>
      </c>
      <c r="B388" s="1">
        <f>DATE(2023,4,3) + TIME(0,0,0)</f>
        <v>45019</v>
      </c>
      <c r="C388">
        <v>7774747648</v>
      </c>
      <c r="D388">
        <v>17866796</v>
      </c>
      <c r="E388">
        <v>215245.9375</v>
      </c>
      <c r="F388">
        <v>457.69964599609375</v>
      </c>
      <c r="G388">
        <v>12450539</v>
      </c>
      <c r="H388">
        <v>6</v>
      </c>
      <c r="I388">
        <v>27202.421875</v>
      </c>
      <c r="J388">
        <v>1</v>
      </c>
      <c r="K388">
        <v>2.8785054683685303</v>
      </c>
      <c r="L388">
        <v>806.2305908203125</v>
      </c>
    </row>
    <row r="389" spans="1:12" x14ac:dyDescent="0.25">
      <c r="A389">
        <v>1674.05</v>
      </c>
      <c r="B389" s="1">
        <f>DATE(2023,4,3) + TIME(1,12,0)</f>
        <v>45019.05</v>
      </c>
      <c r="C389">
        <v>7775370240</v>
      </c>
      <c r="D389">
        <v>17868156</v>
      </c>
      <c r="E389">
        <v>215286.21875</v>
      </c>
      <c r="F389">
        <v>457.83514404296875</v>
      </c>
      <c r="G389">
        <v>12454272</v>
      </c>
      <c r="H389">
        <v>6</v>
      </c>
      <c r="I389">
        <v>27202.525390625</v>
      </c>
      <c r="J389">
        <v>1</v>
      </c>
      <c r="K389">
        <v>2.8768489360809326</v>
      </c>
      <c r="L389">
        <v>805.7559814453125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7787082240</v>
      </c>
      <c r="D390">
        <v>17893724</v>
      </c>
      <c r="E390">
        <v>216044.421875</v>
      </c>
      <c r="F390">
        <v>457.98788452148438</v>
      </c>
      <c r="G390">
        <v>12458174</v>
      </c>
      <c r="H390">
        <v>6</v>
      </c>
      <c r="I390">
        <v>27201.97265625</v>
      </c>
      <c r="J390">
        <v>1</v>
      </c>
      <c r="K390">
        <v>2.8840363025665283</v>
      </c>
      <c r="L390">
        <v>807.8123779296875</v>
      </c>
    </row>
    <row r="391" spans="1:12" x14ac:dyDescent="0.25">
      <c r="A391">
        <v>1675</v>
      </c>
      <c r="B391" s="1">
        <f>DATE(2023,4,4) + TIME(0,0,0)</f>
        <v>45020</v>
      </c>
      <c r="C391">
        <v>7787204608</v>
      </c>
      <c r="D391">
        <v>17893994</v>
      </c>
      <c r="E391">
        <v>216052.3125</v>
      </c>
      <c r="F391">
        <v>456.843017578125</v>
      </c>
      <c r="G391">
        <v>12262415</v>
      </c>
      <c r="H391">
        <v>6</v>
      </c>
      <c r="I391">
        <v>26841.63671875</v>
      </c>
      <c r="J391">
        <v>1</v>
      </c>
      <c r="K391">
        <v>2.8573439121246338</v>
      </c>
      <c r="L391">
        <v>789.51708984375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7799322624</v>
      </c>
      <c r="D392">
        <v>17920572</v>
      </c>
      <c r="E392">
        <v>216835.515625</v>
      </c>
      <c r="F392">
        <v>455.71835327148438</v>
      </c>
      <c r="G392">
        <v>12235863</v>
      </c>
      <c r="H392">
        <v>6</v>
      </c>
      <c r="I392">
        <v>26849.6171875</v>
      </c>
      <c r="J392">
        <v>1</v>
      </c>
      <c r="K392">
        <v>2.8649790287017822</v>
      </c>
      <c r="L392">
        <v>791.92431640625</v>
      </c>
    </row>
    <row r="393" spans="1:12" x14ac:dyDescent="0.25">
      <c r="A393">
        <v>1676</v>
      </c>
      <c r="B393" s="1">
        <f>DATE(2023,4,5) + TIME(0,0,0)</f>
        <v>45021</v>
      </c>
      <c r="C393">
        <v>7799445504</v>
      </c>
      <c r="D393">
        <v>17920838</v>
      </c>
      <c r="E393">
        <v>216841.796875</v>
      </c>
      <c r="F393">
        <v>461.99429321289063</v>
      </c>
      <c r="G393">
        <v>12294468</v>
      </c>
      <c r="H393">
        <v>5</v>
      </c>
      <c r="I393">
        <v>26611.73046875</v>
      </c>
      <c r="J393">
        <v>1</v>
      </c>
      <c r="K393">
        <v>2.3048379421234131</v>
      </c>
      <c r="L393">
        <v>627.82763671875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7811718144</v>
      </c>
      <c r="D394">
        <v>17947168</v>
      </c>
      <c r="E394">
        <v>217471.921875</v>
      </c>
      <c r="F394">
        <v>466.4671630859375</v>
      </c>
      <c r="G394">
        <v>12405827</v>
      </c>
      <c r="H394">
        <v>5</v>
      </c>
      <c r="I394">
        <v>26595.28515625</v>
      </c>
      <c r="J394">
        <v>1</v>
      </c>
      <c r="K394">
        <v>2.344186544418335</v>
      </c>
      <c r="L394">
        <v>638.40863037109375</v>
      </c>
    </row>
    <row r="395" spans="1:12" x14ac:dyDescent="0.25">
      <c r="A395">
        <v>1677</v>
      </c>
      <c r="B395" s="1">
        <f>DATE(2023,4,6) + TIME(0,0,0)</f>
        <v>45022</v>
      </c>
      <c r="C395">
        <v>7811843072</v>
      </c>
      <c r="D395">
        <v>17947436</v>
      </c>
      <c r="E395">
        <v>217478.28125</v>
      </c>
      <c r="F395">
        <v>465.71871948242188</v>
      </c>
      <c r="G395">
        <v>12522421</v>
      </c>
      <c r="H395">
        <v>5</v>
      </c>
      <c r="I395">
        <v>26888.37890625</v>
      </c>
      <c r="J395">
        <v>1</v>
      </c>
      <c r="K395">
        <v>2.3077917098999023</v>
      </c>
      <c r="L395">
        <v>635.18658447265625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7861750272</v>
      </c>
      <c r="D396">
        <v>18054760</v>
      </c>
      <c r="E396">
        <v>220055.25</v>
      </c>
      <c r="F396">
        <v>464.74801635742188</v>
      </c>
      <c r="G396">
        <v>12502103</v>
      </c>
      <c r="H396">
        <v>5</v>
      </c>
      <c r="I396">
        <v>26900.8203125</v>
      </c>
      <c r="J396">
        <v>1</v>
      </c>
      <c r="K396">
        <v>2.365018367767334</v>
      </c>
      <c r="L396">
        <v>651.6202392578125</v>
      </c>
    </row>
    <row r="397" spans="1:12" x14ac:dyDescent="0.25">
      <c r="A397">
        <v>1681</v>
      </c>
      <c r="B397" s="1">
        <f>DATE(2023,4,10) + TIME(0,0,0)</f>
        <v>45026</v>
      </c>
      <c r="C397">
        <v>7861874688</v>
      </c>
      <c r="D397">
        <v>18055032</v>
      </c>
      <c r="E397">
        <v>220062.453125</v>
      </c>
      <c r="F397">
        <v>458.08670043945313</v>
      </c>
      <c r="G397">
        <v>12480473</v>
      </c>
      <c r="H397">
        <v>6</v>
      </c>
      <c r="I397">
        <v>27244.783203125</v>
      </c>
      <c r="J397">
        <v>1</v>
      </c>
      <c r="K397">
        <v>2.573509693145752</v>
      </c>
      <c r="L397">
        <v>719.6678466796875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7874116608</v>
      </c>
      <c r="D398">
        <v>18081954</v>
      </c>
      <c r="E398">
        <v>220835.390625</v>
      </c>
      <c r="F398">
        <v>453.8927001953125</v>
      </c>
      <c r="G398">
        <v>12339544</v>
      </c>
      <c r="H398">
        <v>6</v>
      </c>
      <c r="I398">
        <v>27186.037109375</v>
      </c>
      <c r="J398">
        <v>1</v>
      </c>
      <c r="K398">
        <v>2.8255128860473633</v>
      </c>
      <c r="L398">
        <v>790.4801025390625</v>
      </c>
    </row>
    <row r="399" spans="1:12" x14ac:dyDescent="0.25">
      <c r="A399">
        <v>1682</v>
      </c>
      <c r="B399" s="1">
        <f>DATE(2023,4,11) + TIME(0,0,0)</f>
        <v>45027</v>
      </c>
      <c r="C399">
        <v>7874242560</v>
      </c>
      <c r="D399">
        <v>18082226</v>
      </c>
      <c r="E399">
        <v>220845.0625</v>
      </c>
      <c r="F399">
        <v>461.42007446289063</v>
      </c>
      <c r="G399">
        <v>12580759</v>
      </c>
      <c r="H399">
        <v>5</v>
      </c>
      <c r="I399">
        <v>27265.306640625</v>
      </c>
      <c r="J399">
        <v>1</v>
      </c>
      <c r="K399">
        <v>3.4276642799377441</v>
      </c>
      <c r="L399">
        <v>967.73382568359375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7880461312</v>
      </c>
      <c r="D400">
        <v>18095566</v>
      </c>
      <c r="E400">
        <v>221330.328125</v>
      </c>
      <c r="F400">
        <v>467.54354858398438</v>
      </c>
      <c r="G400">
        <v>12723057</v>
      </c>
      <c r="H400">
        <v>5</v>
      </c>
      <c r="I400">
        <v>27212.560546875</v>
      </c>
      <c r="J400">
        <v>1</v>
      </c>
      <c r="K400">
        <v>3.5309872627258301</v>
      </c>
      <c r="L400">
        <v>996.04217529296875</v>
      </c>
    </row>
    <row r="401" spans="1:12" x14ac:dyDescent="0.25">
      <c r="A401">
        <v>1682.5</v>
      </c>
      <c r="B401" s="1">
        <f>DATE(2023,4,11) + TIME(12,0,0)</f>
        <v>45027.5</v>
      </c>
      <c r="C401">
        <v>7880585728</v>
      </c>
      <c r="D401">
        <v>18095836</v>
      </c>
      <c r="E401">
        <v>221338.484375</v>
      </c>
      <c r="F401">
        <v>458.8472900390625</v>
      </c>
      <c r="G401">
        <v>12426622</v>
      </c>
      <c r="H401">
        <v>6</v>
      </c>
      <c r="I401">
        <v>27082.259765625</v>
      </c>
      <c r="J401">
        <v>1</v>
      </c>
      <c r="K401">
        <v>2.9224989414215088</v>
      </c>
      <c r="L401">
        <v>815.3060302734375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8133421568</v>
      </c>
      <c r="D402">
        <v>18651308</v>
      </c>
      <c r="E402">
        <v>237959.1875</v>
      </c>
      <c r="F402">
        <v>455.97174072265625</v>
      </c>
      <c r="G402">
        <v>12360603</v>
      </c>
      <c r="H402">
        <v>6</v>
      </c>
      <c r="I402">
        <v>27108.265625</v>
      </c>
      <c r="J402">
        <v>1</v>
      </c>
      <c r="K402">
        <v>2.913973331451416</v>
      </c>
      <c r="L402">
        <v>813.6368408203125</v>
      </c>
    </row>
    <row r="403" spans="1:12" x14ac:dyDescent="0.25">
      <c r="A403">
        <v>1703</v>
      </c>
      <c r="B403" s="1">
        <f>DATE(2023,5,2) + TIME(0,0,0)</f>
        <v>45048</v>
      </c>
      <c r="C403">
        <v>8133545984</v>
      </c>
      <c r="D403">
        <v>18651576</v>
      </c>
      <c r="E403">
        <v>237968.484375</v>
      </c>
      <c r="F403">
        <v>462.17269897460938</v>
      </c>
      <c r="G403">
        <v>12441490</v>
      </c>
      <c r="H403">
        <v>5</v>
      </c>
      <c r="I403">
        <v>26919.568359375</v>
      </c>
      <c r="J403">
        <v>1</v>
      </c>
      <c r="K403">
        <v>3.3384418487548828</v>
      </c>
      <c r="L403">
        <v>929.7327880859375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8183762432</v>
      </c>
      <c r="D404">
        <v>18758840</v>
      </c>
      <c r="E404">
        <v>241783.03125</v>
      </c>
      <c r="F404">
        <v>468.72341918945313</v>
      </c>
      <c r="G404">
        <v>12601261</v>
      </c>
      <c r="H404">
        <v>5</v>
      </c>
      <c r="I404">
        <v>26884.21484375</v>
      </c>
      <c r="J404">
        <v>1</v>
      </c>
      <c r="K404">
        <v>3.4581868648529053</v>
      </c>
      <c r="L404">
        <v>963.009033203125</v>
      </c>
    </row>
    <row r="405" spans="1:12" x14ac:dyDescent="0.25">
      <c r="A405">
        <v>1707</v>
      </c>
      <c r="B405" s="1">
        <f>DATE(2023,5,6) + TIME(0,0,0)</f>
        <v>45052</v>
      </c>
      <c r="C405">
        <v>8183888384</v>
      </c>
      <c r="D405">
        <v>18759112</v>
      </c>
      <c r="E405">
        <v>241791.4375</v>
      </c>
      <c r="F405">
        <v>461.760986328125</v>
      </c>
      <c r="G405">
        <v>12588287</v>
      </c>
      <c r="H405">
        <v>6</v>
      </c>
      <c r="I405">
        <v>27261.4765625</v>
      </c>
      <c r="J405">
        <v>1</v>
      </c>
      <c r="K405">
        <v>2.9900617599487305</v>
      </c>
      <c r="L405">
        <v>840.25927734375</v>
      </c>
    </row>
    <row r="406" spans="1:12" x14ac:dyDescent="0.25">
      <c r="A406">
        <v>1709</v>
      </c>
      <c r="B406" s="1">
        <f>DATE(2023,5,8) + TIME(0,0,0)</f>
        <v>45054</v>
      </c>
      <c r="C406">
        <v>8208830464</v>
      </c>
      <c r="D406">
        <v>18813588</v>
      </c>
      <c r="E406">
        <v>243466.546875</v>
      </c>
      <c r="F406">
        <v>457.83236694335938</v>
      </c>
      <c r="G406">
        <v>12470278</v>
      </c>
      <c r="H406">
        <v>6</v>
      </c>
      <c r="I406">
        <v>27237.6484375</v>
      </c>
      <c r="J406">
        <v>1</v>
      </c>
      <c r="K406">
        <v>2.982548713684082</v>
      </c>
      <c r="L406">
        <v>837.35052490234375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8221196288</v>
      </c>
      <c r="D407">
        <v>18840582</v>
      </c>
      <c r="E407">
        <v>244297.875</v>
      </c>
      <c r="F407">
        <v>458.08807373046875</v>
      </c>
      <c r="G407">
        <v>12490118</v>
      </c>
      <c r="H407">
        <v>6</v>
      </c>
      <c r="I407">
        <v>27265.7578125</v>
      </c>
      <c r="J407">
        <v>1</v>
      </c>
      <c r="K407">
        <v>2.9880712032318115</v>
      </c>
      <c r="L407">
        <v>839.81451416015625</v>
      </c>
    </row>
    <row r="408" spans="1:12" x14ac:dyDescent="0.25">
      <c r="A408">
        <v>1710</v>
      </c>
      <c r="B408" s="1">
        <f>DATE(2023,5,9) + TIME(0,0,0)</f>
        <v>45055</v>
      </c>
      <c r="C408">
        <v>8221319680</v>
      </c>
      <c r="D408">
        <v>18840852</v>
      </c>
      <c r="E408">
        <v>244306.0625</v>
      </c>
      <c r="F408">
        <v>457.77542114257813</v>
      </c>
      <c r="G408">
        <v>12365866</v>
      </c>
      <c r="H408">
        <v>6</v>
      </c>
      <c r="I408">
        <v>27012.953125</v>
      </c>
      <c r="J408">
        <v>1</v>
      </c>
      <c r="K408">
        <v>2.9439113140106201</v>
      </c>
      <c r="L408">
        <v>819.3585205078125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8258311168</v>
      </c>
      <c r="D409">
        <v>18921622</v>
      </c>
      <c r="E409">
        <v>246742.6875</v>
      </c>
      <c r="F409">
        <v>458.11065673828125</v>
      </c>
      <c r="G409">
        <v>12375685</v>
      </c>
      <c r="H409">
        <v>6</v>
      </c>
      <c r="I409">
        <v>27014.619140625</v>
      </c>
      <c r="J409">
        <v>1</v>
      </c>
      <c r="K409">
        <v>2.9244065284729004</v>
      </c>
      <c r="L409">
        <v>813.81658935546875</v>
      </c>
    </row>
    <row r="410" spans="1:12" x14ac:dyDescent="0.25">
      <c r="A410">
        <v>1713</v>
      </c>
      <c r="B410" s="1">
        <f>DATE(2023,5,12) + TIME(0,0,0)</f>
        <v>45058</v>
      </c>
      <c r="C410">
        <v>8258435584</v>
      </c>
      <c r="D410">
        <v>18921898</v>
      </c>
      <c r="E410">
        <v>246748.390625</v>
      </c>
      <c r="F410">
        <v>450.75680541992188</v>
      </c>
      <c r="G410">
        <v>12446557</v>
      </c>
      <c r="H410">
        <v>5</v>
      </c>
      <c r="I410">
        <v>27612.578125</v>
      </c>
      <c r="J410">
        <v>1</v>
      </c>
      <c r="K410">
        <v>2.0227389335632324</v>
      </c>
      <c r="L410">
        <v>570.06121826171875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8260057600</v>
      </c>
      <c r="D411">
        <v>18925486</v>
      </c>
      <c r="E411">
        <v>246823.609375</v>
      </c>
      <c r="F411">
        <v>452.63735961914063</v>
      </c>
      <c r="G411">
        <v>12485844</v>
      </c>
      <c r="H411">
        <v>5</v>
      </c>
      <c r="I411">
        <v>27584.65234375</v>
      </c>
      <c r="J411">
        <v>1</v>
      </c>
      <c r="K411">
        <v>2.0611329078674316</v>
      </c>
      <c r="L411">
        <v>580.52166748046875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8270824448</v>
      </c>
      <c r="D412">
        <v>18949206</v>
      </c>
      <c r="E412">
        <v>247326.5</v>
      </c>
      <c r="F412">
        <v>454.0823974609375</v>
      </c>
      <c r="G412">
        <v>12524484</v>
      </c>
      <c r="H412">
        <v>5</v>
      </c>
      <c r="I412">
        <v>27581.9609375</v>
      </c>
      <c r="J412">
        <v>1</v>
      </c>
      <c r="K412">
        <v>2.0803313255310059</v>
      </c>
      <c r="L412">
        <v>585.9866943359375</v>
      </c>
    </row>
    <row r="413" spans="1:12" x14ac:dyDescent="0.25">
      <c r="A413">
        <v>1714</v>
      </c>
      <c r="B413" s="1">
        <f>DATE(2023,5,13) + TIME(0,0,0)</f>
        <v>45059</v>
      </c>
      <c r="C413">
        <v>8270946816</v>
      </c>
      <c r="D413">
        <v>18949476</v>
      </c>
      <c r="E413">
        <v>247332.25</v>
      </c>
      <c r="F413">
        <v>454.349609375</v>
      </c>
      <c r="G413">
        <v>12267712</v>
      </c>
      <c r="H413">
        <v>5</v>
      </c>
      <c r="I413">
        <v>27000.599609375</v>
      </c>
      <c r="J413">
        <v>1</v>
      </c>
      <c r="K413">
        <v>2.0859851837158203</v>
      </c>
      <c r="L413">
        <v>575.2276611328125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8331979264</v>
      </c>
      <c r="D414">
        <v>19084184</v>
      </c>
      <c r="E414">
        <v>250235.421875</v>
      </c>
      <c r="F414">
        <v>452.82742309570313</v>
      </c>
      <c r="G414">
        <v>12220954</v>
      </c>
      <c r="H414">
        <v>5</v>
      </c>
      <c r="I414">
        <v>26988.10546875</v>
      </c>
      <c r="J414">
        <v>1</v>
      </c>
      <c r="K414">
        <v>2.1242907047271729</v>
      </c>
      <c r="L414">
        <v>585.748779296875</v>
      </c>
    </row>
    <row r="415" spans="1:12" x14ac:dyDescent="0.25">
      <c r="A415">
        <v>1719</v>
      </c>
      <c r="B415" s="1">
        <f>DATE(2023,5,18) + TIME(0,0,0)</f>
        <v>45064</v>
      </c>
      <c r="C415">
        <v>8332102656</v>
      </c>
      <c r="D415">
        <v>19084456</v>
      </c>
      <c r="E415">
        <v>250243.453125</v>
      </c>
      <c r="F415">
        <v>455.33404541015625</v>
      </c>
      <c r="G415">
        <v>12368071</v>
      </c>
      <c r="H415">
        <v>6</v>
      </c>
      <c r="I415">
        <v>27162.6328125</v>
      </c>
      <c r="J415">
        <v>1</v>
      </c>
      <c r="K415">
        <v>2.8767061233520508</v>
      </c>
      <c r="L415">
        <v>804.53314208984375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8431076352</v>
      </c>
      <c r="D416">
        <v>19301302</v>
      </c>
      <c r="E416">
        <v>256863.078125</v>
      </c>
      <c r="F416">
        <v>458.50112915039063</v>
      </c>
      <c r="G416">
        <v>12436475</v>
      </c>
      <c r="H416">
        <v>6</v>
      </c>
      <c r="I416">
        <v>27124.197265625</v>
      </c>
      <c r="J416">
        <v>1</v>
      </c>
      <c r="K416">
        <v>2.9971621036529541</v>
      </c>
      <c r="L416">
        <v>838.07464599609375</v>
      </c>
    </row>
    <row r="417" spans="1:12" x14ac:dyDescent="0.25">
      <c r="A417">
        <v>1727</v>
      </c>
      <c r="B417" s="1">
        <f>DATE(2023,5,26) + TIME(0,0,0)</f>
        <v>45072</v>
      </c>
      <c r="C417">
        <v>8431202304</v>
      </c>
      <c r="D417">
        <v>19301572</v>
      </c>
      <c r="E417">
        <v>256872.765625</v>
      </c>
      <c r="F417">
        <v>465.33486938476563</v>
      </c>
      <c r="G417">
        <v>12564930</v>
      </c>
      <c r="H417">
        <v>5</v>
      </c>
      <c r="I417">
        <v>27001.91015625</v>
      </c>
      <c r="J417">
        <v>1</v>
      </c>
      <c r="K417">
        <v>3.4645681381225586</v>
      </c>
      <c r="L417">
        <v>969.07379150390625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8437410304</v>
      </c>
      <c r="D418">
        <v>19314786</v>
      </c>
      <c r="E418">
        <v>257354.3125</v>
      </c>
      <c r="F418">
        <v>471.46054077148438</v>
      </c>
      <c r="G418">
        <v>12710368</v>
      </c>
      <c r="H418">
        <v>5</v>
      </c>
      <c r="I418">
        <v>26959.55859375</v>
      </c>
      <c r="J418">
        <v>1</v>
      </c>
      <c r="K418">
        <v>3.5280473232269287</v>
      </c>
      <c r="L418">
        <v>985.9300537109375</v>
      </c>
    </row>
    <row r="419" spans="1:12" x14ac:dyDescent="0.25">
      <c r="A419">
        <v>1727.5</v>
      </c>
      <c r="B419" s="1">
        <f>DATE(2023,5,26) + TIME(12,0,0)</f>
        <v>45072.5</v>
      </c>
      <c r="C419">
        <v>8437536256</v>
      </c>
      <c r="D419">
        <v>19315056</v>
      </c>
      <c r="E419">
        <v>257362.71875</v>
      </c>
      <c r="F419">
        <v>463.22622680664063</v>
      </c>
      <c r="G419">
        <v>12573808</v>
      </c>
      <c r="H419">
        <v>6</v>
      </c>
      <c r="I419">
        <v>27143.990234375</v>
      </c>
      <c r="J419">
        <v>1</v>
      </c>
      <c r="K419">
        <v>3.0085139274597168</v>
      </c>
      <c r="L419">
        <v>841.96124267578125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8593053696</v>
      </c>
      <c r="D420">
        <v>19654022</v>
      </c>
      <c r="E420">
        <v>268095.0625</v>
      </c>
      <c r="F420">
        <v>458.63375854492188</v>
      </c>
      <c r="G420">
        <v>12439937</v>
      </c>
      <c r="H420">
        <v>6</v>
      </c>
      <c r="I420">
        <v>27123.900390625</v>
      </c>
      <c r="J420">
        <v>1</v>
      </c>
      <c r="K420">
        <v>3.1097145080566406</v>
      </c>
      <c r="L420">
        <v>870.54742431640625</v>
      </c>
    </row>
    <row r="421" spans="1:12" x14ac:dyDescent="0.25">
      <c r="A421">
        <v>1740</v>
      </c>
      <c r="B421" s="1">
        <f>DATE(2023,6,8) + TIME(0,0,0)</f>
        <v>45085</v>
      </c>
      <c r="C421">
        <v>8593178624</v>
      </c>
      <c r="D421">
        <v>19654292</v>
      </c>
      <c r="E421">
        <v>268102.8125</v>
      </c>
      <c r="F421">
        <v>463.98086547851563</v>
      </c>
      <c r="G421">
        <v>12516022</v>
      </c>
      <c r="H421">
        <v>5</v>
      </c>
      <c r="I421">
        <v>26975.298828125</v>
      </c>
      <c r="J421">
        <v>1</v>
      </c>
      <c r="K421">
        <v>2.7951798439025879</v>
      </c>
      <c r="L421">
        <v>775.69000244140625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8603151360</v>
      </c>
      <c r="D422">
        <v>19675582</v>
      </c>
      <c r="E422">
        <v>268722.03125</v>
      </c>
      <c r="F422">
        <v>469.52816772460938</v>
      </c>
      <c r="G422">
        <v>12653161</v>
      </c>
      <c r="H422">
        <v>5</v>
      </c>
      <c r="I422">
        <v>26948.671875</v>
      </c>
      <c r="J422">
        <v>1</v>
      </c>
      <c r="K422">
        <v>2.8328573703765869</v>
      </c>
      <c r="L422">
        <v>785.67449951171875</v>
      </c>
    </row>
    <row r="423" spans="1:12" x14ac:dyDescent="0.25">
      <c r="A423">
        <v>1740.8</v>
      </c>
      <c r="B423" s="1">
        <f>DATE(2023,6,8) + TIME(19,12,0)</f>
        <v>45085.8</v>
      </c>
      <c r="C423">
        <v>8603276288</v>
      </c>
      <c r="D423">
        <v>19675854</v>
      </c>
      <c r="E423">
        <v>268729.9375</v>
      </c>
      <c r="F423">
        <v>462.6845703125</v>
      </c>
      <c r="G423">
        <v>12532164</v>
      </c>
      <c r="H423">
        <v>6</v>
      </c>
      <c r="I423">
        <v>27085.759765625</v>
      </c>
      <c r="J423">
        <v>1</v>
      </c>
      <c r="K423">
        <v>2.8283941745758057</v>
      </c>
      <c r="L423">
        <v>788.390869140625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8605644800</v>
      </c>
      <c r="D424">
        <v>19680994</v>
      </c>
      <c r="E424">
        <v>268887.53125</v>
      </c>
      <c r="F424">
        <v>459.97775268554688</v>
      </c>
      <c r="G424">
        <v>12444319</v>
      </c>
      <c r="H424">
        <v>6</v>
      </c>
      <c r="I424">
        <v>27054.17578125</v>
      </c>
      <c r="J424">
        <v>1</v>
      </c>
      <c r="K424">
        <v>3.0084290504455566</v>
      </c>
      <c r="L424">
        <v>839.15093994140625</v>
      </c>
    </row>
    <row r="425" spans="1:12" x14ac:dyDescent="0.25">
      <c r="A425">
        <v>1741</v>
      </c>
      <c r="B425" s="1">
        <f>DATE(2023,6,9) + TIME(0,0,0)</f>
        <v>45086</v>
      </c>
      <c r="C425">
        <v>8605763584</v>
      </c>
      <c r="D425">
        <v>19681260</v>
      </c>
      <c r="E425">
        <v>268894.9375</v>
      </c>
      <c r="F425">
        <v>449.34292602539063</v>
      </c>
      <c r="G425">
        <v>11891310</v>
      </c>
      <c r="H425">
        <v>4</v>
      </c>
      <c r="I425">
        <v>26463.775390625</v>
      </c>
      <c r="J425">
        <v>1</v>
      </c>
      <c r="K425">
        <v>2.7194952964782715</v>
      </c>
      <c r="L425">
        <v>739.7999267578125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8629535744</v>
      </c>
      <c r="D426">
        <v>19733790</v>
      </c>
      <c r="E426">
        <v>270481.96875</v>
      </c>
      <c r="F426">
        <v>453.92303466796875</v>
      </c>
      <c r="G426">
        <v>11972505</v>
      </c>
      <c r="H426">
        <v>4</v>
      </c>
      <c r="I426">
        <v>26375.62890625</v>
      </c>
      <c r="J426">
        <v>1</v>
      </c>
      <c r="K426">
        <v>2.9896512031555176</v>
      </c>
      <c r="L426">
        <v>812.84033203125</v>
      </c>
    </row>
    <row r="427" spans="1:12" x14ac:dyDescent="0.25">
      <c r="A427">
        <v>1743</v>
      </c>
      <c r="B427" s="1">
        <f>DATE(2023,6,11) + TIME(0,0,0)</f>
        <v>45088</v>
      </c>
      <c r="C427">
        <v>8629658624</v>
      </c>
      <c r="D427">
        <v>19734064</v>
      </c>
      <c r="E427">
        <v>270489.03125</v>
      </c>
      <c r="F427">
        <v>448.69039916992188</v>
      </c>
      <c r="G427">
        <v>12291478</v>
      </c>
      <c r="H427">
        <v>5</v>
      </c>
      <c r="I427">
        <v>27394.1171875</v>
      </c>
      <c r="J427">
        <v>1</v>
      </c>
      <c r="K427">
        <v>2.5132348537445068</v>
      </c>
      <c r="L427">
        <v>706.2276611328125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8678502400</v>
      </c>
      <c r="D428">
        <v>19843390</v>
      </c>
      <c r="E428">
        <v>273306.71875</v>
      </c>
      <c r="F428">
        <v>446.35760498046875</v>
      </c>
      <c r="G428">
        <v>12229784</v>
      </c>
      <c r="H428">
        <v>5</v>
      </c>
      <c r="I428">
        <v>27399.072265625</v>
      </c>
      <c r="J428">
        <v>1</v>
      </c>
      <c r="K428">
        <v>2.5184190273284912</v>
      </c>
      <c r="L428">
        <v>707.85003662109375</v>
      </c>
    </row>
    <row r="429" spans="1:12" x14ac:dyDescent="0.25">
      <c r="A429">
        <v>1747</v>
      </c>
      <c r="B429" s="1">
        <f>DATE(2023,6,15) + TIME(0,0,0)</f>
        <v>45092</v>
      </c>
      <c r="C429">
        <v>8678622208</v>
      </c>
      <c r="D429">
        <v>19843658</v>
      </c>
      <c r="E429">
        <v>273315.6875</v>
      </c>
      <c r="F429">
        <v>448.787109375</v>
      </c>
      <c r="G429">
        <v>12046280</v>
      </c>
      <c r="H429">
        <v>6</v>
      </c>
      <c r="I429">
        <v>26841.857421875</v>
      </c>
      <c r="J429">
        <v>1</v>
      </c>
      <c r="K429">
        <v>3.2356297969818115</v>
      </c>
      <c r="L429">
        <v>897.54437255859375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8690520064</v>
      </c>
      <c r="D430">
        <v>19870250</v>
      </c>
      <c r="E430">
        <v>274185.65625</v>
      </c>
      <c r="F430">
        <v>447.13021850585938</v>
      </c>
      <c r="G430">
        <v>12013455</v>
      </c>
      <c r="H430">
        <v>6</v>
      </c>
      <c r="I430">
        <v>26867.912109375</v>
      </c>
      <c r="J430">
        <v>1</v>
      </c>
      <c r="K430">
        <v>3.144813060760498</v>
      </c>
      <c r="L430">
        <v>872.38037109375</v>
      </c>
    </row>
    <row r="431" spans="1:12" x14ac:dyDescent="0.25">
      <c r="A431">
        <v>1748</v>
      </c>
      <c r="B431" s="1">
        <f>DATE(2023,6,16) + TIME(0,0,0)</f>
        <v>45093</v>
      </c>
      <c r="C431">
        <v>8690640896</v>
      </c>
      <c r="D431">
        <v>19870518</v>
      </c>
      <c r="E431">
        <v>274196.28125</v>
      </c>
      <c r="F431">
        <v>452.56048583984375</v>
      </c>
      <c r="G431">
        <v>12135340</v>
      </c>
      <c r="H431">
        <v>5</v>
      </c>
      <c r="I431">
        <v>26814.84765625</v>
      </c>
      <c r="J431">
        <v>1</v>
      </c>
      <c r="K431">
        <v>3.8150711059570313</v>
      </c>
      <c r="L431">
        <v>1063.5819091796875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8715287552</v>
      </c>
      <c r="D432">
        <v>19923792</v>
      </c>
      <c r="E432">
        <v>276373.59375</v>
      </c>
      <c r="F432">
        <v>465.22802734375</v>
      </c>
      <c r="G432">
        <v>12449426</v>
      </c>
      <c r="H432">
        <v>5</v>
      </c>
      <c r="I432">
        <v>26759.8359375</v>
      </c>
      <c r="J432">
        <v>1</v>
      </c>
      <c r="K432">
        <v>3.9523465633392334</v>
      </c>
      <c r="L432">
        <v>1101.1632080078125</v>
      </c>
    </row>
    <row r="433" spans="1:12" x14ac:dyDescent="0.25">
      <c r="A433">
        <v>1750</v>
      </c>
      <c r="B433" s="1">
        <f>DATE(2023,6,18) + TIME(0,0,0)</f>
        <v>45095</v>
      </c>
      <c r="C433">
        <v>8715412480</v>
      </c>
      <c r="D433">
        <v>19924064</v>
      </c>
      <c r="E433">
        <v>276382.875</v>
      </c>
      <c r="F433">
        <v>456.8111572265625</v>
      </c>
      <c r="G433">
        <v>12438208</v>
      </c>
      <c r="H433">
        <v>6</v>
      </c>
      <c r="I433">
        <v>27228.337890625</v>
      </c>
      <c r="J433">
        <v>1</v>
      </c>
      <c r="K433">
        <v>3.287693977355957</v>
      </c>
      <c r="L433">
        <v>925.6158447265625</v>
      </c>
    </row>
    <row r="434" spans="1:12" x14ac:dyDescent="0.25">
      <c r="A434">
        <v>1752</v>
      </c>
      <c r="B434" s="1">
        <f>DATE(2023,6,20) + TIME(0,0,0)</f>
        <v>45097</v>
      </c>
      <c r="C434">
        <v>8740109312</v>
      </c>
      <c r="D434">
        <v>19978582</v>
      </c>
      <c r="E434">
        <v>278203.875</v>
      </c>
      <c r="F434">
        <v>453.32012939453125</v>
      </c>
      <c r="G434">
        <v>12357447</v>
      </c>
      <c r="H434">
        <v>6</v>
      </c>
      <c r="I434">
        <v>27259.8671875</v>
      </c>
      <c r="J434">
        <v>1</v>
      </c>
      <c r="K434">
        <v>3.2309904098510742</v>
      </c>
      <c r="L434">
        <v>910.17132568359375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8752378880</v>
      </c>
      <c r="D435">
        <v>20005580</v>
      </c>
      <c r="E435">
        <v>279104.5</v>
      </c>
      <c r="F435">
        <v>454.46755981445313</v>
      </c>
      <c r="G435">
        <v>12393689</v>
      </c>
      <c r="H435">
        <v>6</v>
      </c>
      <c r="I435">
        <v>27270.791015625</v>
      </c>
      <c r="J435">
        <v>1</v>
      </c>
      <c r="K435">
        <v>3.2281539440155029</v>
      </c>
      <c r="L435">
        <v>909.7099609375</v>
      </c>
    </row>
    <row r="436" spans="1:12" x14ac:dyDescent="0.25">
      <c r="A436">
        <v>1753</v>
      </c>
      <c r="B436" s="1">
        <f>DATE(2023,6,21) + TIME(0,0,0)</f>
        <v>45098</v>
      </c>
      <c r="C436">
        <v>8752504832</v>
      </c>
      <c r="D436">
        <v>20005854</v>
      </c>
      <c r="E436">
        <v>279115.3125</v>
      </c>
      <c r="F436">
        <v>459.25961303710938</v>
      </c>
      <c r="G436">
        <v>12584731</v>
      </c>
      <c r="H436">
        <v>5</v>
      </c>
      <c r="I436">
        <v>27402.216796875</v>
      </c>
      <c r="J436">
        <v>1</v>
      </c>
      <c r="K436">
        <v>3.7993884086608887</v>
      </c>
      <c r="L436">
        <v>1082.23486328125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8759986176</v>
      </c>
      <c r="D437">
        <v>20022002</v>
      </c>
      <c r="E437">
        <v>279764.4375</v>
      </c>
      <c r="F437">
        <v>464.50448608398438</v>
      </c>
      <c r="G437">
        <v>12711547</v>
      </c>
      <c r="H437">
        <v>5</v>
      </c>
      <c r="I437">
        <v>27365.8203125</v>
      </c>
      <c r="J437">
        <v>1</v>
      </c>
      <c r="K437">
        <v>3.8764562606811523</v>
      </c>
      <c r="L437">
        <v>1103.6048583984375</v>
      </c>
    </row>
    <row r="438" spans="1:12" x14ac:dyDescent="0.25">
      <c r="A438">
        <v>1753.6</v>
      </c>
      <c r="B438" s="1">
        <f>DATE(2023,6,21) + TIME(14,24,0)</f>
        <v>45098.6</v>
      </c>
      <c r="C438">
        <v>8760111104</v>
      </c>
      <c r="D438">
        <v>20022274</v>
      </c>
      <c r="E438">
        <v>279773.75</v>
      </c>
      <c r="F438">
        <v>458.70431518554688</v>
      </c>
      <c r="G438">
        <v>12437660</v>
      </c>
      <c r="H438">
        <v>6</v>
      </c>
      <c r="I438">
        <v>27114.765625</v>
      </c>
      <c r="J438">
        <v>1</v>
      </c>
      <c r="K438">
        <v>3.3232307434082031</v>
      </c>
      <c r="L438">
        <v>932.060791015625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8851086336</v>
      </c>
      <c r="D439">
        <v>20222640</v>
      </c>
      <c r="E439">
        <v>286716.75</v>
      </c>
      <c r="F439">
        <v>454.37750244140625</v>
      </c>
      <c r="G439">
        <v>12314397</v>
      </c>
      <c r="H439">
        <v>6</v>
      </c>
      <c r="I439">
        <v>27101.6875</v>
      </c>
      <c r="J439">
        <v>1</v>
      </c>
      <c r="K439">
        <v>3.3955605030059814</v>
      </c>
      <c r="L439">
        <v>952.600341796875</v>
      </c>
    </row>
    <row r="440" spans="1:12" x14ac:dyDescent="0.25">
      <c r="A440">
        <v>1761</v>
      </c>
      <c r="B440" s="1">
        <f>DATE(2023,6,29) + TIME(0,0,0)</f>
        <v>45106</v>
      </c>
      <c r="C440">
        <v>8851210240</v>
      </c>
      <c r="D440">
        <v>20222912</v>
      </c>
      <c r="E440">
        <v>286726.34375</v>
      </c>
      <c r="F440">
        <v>454.73080444335938</v>
      </c>
      <c r="G440">
        <v>12424175</v>
      </c>
      <c r="H440">
        <v>6</v>
      </c>
      <c r="I440">
        <v>27322.044921875</v>
      </c>
      <c r="J440">
        <v>1</v>
      </c>
      <c r="K440">
        <v>3.3966348171234131</v>
      </c>
      <c r="L440">
        <v>960.66015625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8875936768</v>
      </c>
      <c r="D441">
        <v>20277262</v>
      </c>
      <c r="E441">
        <v>288654.5</v>
      </c>
      <c r="F441">
        <v>454.7208251953125</v>
      </c>
      <c r="G441">
        <v>12415832</v>
      </c>
      <c r="H441">
        <v>6</v>
      </c>
      <c r="I441">
        <v>27304.296875</v>
      </c>
      <c r="J441">
        <v>1</v>
      </c>
      <c r="K441">
        <v>3.4460015296936035</v>
      </c>
      <c r="L441">
        <v>974.48736572265625</v>
      </c>
    </row>
    <row r="442" spans="1:12" x14ac:dyDescent="0.25">
      <c r="A442">
        <v>1763</v>
      </c>
      <c r="B442" s="1">
        <f>DATE(2023,7,1) + TIME(0,0,0)</f>
        <v>45108</v>
      </c>
      <c r="C442">
        <v>8876061696</v>
      </c>
      <c r="D442">
        <v>20277536</v>
      </c>
      <c r="E442">
        <v>288664.1875</v>
      </c>
      <c r="F442">
        <v>453.88580322265625</v>
      </c>
      <c r="G442">
        <v>12470942</v>
      </c>
      <c r="H442">
        <v>6</v>
      </c>
      <c r="I442">
        <v>27475.9453125</v>
      </c>
      <c r="J442">
        <v>1</v>
      </c>
      <c r="K442">
        <v>3.4133753776550293</v>
      </c>
      <c r="L442">
        <v>971.00103759765625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8900924416</v>
      </c>
      <c r="D443">
        <v>20332218</v>
      </c>
      <c r="E443">
        <v>290607.09375</v>
      </c>
      <c r="F443">
        <v>456.6534423828125</v>
      </c>
      <c r="G443">
        <v>12563838</v>
      </c>
      <c r="H443">
        <v>6</v>
      </c>
      <c r="I443">
        <v>27512.849609375</v>
      </c>
      <c r="J443">
        <v>1</v>
      </c>
      <c r="K443">
        <v>3.2955470085144043</v>
      </c>
      <c r="L443">
        <v>937.597900390625</v>
      </c>
    </row>
    <row r="444" spans="1:12" x14ac:dyDescent="0.25">
      <c r="A444">
        <v>1765</v>
      </c>
      <c r="B444" s="1">
        <f>DATE(2023,7,3) + TIME(0,0,0)</f>
        <v>45110</v>
      </c>
      <c r="C444">
        <v>8901050368</v>
      </c>
      <c r="D444">
        <v>20332492</v>
      </c>
      <c r="E444">
        <v>290616.46875</v>
      </c>
      <c r="F444">
        <v>457.41293334960938</v>
      </c>
      <c r="G444">
        <v>12572680</v>
      </c>
      <c r="H444">
        <v>6</v>
      </c>
      <c r="I444">
        <v>27486.5</v>
      </c>
      <c r="J444">
        <v>1</v>
      </c>
      <c r="K444">
        <v>3.295555591583252</v>
      </c>
      <c r="L444">
        <v>936.70245361328125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8913496064</v>
      </c>
      <c r="D445">
        <v>20359692</v>
      </c>
      <c r="E445">
        <v>291549.5</v>
      </c>
      <c r="F445">
        <v>457.46975708007813</v>
      </c>
      <c r="G445">
        <v>12565279</v>
      </c>
      <c r="H445">
        <v>6</v>
      </c>
      <c r="I445">
        <v>27466.90625</v>
      </c>
      <c r="J445">
        <v>1</v>
      </c>
      <c r="K445">
        <v>3.341604471206665</v>
      </c>
      <c r="L445">
        <v>949.56610107421875</v>
      </c>
    </row>
    <row r="446" spans="1:12" x14ac:dyDescent="0.25">
      <c r="A446">
        <v>1766</v>
      </c>
      <c r="B446" s="1">
        <f>DATE(2023,7,4) + TIME(0,0,0)</f>
        <v>45111</v>
      </c>
      <c r="C446">
        <v>8913622016</v>
      </c>
      <c r="D446">
        <v>20359974</v>
      </c>
      <c r="E446">
        <v>291556.65625</v>
      </c>
      <c r="F446">
        <v>443.75534057617188</v>
      </c>
      <c r="G446">
        <v>12539506</v>
      </c>
      <c r="H446">
        <v>5</v>
      </c>
      <c r="I446">
        <v>28257.701171875</v>
      </c>
      <c r="J446">
        <v>1</v>
      </c>
      <c r="K446">
        <v>2.467634916305542</v>
      </c>
      <c r="L446">
        <v>714.93902587890625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8926059520</v>
      </c>
      <c r="D447">
        <v>20387930</v>
      </c>
      <c r="E447">
        <v>292282.3125</v>
      </c>
      <c r="F447">
        <v>445.4755859375</v>
      </c>
      <c r="G447">
        <v>12577015</v>
      </c>
      <c r="H447">
        <v>5</v>
      </c>
      <c r="I447">
        <v>28232.783203125</v>
      </c>
      <c r="J447">
        <v>1</v>
      </c>
      <c r="K447">
        <v>2.5461604595184326</v>
      </c>
      <c r="L447">
        <v>737.63323974609375</v>
      </c>
    </row>
    <row r="448" spans="1:12" x14ac:dyDescent="0.25">
      <c r="A448">
        <v>1767</v>
      </c>
      <c r="B448" s="1">
        <f>DATE(2023,7,5) + TIME(0,0,0)</f>
        <v>45112</v>
      </c>
      <c r="C448">
        <v>8926177280</v>
      </c>
      <c r="D448">
        <v>20388194</v>
      </c>
      <c r="E448">
        <v>292287.65625</v>
      </c>
      <c r="F448">
        <v>447.0946044921875</v>
      </c>
      <c r="G448">
        <v>11763036</v>
      </c>
      <c r="H448">
        <v>4</v>
      </c>
      <c r="I448">
        <v>26309.94921875</v>
      </c>
      <c r="J448">
        <v>1</v>
      </c>
      <c r="K448">
        <v>2.0001552104949951</v>
      </c>
      <c r="L448">
        <v>536.980224609375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8949706752</v>
      </c>
      <c r="D449">
        <v>20440508</v>
      </c>
      <c r="E449">
        <v>293377.8125</v>
      </c>
      <c r="F449">
        <v>450.83163452148438</v>
      </c>
      <c r="G449">
        <v>11847562</v>
      </c>
      <c r="H449">
        <v>4</v>
      </c>
      <c r="I449">
        <v>26279.349609375</v>
      </c>
      <c r="J449">
        <v>1</v>
      </c>
      <c r="K449">
        <v>2.0571308135986328</v>
      </c>
      <c r="L449">
        <v>551.95501708984375</v>
      </c>
    </row>
    <row r="450" spans="1:12" x14ac:dyDescent="0.25">
      <c r="A450">
        <v>1769</v>
      </c>
      <c r="B450" s="1">
        <f>DATE(2023,7,7) + TIME(0,0,0)</f>
        <v>45114</v>
      </c>
      <c r="C450">
        <v>8949831680</v>
      </c>
      <c r="D450">
        <v>20440788</v>
      </c>
      <c r="E450">
        <v>293383.71875</v>
      </c>
      <c r="F450">
        <v>448.24920654296875</v>
      </c>
      <c r="G450">
        <v>12511768</v>
      </c>
      <c r="H450">
        <v>5</v>
      </c>
      <c r="I450">
        <v>27912.525390625</v>
      </c>
      <c r="J450">
        <v>1</v>
      </c>
      <c r="K450">
        <v>2.0791490077972412</v>
      </c>
      <c r="L450">
        <v>592.6654052734375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8962141184</v>
      </c>
      <c r="D451">
        <v>20468330</v>
      </c>
      <c r="E451">
        <v>294063.75</v>
      </c>
      <c r="F451">
        <v>446.59268188476563</v>
      </c>
      <c r="G451">
        <v>12418208</v>
      </c>
      <c r="H451">
        <v>5</v>
      </c>
      <c r="I451">
        <v>27806.564453125</v>
      </c>
      <c r="J451">
        <v>1</v>
      </c>
      <c r="K451">
        <v>2.4665329456329346</v>
      </c>
      <c r="L451">
        <v>703.20281982421875</v>
      </c>
    </row>
    <row r="452" spans="1:12" x14ac:dyDescent="0.25">
      <c r="A452">
        <v>1770</v>
      </c>
      <c r="B452" s="1">
        <f>DATE(2023,7,8) + TIME(0,0,0)</f>
        <v>45115</v>
      </c>
      <c r="C452">
        <v>8962264064</v>
      </c>
      <c r="D452">
        <v>20468608</v>
      </c>
      <c r="E452">
        <v>294070.90625</v>
      </c>
      <c r="F452">
        <v>446.80133056640625</v>
      </c>
      <c r="G452">
        <v>12349755</v>
      </c>
      <c r="H452">
        <v>5</v>
      </c>
      <c r="I452">
        <v>27640.37109375</v>
      </c>
      <c r="J452">
        <v>1</v>
      </c>
      <c r="K452">
        <v>2.5162537097930908</v>
      </c>
      <c r="L452">
        <v>713.4542236328125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8974481408</v>
      </c>
      <c r="D453">
        <v>20495960</v>
      </c>
      <c r="E453">
        <v>294789.28125</v>
      </c>
      <c r="F453">
        <v>446.55780029296875</v>
      </c>
      <c r="G453">
        <v>12335534</v>
      </c>
      <c r="H453">
        <v>5</v>
      </c>
      <c r="I453">
        <v>27623.599609375</v>
      </c>
      <c r="J453">
        <v>1</v>
      </c>
      <c r="K453">
        <v>2.5770933628082275</v>
      </c>
      <c r="L453">
        <v>730.71722412109375</v>
      </c>
    </row>
    <row r="454" spans="1:12" x14ac:dyDescent="0.25">
      <c r="A454">
        <v>1771</v>
      </c>
      <c r="B454" s="1">
        <f>DATE(2023,7,9) + TIME(0,0,0)</f>
        <v>45116</v>
      </c>
      <c r="C454">
        <v>8974601216</v>
      </c>
      <c r="D454">
        <v>20496228</v>
      </c>
      <c r="E454">
        <v>294799.5</v>
      </c>
      <c r="F454">
        <v>449.79443359375</v>
      </c>
      <c r="G454">
        <v>12049258</v>
      </c>
      <c r="H454">
        <v>6</v>
      </c>
      <c r="I454">
        <v>26788.3671875</v>
      </c>
      <c r="J454">
        <v>1</v>
      </c>
      <c r="K454">
        <v>3.6753952503204346</v>
      </c>
      <c r="L454">
        <v>1022.1463012695313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8998582272</v>
      </c>
      <c r="D455">
        <v>20549580</v>
      </c>
      <c r="E455">
        <v>296788.34375</v>
      </c>
      <c r="F455">
        <v>452.642822265625</v>
      </c>
      <c r="G455">
        <v>12136321</v>
      </c>
      <c r="H455">
        <v>6</v>
      </c>
      <c r="I455">
        <v>26812.134765625</v>
      </c>
      <c r="J455">
        <v>1</v>
      </c>
      <c r="K455">
        <v>3.5868711471557617</v>
      </c>
      <c r="L455">
        <v>997.49560546875</v>
      </c>
    </row>
    <row r="456" spans="1:12" x14ac:dyDescent="0.25">
      <c r="A456">
        <v>1773</v>
      </c>
      <c r="B456" s="1">
        <f>DATE(2023,7,11) + TIME(0,0,0)</f>
        <v>45118</v>
      </c>
      <c r="C456">
        <v>8998705152</v>
      </c>
      <c r="D456">
        <v>20549852</v>
      </c>
      <c r="E456">
        <v>296798.40625</v>
      </c>
      <c r="F456">
        <v>452.27334594726563</v>
      </c>
      <c r="G456">
        <v>12345548</v>
      </c>
      <c r="H456">
        <v>6</v>
      </c>
      <c r="I456">
        <v>27296.65234375</v>
      </c>
      <c r="J456">
        <v>1</v>
      </c>
      <c r="K456">
        <v>3.5549182891845703</v>
      </c>
      <c r="L456">
        <v>1006.1411743164063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9011010560</v>
      </c>
      <c r="D457">
        <v>20576884</v>
      </c>
      <c r="E457">
        <v>297787.375</v>
      </c>
      <c r="F457">
        <v>456.26641845703125</v>
      </c>
      <c r="G457">
        <v>12459741</v>
      </c>
      <c r="H457">
        <v>6</v>
      </c>
      <c r="I457">
        <v>27308.037109375</v>
      </c>
      <c r="J457">
        <v>1</v>
      </c>
      <c r="K457">
        <v>3.51517653465271</v>
      </c>
      <c r="L457">
        <v>994.898193359375</v>
      </c>
    </row>
    <row r="458" spans="1:12" x14ac:dyDescent="0.25">
      <c r="A458">
        <v>1774</v>
      </c>
      <c r="B458" s="1">
        <f>DATE(2023,7,12) + TIME(0,0,0)</f>
        <v>45119</v>
      </c>
      <c r="C458">
        <v>9011135488</v>
      </c>
      <c r="D458">
        <v>20577158</v>
      </c>
      <c r="E458">
        <v>297797.28125</v>
      </c>
      <c r="F458">
        <v>456.30462646484375</v>
      </c>
      <c r="G458">
        <v>12475424</v>
      </c>
      <c r="H458">
        <v>6</v>
      </c>
      <c r="I458">
        <v>27340.12109375</v>
      </c>
      <c r="J458">
        <v>1</v>
      </c>
      <c r="K458">
        <v>3.5008573532104492</v>
      </c>
      <c r="L458">
        <v>991.86236572265625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9018499072</v>
      </c>
      <c r="D459">
        <v>20593288</v>
      </c>
      <c r="E459">
        <v>298382.9375</v>
      </c>
      <c r="F459">
        <v>456.59927368164063</v>
      </c>
      <c r="G459">
        <v>12481684</v>
      </c>
      <c r="H459">
        <v>6</v>
      </c>
      <c r="I459">
        <v>27336.1875</v>
      </c>
      <c r="J459">
        <v>1</v>
      </c>
      <c r="K459">
        <v>3.5088956356048584</v>
      </c>
      <c r="L459">
        <v>994.07952880859375</v>
      </c>
    </row>
    <row r="460" spans="1:12" x14ac:dyDescent="0.25">
      <c r="A460">
        <v>1774.6</v>
      </c>
      <c r="B460" s="1">
        <f>DATE(2023,7,12) + TIME(14,24,0)</f>
        <v>45119.6</v>
      </c>
      <c r="C460">
        <v>9018622976</v>
      </c>
      <c r="D460">
        <v>20593558</v>
      </c>
      <c r="E460">
        <v>298392.8125</v>
      </c>
      <c r="F460">
        <v>456.53359985351563</v>
      </c>
      <c r="G460">
        <v>12384210</v>
      </c>
      <c r="H460">
        <v>6</v>
      </c>
      <c r="I460">
        <v>27126.61328125</v>
      </c>
      <c r="J460">
        <v>1</v>
      </c>
      <c r="K460">
        <v>3.519597053527832</v>
      </c>
      <c r="L460">
        <v>989.57659912109375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9085072384</v>
      </c>
      <c r="D461">
        <v>20739554</v>
      </c>
      <c r="E461">
        <v>303899.375</v>
      </c>
      <c r="F461">
        <v>454.80575561523438</v>
      </c>
      <c r="G461">
        <v>12313264</v>
      </c>
      <c r="H461">
        <v>6</v>
      </c>
      <c r="I461">
        <v>27073.67578125</v>
      </c>
      <c r="J461">
        <v>1</v>
      </c>
      <c r="K461">
        <v>3.6611931324005127</v>
      </c>
      <c r="L461">
        <v>1028.88916015625</v>
      </c>
    </row>
    <row r="462" spans="1:12" x14ac:dyDescent="0.25">
      <c r="A462">
        <v>1780</v>
      </c>
      <c r="B462" s="1">
        <f>DATE(2023,7,18) + TIME(0,0,0)</f>
        <v>45125</v>
      </c>
      <c r="C462">
        <v>9085072384</v>
      </c>
      <c r="D462">
        <v>20739554</v>
      </c>
      <c r="E462">
        <v>303899.375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9085072384</v>
      </c>
      <c r="D463">
        <v>20739554</v>
      </c>
      <c r="E463">
        <v>303899.375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1782</v>
      </c>
      <c r="B464" s="1">
        <f>DATE(2023,7,20) + TIME(0,0,0)</f>
        <v>45127</v>
      </c>
      <c r="C464">
        <v>9085194240</v>
      </c>
      <c r="D464">
        <v>20739830</v>
      </c>
      <c r="E464">
        <v>303907.9375</v>
      </c>
      <c r="F464">
        <v>442.94424438476563</v>
      </c>
      <c r="G464">
        <v>12249259</v>
      </c>
      <c r="H464">
        <v>6</v>
      </c>
      <c r="I464">
        <v>27654.177734375</v>
      </c>
      <c r="J464">
        <v>1</v>
      </c>
      <c r="K464">
        <v>2.9982268810272217</v>
      </c>
      <c r="L464">
        <v>854.76275634765625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9086536704</v>
      </c>
      <c r="D465">
        <v>20742864</v>
      </c>
      <c r="E465">
        <v>304010.375</v>
      </c>
      <c r="F465">
        <v>442.4608154296875</v>
      </c>
      <c r="G465">
        <v>12191495</v>
      </c>
      <c r="H465">
        <v>6</v>
      </c>
      <c r="I465">
        <v>27553.83984375</v>
      </c>
      <c r="J465">
        <v>1</v>
      </c>
      <c r="K465">
        <v>3.3498373031616211</v>
      </c>
      <c r="L465">
        <v>954.99969482421875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9097321472</v>
      </c>
      <c r="D466">
        <v>20767072</v>
      </c>
      <c r="E466">
        <v>304886.53125</v>
      </c>
      <c r="F466">
        <v>448.13845825195313</v>
      </c>
      <c r="G466">
        <v>12319112</v>
      </c>
      <c r="H466">
        <v>6</v>
      </c>
      <c r="I466">
        <v>27489.521484375</v>
      </c>
      <c r="J466">
        <v>1</v>
      </c>
      <c r="K466">
        <v>3.5377218723297119</v>
      </c>
      <c r="L466">
        <v>1008.1690673828125</v>
      </c>
    </row>
    <row r="467" spans="1:12" x14ac:dyDescent="0.25">
      <c r="A467">
        <v>1783</v>
      </c>
      <c r="B467" s="1">
        <f>DATE(2023,7,21) + TIME(0,0,0)</f>
        <v>45128</v>
      </c>
      <c r="C467">
        <v>9097444352</v>
      </c>
      <c r="D467">
        <v>20767346</v>
      </c>
      <c r="E467">
        <v>304896.40625</v>
      </c>
      <c r="F467">
        <v>447.72494506835938</v>
      </c>
      <c r="G467">
        <v>12294110</v>
      </c>
      <c r="H467">
        <v>6</v>
      </c>
      <c r="I467">
        <v>27459.068359375</v>
      </c>
      <c r="J467">
        <v>1</v>
      </c>
      <c r="K467">
        <v>3.4741344451904297</v>
      </c>
      <c r="L467">
        <v>988.2998046875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9147116544</v>
      </c>
      <c r="D468">
        <v>20876788</v>
      </c>
      <c r="E468">
        <v>308917.71875</v>
      </c>
      <c r="F468">
        <v>455.4254150390625</v>
      </c>
      <c r="G468">
        <v>12484845</v>
      </c>
      <c r="H468">
        <v>6</v>
      </c>
      <c r="I468">
        <v>27413.587890625</v>
      </c>
      <c r="J468">
        <v>1</v>
      </c>
      <c r="K468">
        <v>3.5831506252288818</v>
      </c>
      <c r="L468">
        <v>1018.7743530273438</v>
      </c>
    </row>
    <row r="469" spans="1:12" x14ac:dyDescent="0.25">
      <c r="A469">
        <v>1787</v>
      </c>
      <c r="B469" s="1">
        <f>DATE(2023,7,25) + TIME(0,0,0)</f>
        <v>45132</v>
      </c>
      <c r="C469">
        <v>9147243520</v>
      </c>
      <c r="D469">
        <v>20877062</v>
      </c>
      <c r="E469">
        <v>308930</v>
      </c>
      <c r="F469">
        <v>461.33871459960938</v>
      </c>
      <c r="G469">
        <v>12629481</v>
      </c>
      <c r="H469">
        <v>5</v>
      </c>
      <c r="I469">
        <v>27375.72265625</v>
      </c>
      <c r="J469">
        <v>1</v>
      </c>
      <c r="K469">
        <v>4.2946033477783203</v>
      </c>
      <c r="L469">
        <v>1228.43505859375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9172643840</v>
      </c>
      <c r="D470">
        <v>20931516</v>
      </c>
      <c r="E470">
        <v>311449.84375</v>
      </c>
      <c r="F470">
        <v>466.80313110351563</v>
      </c>
      <c r="G470">
        <v>12765837</v>
      </c>
      <c r="H470">
        <v>5</v>
      </c>
      <c r="I470">
        <v>27347.369140625</v>
      </c>
      <c r="J470">
        <v>1</v>
      </c>
      <c r="K470">
        <v>4.4891738891601563</v>
      </c>
      <c r="L470">
        <v>1285.37353515625</v>
      </c>
    </row>
    <row r="471" spans="1:12" x14ac:dyDescent="0.25">
      <c r="A471">
        <v>1789</v>
      </c>
      <c r="B471" s="1">
        <f>DATE(2023,7,27) + TIME(0,0,0)</f>
        <v>45134</v>
      </c>
      <c r="C471">
        <v>9172767744</v>
      </c>
      <c r="D471">
        <v>20931784</v>
      </c>
      <c r="E471">
        <v>311460.25</v>
      </c>
      <c r="F471">
        <v>458.0697021484375</v>
      </c>
      <c r="G471">
        <v>12330701</v>
      </c>
      <c r="H471">
        <v>6</v>
      </c>
      <c r="I471">
        <v>26918.83203125</v>
      </c>
      <c r="J471">
        <v>1</v>
      </c>
      <c r="K471">
        <v>3.7185416221618652</v>
      </c>
      <c r="L471">
        <v>1039.647705078125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9245848576</v>
      </c>
      <c r="D472">
        <v>21093206</v>
      </c>
      <c r="E472">
        <v>317677.78125</v>
      </c>
      <c r="F472">
        <v>452.80111694335938</v>
      </c>
      <c r="G472">
        <v>12205007</v>
      </c>
      <c r="H472">
        <v>6</v>
      </c>
      <c r="I472">
        <v>26954.455078125</v>
      </c>
      <c r="J472">
        <v>1</v>
      </c>
      <c r="K472">
        <v>3.7121894359588623</v>
      </c>
      <c r="L472">
        <v>1039.1766357421875</v>
      </c>
    </row>
    <row r="473" spans="1:12" x14ac:dyDescent="0.25">
      <c r="A473">
        <v>1795</v>
      </c>
      <c r="B473" s="1">
        <f>DATE(2023,8,2) + TIME(0,0,0)</f>
        <v>45140</v>
      </c>
      <c r="C473">
        <v>9245973504</v>
      </c>
      <c r="D473">
        <v>21093480</v>
      </c>
      <c r="E473">
        <v>317688.375</v>
      </c>
      <c r="F473">
        <v>453.02032470703125</v>
      </c>
      <c r="G473">
        <v>12442629</v>
      </c>
      <c r="H473">
        <v>6</v>
      </c>
      <c r="I473">
        <v>27465.939453125</v>
      </c>
      <c r="J473">
        <v>1</v>
      </c>
      <c r="K473">
        <v>3.7128129005432129</v>
      </c>
      <c r="L473">
        <v>1059.08056640625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9308197888</v>
      </c>
      <c r="D474">
        <v>21230482</v>
      </c>
      <c r="E474">
        <v>323026.84375</v>
      </c>
      <c r="F474">
        <v>454.25674438476563</v>
      </c>
      <c r="G474">
        <v>12468076</v>
      </c>
      <c r="H474">
        <v>6</v>
      </c>
      <c r="I474">
        <v>27447.19921875</v>
      </c>
      <c r="J474">
        <v>1</v>
      </c>
      <c r="K474">
        <v>3.7780122756958008</v>
      </c>
      <c r="L474">
        <v>1077.673095703125</v>
      </c>
    </row>
    <row r="475" spans="1:12" x14ac:dyDescent="0.25">
      <c r="A475">
        <v>1800</v>
      </c>
      <c r="B475" s="1">
        <f>DATE(2023,8,7) + TIME(0,0,0)</f>
        <v>45145</v>
      </c>
      <c r="C475">
        <v>9308321792</v>
      </c>
      <c r="D475">
        <v>21230754</v>
      </c>
      <c r="E475">
        <v>323037.71875</v>
      </c>
      <c r="F475">
        <v>454.77224731445313</v>
      </c>
      <c r="G475">
        <v>12414760</v>
      </c>
      <c r="H475">
        <v>6</v>
      </c>
      <c r="I475">
        <v>27298.8515625</v>
      </c>
      <c r="J475">
        <v>1</v>
      </c>
      <c r="K475">
        <v>3.8258237838745117</v>
      </c>
      <c r="L475">
        <v>1085.9525146484375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9314411520</v>
      </c>
      <c r="D476">
        <v>21244130</v>
      </c>
      <c r="E476">
        <v>323570.65625</v>
      </c>
      <c r="F476">
        <v>455.36990356445313</v>
      </c>
      <c r="G476">
        <v>12429855</v>
      </c>
      <c r="H476">
        <v>6</v>
      </c>
      <c r="I476">
        <v>27296.173828125</v>
      </c>
      <c r="J476">
        <v>1</v>
      </c>
      <c r="K476">
        <v>3.8352189064025879</v>
      </c>
      <c r="L476">
        <v>1088.618896484375</v>
      </c>
    </row>
    <row r="477" spans="1:12" x14ac:dyDescent="0.25">
      <c r="A477">
        <v>1800.5</v>
      </c>
      <c r="B477" s="1">
        <f>DATE(2023,8,7) + TIME(12,0,0)</f>
        <v>45145.5</v>
      </c>
      <c r="C477">
        <v>9314534400</v>
      </c>
      <c r="D477">
        <v>21244400</v>
      </c>
      <c r="E477">
        <v>323581.40625</v>
      </c>
      <c r="F477">
        <v>454.91815185546875</v>
      </c>
      <c r="G477">
        <v>12326735</v>
      </c>
      <c r="H477">
        <v>6</v>
      </c>
      <c r="I477">
        <v>27096.599609375</v>
      </c>
      <c r="J477">
        <v>1</v>
      </c>
      <c r="K477">
        <v>3.8100748062133789</v>
      </c>
      <c r="L477">
        <v>1073.2940673828125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9418785792</v>
      </c>
      <c r="D478">
        <v>21474070</v>
      </c>
      <c r="E478">
        <v>332833.84375</v>
      </c>
      <c r="F478">
        <v>454.07611083984375</v>
      </c>
      <c r="G478">
        <v>12277182</v>
      </c>
      <c r="H478">
        <v>6</v>
      </c>
      <c r="I478">
        <v>27037.71875</v>
      </c>
      <c r="J478">
        <v>1</v>
      </c>
      <c r="K478">
        <v>3.9016516208648682</v>
      </c>
      <c r="L478">
        <v>1097.7479248046875</v>
      </c>
    </row>
    <row r="479" spans="1:12" x14ac:dyDescent="0.25">
      <c r="A479">
        <v>1809</v>
      </c>
      <c r="B479" s="1">
        <f>DATE(2023,8,16) + TIME(0,0,0)</f>
        <v>45154</v>
      </c>
      <c r="C479">
        <v>9418908672</v>
      </c>
      <c r="D479">
        <v>21474338</v>
      </c>
      <c r="E479">
        <v>332844.84375</v>
      </c>
      <c r="F479">
        <v>454.264892578125</v>
      </c>
      <c r="G479">
        <v>12227022</v>
      </c>
      <c r="H479">
        <v>6</v>
      </c>
      <c r="I479">
        <v>26916.060546875</v>
      </c>
      <c r="J479">
        <v>1</v>
      </c>
      <c r="K479">
        <v>3.9209771156311035</v>
      </c>
      <c r="L479">
        <v>1098.4422607421875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9492237312</v>
      </c>
      <c r="D480">
        <v>21635498</v>
      </c>
      <c r="E480">
        <v>339502.125</v>
      </c>
      <c r="F480">
        <v>455.7626953125</v>
      </c>
      <c r="G480">
        <v>12258250</v>
      </c>
      <c r="H480">
        <v>6</v>
      </c>
      <c r="I480">
        <v>26896.125</v>
      </c>
      <c r="J480">
        <v>1</v>
      </c>
      <c r="K480">
        <v>3.9996662139892578</v>
      </c>
      <c r="L480">
        <v>1120.574462890625</v>
      </c>
    </row>
    <row r="481" spans="1:12" x14ac:dyDescent="0.25">
      <c r="A481">
        <v>1815</v>
      </c>
      <c r="B481" s="1">
        <f>DATE(2023,8,22) + TIME(0,0,0)</f>
        <v>45160</v>
      </c>
      <c r="C481">
        <v>9492361216</v>
      </c>
      <c r="D481">
        <v>21635768</v>
      </c>
      <c r="E481">
        <v>339513.34375</v>
      </c>
      <c r="F481">
        <v>455.43063354492188</v>
      </c>
      <c r="G481">
        <v>12363165</v>
      </c>
      <c r="H481">
        <v>6</v>
      </c>
      <c r="I481">
        <v>27146.099609375</v>
      </c>
      <c r="J481">
        <v>1</v>
      </c>
      <c r="K481">
        <v>3.9713795185089111</v>
      </c>
      <c r="L481">
        <v>1122.65966796875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9578758144</v>
      </c>
      <c r="D482">
        <v>21825400</v>
      </c>
      <c r="E482">
        <v>347487.625</v>
      </c>
      <c r="F482">
        <v>457.27142333984375</v>
      </c>
      <c r="G482">
        <v>12409613</v>
      </c>
      <c r="H482">
        <v>6</v>
      </c>
      <c r="I482">
        <v>27138.39453125</v>
      </c>
      <c r="J482">
        <v>1</v>
      </c>
      <c r="K482">
        <v>4.0095524787902832</v>
      </c>
      <c r="L482">
        <v>1133.5797119140625</v>
      </c>
    </row>
    <row r="483" spans="1:12" x14ac:dyDescent="0.25">
      <c r="A483">
        <v>1822</v>
      </c>
      <c r="B483" s="1">
        <f>DATE(2023,8,29) + TIME(0,0,0)</f>
        <v>45167</v>
      </c>
      <c r="C483">
        <v>9578884096</v>
      </c>
      <c r="D483">
        <v>21825670</v>
      </c>
      <c r="E483">
        <v>347501.625</v>
      </c>
      <c r="F483">
        <v>465.21078491210938</v>
      </c>
      <c r="G483">
        <v>12591941</v>
      </c>
      <c r="H483">
        <v>5</v>
      </c>
      <c r="I483">
        <v>27067.173828125</v>
      </c>
      <c r="J483">
        <v>1</v>
      </c>
      <c r="K483">
        <v>4.9177107810974121</v>
      </c>
      <c r="L483">
        <v>1399.9298095703125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9642524672</v>
      </c>
      <c r="D484">
        <v>21960408</v>
      </c>
      <c r="E484">
        <v>354988.90625</v>
      </c>
      <c r="F484">
        <v>470.5562744140625</v>
      </c>
      <c r="G484">
        <v>12689239</v>
      </c>
      <c r="H484">
        <v>5</v>
      </c>
      <c r="I484">
        <v>26966.46484375</v>
      </c>
      <c r="J484">
        <v>1</v>
      </c>
      <c r="K484">
        <v>5.3741674423217773</v>
      </c>
      <c r="L484">
        <v>1531.5299072265625</v>
      </c>
    </row>
    <row r="485" spans="1:12" x14ac:dyDescent="0.25">
      <c r="A485">
        <v>1827</v>
      </c>
      <c r="B485" s="1">
        <f>DATE(2023,9,3) + TIME(0,0,0)</f>
        <v>45172</v>
      </c>
      <c r="C485">
        <v>9642649600</v>
      </c>
      <c r="D485">
        <v>21960680</v>
      </c>
      <c r="E485">
        <v>355001.40625</v>
      </c>
      <c r="F485">
        <v>460.16156005859375</v>
      </c>
      <c r="G485">
        <v>12503005</v>
      </c>
      <c r="H485">
        <v>6</v>
      </c>
      <c r="I485">
        <v>27170.90234375</v>
      </c>
      <c r="J485">
        <v>1</v>
      </c>
      <c r="K485">
        <v>4.4008588790893555</v>
      </c>
      <c r="L485">
        <v>1250.7989501953125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9814939648</v>
      </c>
      <c r="D486">
        <v>22341078</v>
      </c>
      <c r="E486">
        <v>372411.25</v>
      </c>
      <c r="F486">
        <v>453.55148315429688</v>
      </c>
      <c r="G486">
        <v>12320811</v>
      </c>
      <c r="H486">
        <v>6</v>
      </c>
      <c r="I486">
        <v>27165.1875</v>
      </c>
      <c r="J486">
        <v>1</v>
      </c>
      <c r="K486">
        <v>4.4652962684631348</v>
      </c>
      <c r="L486">
        <v>1269.7021484375</v>
      </c>
    </row>
    <row r="487" spans="1:12" x14ac:dyDescent="0.25">
      <c r="A487">
        <v>1841</v>
      </c>
      <c r="B487" s="1">
        <f>DATE(2023,9,17) + TIME(0,0,0)</f>
        <v>45186</v>
      </c>
      <c r="C487">
        <v>9815061504</v>
      </c>
      <c r="D487">
        <v>22341348</v>
      </c>
      <c r="E487">
        <v>372423.6875</v>
      </c>
      <c r="F487">
        <v>453.09429931640625</v>
      </c>
      <c r="G487">
        <v>12176676</v>
      </c>
      <c r="H487">
        <v>6</v>
      </c>
      <c r="I487">
        <v>26874.484375</v>
      </c>
      <c r="J487">
        <v>1</v>
      </c>
      <c r="K487">
        <v>4.4284119606018066</v>
      </c>
      <c r="L487">
        <v>1245.258056640625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9851500544</v>
      </c>
      <c r="D488">
        <v>22421718</v>
      </c>
      <c r="E488">
        <v>376136.40625</v>
      </c>
      <c r="F488">
        <v>454.64291381835938</v>
      </c>
      <c r="G488">
        <v>12226335</v>
      </c>
      <c r="H488">
        <v>6</v>
      </c>
      <c r="I488">
        <v>26892.171875</v>
      </c>
      <c r="J488">
        <v>1</v>
      </c>
      <c r="K488">
        <v>4.3646783828735352</v>
      </c>
      <c r="L488">
        <v>1227.3255615234375</v>
      </c>
    </row>
    <row r="489" spans="1:12" x14ac:dyDescent="0.25">
      <c r="A489">
        <v>1844</v>
      </c>
      <c r="B489" s="1">
        <f>DATE(2023,9,20) + TIME(0,0,0)</f>
        <v>45189</v>
      </c>
      <c r="C489">
        <v>9851624448</v>
      </c>
      <c r="D489">
        <v>22421990</v>
      </c>
      <c r="E489">
        <v>376149</v>
      </c>
      <c r="F489">
        <v>455.3114013671875</v>
      </c>
      <c r="G489">
        <v>12378854</v>
      </c>
      <c r="H489">
        <v>6</v>
      </c>
      <c r="I489">
        <v>27187.6640625</v>
      </c>
      <c r="J489">
        <v>1</v>
      </c>
      <c r="K489">
        <v>4.4308681488037109</v>
      </c>
      <c r="L489">
        <v>1260.5006103515625</v>
      </c>
    </row>
    <row r="490" spans="1:12" x14ac:dyDescent="0.25">
      <c r="A490">
        <v>1859</v>
      </c>
      <c r="B490" s="1">
        <f>DATE(2023,10,5) + TIME(0,0,0)</f>
        <v>45204</v>
      </c>
      <c r="C490">
        <v>10036182016</v>
      </c>
      <c r="D490">
        <v>22828362</v>
      </c>
      <c r="E490">
        <v>396507.46875</v>
      </c>
      <c r="F490">
        <v>455.49575805664063</v>
      </c>
      <c r="G490">
        <v>12333569</v>
      </c>
      <c r="H490">
        <v>6</v>
      </c>
      <c r="I490">
        <v>27077.244140625</v>
      </c>
      <c r="J490">
        <v>1</v>
      </c>
      <c r="K490">
        <v>4.8295345306396484</v>
      </c>
      <c r="L490">
        <v>1374.0657958984375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10048325632</v>
      </c>
      <c r="D491">
        <v>22855128</v>
      </c>
      <c r="E491">
        <v>397905.28125</v>
      </c>
      <c r="F491">
        <v>453.66311645507813</v>
      </c>
      <c r="G491">
        <v>12265847</v>
      </c>
      <c r="H491">
        <v>6</v>
      </c>
      <c r="I491">
        <v>27037.34765625</v>
      </c>
      <c r="J491">
        <v>1</v>
      </c>
      <c r="K491">
        <v>4.9629254341125488</v>
      </c>
      <c r="L491">
        <v>1411.9156494140625</v>
      </c>
    </row>
    <row r="492" spans="1:12" x14ac:dyDescent="0.25">
      <c r="A492">
        <v>1860</v>
      </c>
      <c r="B492" s="1">
        <f>DATE(2023,10,6) + TIME(0,0,0)</f>
        <v>45205</v>
      </c>
      <c r="C492">
        <v>10048447488</v>
      </c>
      <c r="D492">
        <v>22855398</v>
      </c>
      <c r="E492">
        <v>397919.25</v>
      </c>
      <c r="F492">
        <v>453.34994506835938</v>
      </c>
      <c r="G492">
        <v>12191793</v>
      </c>
      <c r="H492">
        <v>6</v>
      </c>
      <c r="I492">
        <v>26892.673828125</v>
      </c>
      <c r="J492">
        <v>1</v>
      </c>
      <c r="K492">
        <v>4.9461030960083008</v>
      </c>
      <c r="L492">
        <v>1399.352783203125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10180355072</v>
      </c>
      <c r="D493">
        <v>23149762</v>
      </c>
      <c r="E493">
        <v>414650.84375</v>
      </c>
      <c r="F493">
        <v>446.91897583007813</v>
      </c>
      <c r="G493">
        <v>11937880</v>
      </c>
      <c r="H493">
        <v>6</v>
      </c>
      <c r="I493">
        <v>26711.5078125</v>
      </c>
      <c r="J493">
        <v>1</v>
      </c>
      <c r="K493">
        <v>5.6502280235290527</v>
      </c>
      <c r="L493">
        <v>1599.6446533203125</v>
      </c>
    </row>
    <row r="494" spans="1:12" x14ac:dyDescent="0.25">
      <c r="A494">
        <v>1871</v>
      </c>
      <c r="B494" s="1">
        <f>DATE(2023,10,17) + TIME(0,0,0)</f>
        <v>45216</v>
      </c>
      <c r="C494">
        <v>10180473856</v>
      </c>
      <c r="D494">
        <v>23150030</v>
      </c>
      <c r="E494">
        <v>414664.09375</v>
      </c>
      <c r="F494">
        <v>441.90374755859375</v>
      </c>
      <c r="G494">
        <v>11797498</v>
      </c>
      <c r="H494">
        <v>5</v>
      </c>
      <c r="I494">
        <v>26696.984375</v>
      </c>
      <c r="J494">
        <v>1</v>
      </c>
      <c r="K494">
        <v>4.7350945472717285</v>
      </c>
      <c r="L494">
        <v>1326.9603271484375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10216044544</v>
      </c>
      <c r="D495">
        <v>23229638</v>
      </c>
      <c r="E495">
        <v>418773.84375</v>
      </c>
      <c r="F495">
        <v>444.75604248046875</v>
      </c>
      <c r="G495">
        <v>11828563</v>
      </c>
      <c r="H495">
        <v>5</v>
      </c>
      <c r="I495">
        <v>26595.62109375</v>
      </c>
      <c r="J495">
        <v>1</v>
      </c>
      <c r="K495">
        <v>5.0164899826049805</v>
      </c>
      <c r="L495">
        <v>1404.629638671875</v>
      </c>
    </row>
    <row r="496" spans="1:12" x14ac:dyDescent="0.25">
      <c r="A496">
        <v>1874</v>
      </c>
      <c r="B496" s="1">
        <f>DATE(2023,10,20) + TIME(0,0,0)</f>
        <v>45219</v>
      </c>
      <c r="C496">
        <v>10216154112</v>
      </c>
      <c r="D496">
        <v>23229884</v>
      </c>
      <c r="E496">
        <v>418789.34375</v>
      </c>
      <c r="F496">
        <v>448.55230712890625</v>
      </c>
      <c r="G496">
        <v>11037783</v>
      </c>
      <c r="H496">
        <v>4</v>
      </c>
      <c r="I496">
        <v>24607.572265625</v>
      </c>
      <c r="J496">
        <v>1</v>
      </c>
      <c r="K496">
        <v>5.923184871673584</v>
      </c>
      <c r="L496">
        <v>1549.3211669921875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10227403776</v>
      </c>
      <c r="D497">
        <v>23254264</v>
      </c>
      <c r="E497">
        <v>420321.90625</v>
      </c>
      <c r="F497">
        <v>464.29376220703125</v>
      </c>
      <c r="G497">
        <v>11435905</v>
      </c>
      <c r="H497">
        <v>4</v>
      </c>
      <c r="I497">
        <v>24630.75390625</v>
      </c>
      <c r="J497">
        <v>1</v>
      </c>
      <c r="K497">
        <v>5.974240779876709</v>
      </c>
      <c r="L497">
        <v>1564.9971923828125</v>
      </c>
    </row>
    <row r="498" spans="1:12" x14ac:dyDescent="0.25">
      <c r="A498">
        <v>1875</v>
      </c>
      <c r="B498" s="1">
        <f>DATE(2023,10,21) + TIME(0,0,0)</f>
        <v>45220</v>
      </c>
      <c r="C498">
        <v>10227527680</v>
      </c>
      <c r="D498">
        <v>23254532</v>
      </c>
      <c r="E498">
        <v>420341.125</v>
      </c>
      <c r="F498">
        <v>462.40081787109375</v>
      </c>
      <c r="G498">
        <v>12439117</v>
      </c>
      <c r="H498">
        <v>5</v>
      </c>
      <c r="I498">
        <v>26901.15625</v>
      </c>
      <c r="J498">
        <v>1</v>
      </c>
      <c r="K498">
        <v>6.6651983261108398</v>
      </c>
      <c r="L498">
        <v>1921.0577392578125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10263727104</v>
      </c>
      <c r="D499">
        <v>23334666</v>
      </c>
      <c r="E499">
        <v>426313.9375</v>
      </c>
      <c r="F499">
        <v>453.60513305664063</v>
      </c>
      <c r="G499">
        <v>12150539</v>
      </c>
      <c r="H499">
        <v>5</v>
      </c>
      <c r="I499">
        <v>26786.599609375</v>
      </c>
      <c r="J499">
        <v>1</v>
      </c>
      <c r="K499">
        <v>6.9959640502929688</v>
      </c>
      <c r="L499">
        <v>2014.9456787109375</v>
      </c>
    </row>
    <row r="500" spans="1:12" x14ac:dyDescent="0.25">
      <c r="A500">
        <v>1878</v>
      </c>
      <c r="B500" s="1">
        <f>DATE(2023,10,24) + TIME(0,0,0)</f>
        <v>45223</v>
      </c>
      <c r="C500">
        <v>10263846912</v>
      </c>
      <c r="D500">
        <v>23334932</v>
      </c>
      <c r="E500">
        <v>426334.03125</v>
      </c>
      <c r="F500">
        <v>453.30825805664063</v>
      </c>
      <c r="G500">
        <v>12036345</v>
      </c>
      <c r="H500">
        <v>5</v>
      </c>
      <c r="I500">
        <v>26552.23046875</v>
      </c>
      <c r="J500">
        <v>1</v>
      </c>
      <c r="K500">
        <v>7.0384502410888672</v>
      </c>
      <c r="L500">
        <v>2010.3638916015625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10275699712</v>
      </c>
      <c r="D501">
        <v>23361196</v>
      </c>
      <c r="E501">
        <v>428341.0625</v>
      </c>
      <c r="F501">
        <v>451.21685791015625</v>
      </c>
      <c r="G501">
        <v>11969474</v>
      </c>
      <c r="H501">
        <v>5</v>
      </c>
      <c r="I501">
        <v>26527.099609375</v>
      </c>
      <c r="J501">
        <v>1</v>
      </c>
      <c r="K501">
        <v>7.1097731590270996</v>
      </c>
      <c r="L501">
        <v>2030.371337890625</v>
      </c>
    </row>
    <row r="502" spans="1:12" x14ac:dyDescent="0.25">
      <c r="A502">
        <v>1879</v>
      </c>
      <c r="B502" s="1">
        <f>DATE(2023,10,25) + TIME(0,0,0)</f>
        <v>45224</v>
      </c>
      <c r="C502">
        <v>10275819520</v>
      </c>
      <c r="D502">
        <v>23361464</v>
      </c>
      <c r="E502">
        <v>428358.40625</v>
      </c>
      <c r="F502">
        <v>446.95327758789063</v>
      </c>
      <c r="G502">
        <v>11914578</v>
      </c>
      <c r="H502">
        <v>6</v>
      </c>
      <c r="I502">
        <v>26657.32421875</v>
      </c>
      <c r="J502">
        <v>1</v>
      </c>
      <c r="K502">
        <v>6.1077718734741211</v>
      </c>
      <c r="L502">
        <v>1734.082275390625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10297632768</v>
      </c>
      <c r="D503">
        <v>23410552</v>
      </c>
      <c r="E503">
        <v>431535.9375</v>
      </c>
      <c r="F503">
        <v>444.18020629882813</v>
      </c>
      <c r="G503">
        <v>11852298</v>
      </c>
      <c r="H503">
        <v>6</v>
      </c>
      <c r="I503">
        <v>26683.53515625</v>
      </c>
      <c r="J503">
        <v>1</v>
      </c>
      <c r="K503">
        <v>6.0682811737060547</v>
      </c>
      <c r="L503">
        <v>1723.83935546875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10299411456</v>
      </c>
      <c r="D504">
        <v>23414554</v>
      </c>
      <c r="E504">
        <v>431794.46875</v>
      </c>
      <c r="F504">
        <v>444.36264038085938</v>
      </c>
      <c r="G504">
        <v>11857303</v>
      </c>
      <c r="H504">
        <v>6</v>
      </c>
      <c r="I504">
        <v>26683.84375</v>
      </c>
      <c r="J504">
        <v>1</v>
      </c>
      <c r="K504">
        <v>6.0670013427734375</v>
      </c>
      <c r="L504">
        <v>1723.47216796875</v>
      </c>
    </row>
    <row r="505" spans="1:12" x14ac:dyDescent="0.25">
      <c r="A505">
        <v>1881</v>
      </c>
      <c r="B505" s="1">
        <f>DATE(2023,10,27) + TIME(0,0,0)</f>
        <v>45226</v>
      </c>
      <c r="C505">
        <v>10299528192</v>
      </c>
      <c r="D505">
        <v>23414818</v>
      </c>
      <c r="E505">
        <v>431811.59375</v>
      </c>
      <c r="F505">
        <v>444.529541015625</v>
      </c>
      <c r="G505">
        <v>11695927</v>
      </c>
      <c r="H505">
        <v>6</v>
      </c>
      <c r="I505">
        <v>26310.798828125</v>
      </c>
      <c r="J505">
        <v>1</v>
      </c>
      <c r="K505">
        <v>6.112307071685791</v>
      </c>
      <c r="L505">
        <v>1712.8941650390625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10311112704</v>
      </c>
      <c r="D506">
        <v>23440864</v>
      </c>
      <c r="E506">
        <v>433510.09375</v>
      </c>
      <c r="F506">
        <v>445.08743286132813</v>
      </c>
      <c r="G506">
        <v>11710469</v>
      </c>
      <c r="H506">
        <v>6</v>
      </c>
      <c r="I506">
        <v>26310.490234375</v>
      </c>
      <c r="J506">
        <v>1</v>
      </c>
      <c r="K506">
        <v>6.1221556663513184</v>
      </c>
      <c r="L506">
        <v>1715.81396484375</v>
      </c>
    </row>
    <row r="507" spans="1:12" x14ac:dyDescent="0.25">
      <c r="A507">
        <v>1882</v>
      </c>
      <c r="B507" s="1">
        <f>DATE(2023,10,28) + TIME(0,0,0)</f>
        <v>45227</v>
      </c>
      <c r="C507">
        <v>10311230464</v>
      </c>
      <c r="D507">
        <v>23441130</v>
      </c>
      <c r="E507">
        <v>433527.40625</v>
      </c>
      <c r="F507">
        <v>445.20614624023438</v>
      </c>
      <c r="G507">
        <v>11804897</v>
      </c>
      <c r="H507">
        <v>6</v>
      </c>
      <c r="I507">
        <v>26515.57421875</v>
      </c>
      <c r="J507">
        <v>1</v>
      </c>
      <c r="K507">
        <v>6.1269454956054688</v>
      </c>
      <c r="L507">
        <v>1730.6295166015625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10666795008</v>
      </c>
      <c r="D508">
        <v>24234866</v>
      </c>
      <c r="E508">
        <v>486857.1875</v>
      </c>
      <c r="F508">
        <v>449.26727294921875</v>
      </c>
      <c r="G508">
        <v>11882409</v>
      </c>
      <c r="H508">
        <v>6</v>
      </c>
      <c r="I508">
        <v>26448.41796875</v>
      </c>
      <c r="J508">
        <v>1</v>
      </c>
      <c r="K508">
        <v>6.3677535057067871</v>
      </c>
      <c r="L508">
        <v>1798.707275390625</v>
      </c>
    </row>
    <row r="509" spans="1:12" x14ac:dyDescent="0.25">
      <c r="A509">
        <v>1912</v>
      </c>
      <c r="B509" s="1">
        <f>DATE(2023,11,27) + TIME(0,0,0)</f>
        <v>45257</v>
      </c>
      <c r="C509">
        <v>10666914816</v>
      </c>
      <c r="D509">
        <v>24235130</v>
      </c>
      <c r="E509">
        <v>486875.09375</v>
      </c>
      <c r="F509">
        <v>449.13946533203125</v>
      </c>
      <c r="G509">
        <v>11894330</v>
      </c>
      <c r="H509">
        <v>6</v>
      </c>
      <c r="I509">
        <v>26482.48828125</v>
      </c>
      <c r="J509">
        <v>1</v>
      </c>
      <c r="K509">
        <v>6.3365273475646973</v>
      </c>
      <c r="L509">
        <v>1791.594970703125</v>
      </c>
    </row>
    <row r="510" spans="1:12" x14ac:dyDescent="0.25">
      <c r="A510">
        <v>1919</v>
      </c>
      <c r="B510" s="1">
        <f>DATE(2023,12,4) + TIME(0,0,0)</f>
        <v>45264</v>
      </c>
      <c r="C510">
        <v>10750246912</v>
      </c>
      <c r="D510">
        <v>24420518</v>
      </c>
      <c r="E510">
        <v>499413.5</v>
      </c>
      <c r="F510">
        <v>449.72845458984375</v>
      </c>
      <c r="G510">
        <v>11911061</v>
      </c>
      <c r="H510">
        <v>6</v>
      </c>
      <c r="I510">
        <v>26485.005859375</v>
      </c>
      <c r="J510">
        <v>1</v>
      </c>
      <c r="K510">
        <v>6.3325614929199219</v>
      </c>
      <c r="L510">
        <v>1790.568115234375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10762046464</v>
      </c>
      <c r="D511">
        <v>24446740</v>
      </c>
      <c r="E511">
        <v>501185.53125</v>
      </c>
      <c r="F511">
        <v>449.96841430664063</v>
      </c>
      <c r="G511">
        <v>11918296</v>
      </c>
      <c r="H511">
        <v>6</v>
      </c>
      <c r="I511">
        <v>26486.962890625</v>
      </c>
      <c r="J511">
        <v>1</v>
      </c>
      <c r="K511">
        <v>6.330042839050293</v>
      </c>
      <c r="L511">
        <v>1789.93994140625</v>
      </c>
    </row>
    <row r="512" spans="1:12" x14ac:dyDescent="0.25">
      <c r="A512">
        <v>1920</v>
      </c>
      <c r="B512" s="1">
        <f>DATE(2023,12,5) + TIME(0,0,0)</f>
        <v>45265</v>
      </c>
      <c r="C512">
        <v>10762165248</v>
      </c>
      <c r="D512">
        <v>24447004</v>
      </c>
      <c r="E512">
        <v>501203.46875</v>
      </c>
      <c r="F512">
        <v>450.07470703125</v>
      </c>
      <c r="G512">
        <v>11852702</v>
      </c>
      <c r="H512">
        <v>6</v>
      </c>
      <c r="I512">
        <v>26334.96484375</v>
      </c>
      <c r="J512">
        <v>1</v>
      </c>
      <c r="K512">
        <v>6.3721508979797363</v>
      </c>
      <c r="L512">
        <v>1792.3126220703125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10892468224</v>
      </c>
      <c r="D513">
        <v>24736382</v>
      </c>
      <c r="E513">
        <v>520889.28125</v>
      </c>
      <c r="F513">
        <v>451.98831176757813</v>
      </c>
      <c r="G513">
        <v>11907570</v>
      </c>
      <c r="H513">
        <v>6</v>
      </c>
      <c r="I513">
        <v>26344.86328125</v>
      </c>
      <c r="J513">
        <v>1</v>
      </c>
      <c r="K513">
        <v>6.3697185516357422</v>
      </c>
      <c r="L513">
        <v>1792.2552490234375</v>
      </c>
    </row>
    <row r="514" spans="1:12" x14ac:dyDescent="0.25">
      <c r="A514">
        <v>1931</v>
      </c>
      <c r="B514" s="1">
        <f>DATE(2023,12,16) + TIME(0,0,0)</f>
        <v>45276</v>
      </c>
      <c r="C514">
        <v>10892590080</v>
      </c>
      <c r="D514">
        <v>24736648</v>
      </c>
      <c r="E514">
        <v>520911.21875</v>
      </c>
      <c r="F514">
        <v>456.82156372070313</v>
      </c>
      <c r="G514">
        <v>12172758</v>
      </c>
      <c r="H514">
        <v>5</v>
      </c>
      <c r="I514">
        <v>26646.63671875</v>
      </c>
      <c r="J514">
        <v>1</v>
      </c>
      <c r="K514">
        <v>7.6042766571044922</v>
      </c>
      <c r="L514">
        <v>2193.049560546875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10904859648</v>
      </c>
      <c r="D515">
        <v>24762980</v>
      </c>
      <c r="E515">
        <v>523082.28125</v>
      </c>
      <c r="F515">
        <v>465.6219482421875</v>
      </c>
      <c r="G515">
        <v>12374686</v>
      </c>
      <c r="H515">
        <v>5</v>
      </c>
      <c r="I515">
        <v>26576.681640625</v>
      </c>
      <c r="J515">
        <v>1</v>
      </c>
      <c r="K515">
        <v>7.7025151252746582</v>
      </c>
      <c r="L515">
        <v>2217.907470703125</v>
      </c>
    </row>
    <row r="516" spans="1:12" x14ac:dyDescent="0.25">
      <c r="A516">
        <v>1932</v>
      </c>
      <c r="B516" s="1">
        <f>DATE(2023,12,17) + TIME(0,0,0)</f>
        <v>45277</v>
      </c>
      <c r="C516">
        <v>10904980480</v>
      </c>
      <c r="D516">
        <v>24763242</v>
      </c>
      <c r="E516">
        <v>523103.8125</v>
      </c>
      <c r="F516">
        <v>464.4033203125</v>
      </c>
      <c r="G516">
        <v>12142097</v>
      </c>
      <c r="H516">
        <v>5</v>
      </c>
      <c r="I516">
        <v>26145.5859375</v>
      </c>
      <c r="J516">
        <v>1</v>
      </c>
      <c r="K516">
        <v>7.6095876693725586</v>
      </c>
      <c r="L516">
        <v>2153.439208984375</v>
      </c>
    </row>
    <row r="517" spans="1:12" x14ac:dyDescent="0.25">
      <c r="A517">
        <v>1934</v>
      </c>
      <c r="B517" s="1">
        <f>DATE(2023,12,19) + TIME(0,0,0)</f>
        <v>45279</v>
      </c>
      <c r="C517">
        <v>10929152000</v>
      </c>
      <c r="D517">
        <v>24815532</v>
      </c>
      <c r="E517">
        <v>527418.625</v>
      </c>
      <c r="F517">
        <v>460.64901733398438</v>
      </c>
      <c r="G517">
        <v>12051660</v>
      </c>
      <c r="H517">
        <v>5</v>
      </c>
      <c r="I517">
        <v>26162.34765625</v>
      </c>
      <c r="J517">
        <v>1</v>
      </c>
      <c r="K517">
        <v>7.5892295837402344</v>
      </c>
      <c r="L517">
        <v>2148.58154296875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10941039616</v>
      </c>
      <c r="D518">
        <v>24841416</v>
      </c>
      <c r="E518">
        <v>529562.125</v>
      </c>
      <c r="F518">
        <v>458.9556884765625</v>
      </c>
      <c r="G518">
        <v>12002370</v>
      </c>
      <c r="H518">
        <v>5</v>
      </c>
      <c r="I518">
        <v>26151.48046875</v>
      </c>
      <c r="J518">
        <v>1</v>
      </c>
      <c r="K518">
        <v>7.6545772552490234</v>
      </c>
      <c r="L518">
        <v>2167.714599609375</v>
      </c>
    </row>
    <row r="519" spans="1:12" x14ac:dyDescent="0.25">
      <c r="A519">
        <v>1935</v>
      </c>
      <c r="B519" s="1">
        <f>DATE(2023,12,20) + TIME(0,0,0)</f>
        <v>45280</v>
      </c>
      <c r="C519">
        <v>10941159424</v>
      </c>
      <c r="D519">
        <v>24841678</v>
      </c>
      <c r="E519">
        <v>529583.875</v>
      </c>
      <c r="F519">
        <v>459.54837036132813</v>
      </c>
      <c r="G519">
        <v>11971053</v>
      </c>
      <c r="H519">
        <v>5</v>
      </c>
      <c r="I519">
        <v>26049.603515625</v>
      </c>
      <c r="J519">
        <v>1</v>
      </c>
      <c r="K519">
        <v>7.7007646560668945</v>
      </c>
      <c r="L519">
        <v>2173.385986328125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10953076736</v>
      </c>
      <c r="D520">
        <v>24867478</v>
      </c>
      <c r="E520">
        <v>531740.6875</v>
      </c>
      <c r="F520">
        <v>461.52944946289063</v>
      </c>
      <c r="G520">
        <v>12021830</v>
      </c>
      <c r="H520">
        <v>5</v>
      </c>
      <c r="I520">
        <v>26047.80859375</v>
      </c>
      <c r="J520">
        <v>1</v>
      </c>
      <c r="K520">
        <v>7.7478280067443848</v>
      </c>
      <c r="L520">
        <v>2187.633544921875</v>
      </c>
    </row>
    <row r="521" spans="1:12" x14ac:dyDescent="0.25">
      <c r="A521">
        <v>1936</v>
      </c>
      <c r="B521" s="1">
        <f>DATE(2023,12,21) + TIME(0,0,0)</f>
        <v>45281</v>
      </c>
      <c r="C521">
        <v>10953195520</v>
      </c>
      <c r="D521">
        <v>24867742</v>
      </c>
      <c r="E521">
        <v>531759.0625</v>
      </c>
      <c r="F521">
        <v>455.18173217773438</v>
      </c>
      <c r="G521">
        <v>11944721</v>
      </c>
      <c r="H521">
        <v>6</v>
      </c>
      <c r="I521">
        <v>26241.654296875</v>
      </c>
      <c r="J521">
        <v>1</v>
      </c>
      <c r="K521">
        <v>6.5408916473388672</v>
      </c>
      <c r="L521">
        <v>1836.5660400390625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11059918848</v>
      </c>
      <c r="D522">
        <v>25104266</v>
      </c>
      <c r="E522">
        <v>547687.5</v>
      </c>
      <c r="F522">
        <v>451.73519897460938</v>
      </c>
      <c r="G522">
        <v>11893764</v>
      </c>
      <c r="H522">
        <v>6</v>
      </c>
      <c r="I522">
        <v>26329.060546875</v>
      </c>
      <c r="J522">
        <v>1</v>
      </c>
      <c r="K522">
        <v>6.2472319602966309</v>
      </c>
      <c r="L522">
        <v>1754.4415283203125</v>
      </c>
    </row>
    <row r="523" spans="1:12" x14ac:dyDescent="0.25">
      <c r="A523">
        <v>1945</v>
      </c>
      <c r="B523" s="1">
        <f>DATE(2023,12,30) + TIME(0,0,0)</f>
        <v>45290</v>
      </c>
      <c r="C523">
        <v>11060039680</v>
      </c>
      <c r="D523">
        <v>25104532</v>
      </c>
      <c r="E523">
        <v>547705.375</v>
      </c>
      <c r="F523">
        <v>451.9993896484375</v>
      </c>
      <c r="G523">
        <v>12009073</v>
      </c>
      <c r="H523">
        <v>6</v>
      </c>
      <c r="I523">
        <v>26568.78125</v>
      </c>
      <c r="J523">
        <v>1</v>
      </c>
      <c r="K523">
        <v>6.2919774055480957</v>
      </c>
      <c r="L523">
        <v>1783.9473876953125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11117322240</v>
      </c>
      <c r="D524">
        <v>25230542</v>
      </c>
      <c r="E524">
        <v>556101.8125</v>
      </c>
      <c r="F524">
        <v>456.64080810546875</v>
      </c>
      <c r="G524">
        <v>12150525</v>
      </c>
      <c r="H524">
        <v>6</v>
      </c>
      <c r="I524">
        <v>26608.49609375</v>
      </c>
      <c r="J524">
        <v>1</v>
      </c>
      <c r="K524">
        <v>6.2174992561340332</v>
      </c>
      <c r="L524">
        <v>1764.0635986328125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11120364544</v>
      </c>
      <c r="D525">
        <v>25237192</v>
      </c>
      <c r="E525">
        <v>556543.6875</v>
      </c>
      <c r="F525">
        <v>457.453369140625</v>
      </c>
      <c r="G525">
        <v>12171267</v>
      </c>
      <c r="H525">
        <v>6</v>
      </c>
      <c r="I525">
        <v>26606.57421875</v>
      </c>
      <c r="J525">
        <v>1</v>
      </c>
      <c r="K525">
        <v>6.2294778823852539</v>
      </c>
      <c r="L525">
        <v>1767.5604248046875</v>
      </c>
    </row>
    <row r="526" spans="1:12" x14ac:dyDescent="0.25">
      <c r="A526">
        <v>1950</v>
      </c>
      <c r="B526" s="1">
        <f>DATE(2024,1,4) + TIME(0,0,0)</f>
        <v>45295</v>
      </c>
      <c r="C526">
        <v>11120484352</v>
      </c>
      <c r="D526">
        <v>25237454</v>
      </c>
      <c r="E526">
        <v>556561.5</v>
      </c>
      <c r="F526">
        <v>458.20230102539063</v>
      </c>
      <c r="G526">
        <v>11939181</v>
      </c>
      <c r="H526">
        <v>6</v>
      </c>
      <c r="I526">
        <v>26056.572265625</v>
      </c>
      <c r="J526">
        <v>1</v>
      </c>
      <c r="K526">
        <v>6.393791675567627</v>
      </c>
      <c r="L526">
        <v>1779.7996826171875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11132304384</v>
      </c>
      <c r="D527">
        <v>25263216</v>
      </c>
      <c r="E527">
        <v>558326.6875</v>
      </c>
      <c r="F527">
        <v>457.79403686523438</v>
      </c>
      <c r="G527">
        <v>11904469</v>
      </c>
      <c r="H527">
        <v>6</v>
      </c>
      <c r="I527">
        <v>26003.984375</v>
      </c>
      <c r="J527">
        <v>1</v>
      </c>
      <c r="K527">
        <v>6.4464168548583984</v>
      </c>
      <c r="L527">
        <v>1791.8343505859375</v>
      </c>
    </row>
    <row r="528" spans="1:12" x14ac:dyDescent="0.25">
      <c r="A528">
        <v>1951</v>
      </c>
      <c r="B528" s="1">
        <f>DATE(2024,1,5) + TIME(0,0,0)</f>
        <v>45296</v>
      </c>
      <c r="C528">
        <v>11132425216</v>
      </c>
      <c r="D528">
        <v>25263480</v>
      </c>
      <c r="E528">
        <v>558347.6875</v>
      </c>
      <c r="F528">
        <v>460.65176391601563</v>
      </c>
      <c r="G528">
        <v>12163094</v>
      </c>
      <c r="H528">
        <v>5</v>
      </c>
      <c r="I528">
        <v>26404.099609375</v>
      </c>
      <c r="J528">
        <v>1</v>
      </c>
      <c r="K528">
        <v>7.3739495277404785</v>
      </c>
      <c r="L528">
        <v>2102.02734375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11169458176</v>
      </c>
      <c r="D529">
        <v>25342408</v>
      </c>
      <c r="E529">
        <v>564734.6875</v>
      </c>
      <c r="F529">
        <v>467.27392578125</v>
      </c>
      <c r="G529">
        <v>12312547</v>
      </c>
      <c r="H529">
        <v>5</v>
      </c>
      <c r="I529">
        <v>26349.740234375</v>
      </c>
      <c r="J529">
        <v>1</v>
      </c>
      <c r="K529">
        <v>7.6871480941772461</v>
      </c>
      <c r="L529">
        <v>2194.21630859375</v>
      </c>
    </row>
    <row r="530" spans="1:12" x14ac:dyDescent="0.25">
      <c r="A530">
        <v>1954</v>
      </c>
      <c r="B530" s="1">
        <f>DATE(2024,1,8) + TIME(0,0,0)</f>
        <v>45299</v>
      </c>
      <c r="C530">
        <v>11169579008</v>
      </c>
      <c r="D530">
        <v>25342668</v>
      </c>
      <c r="E530">
        <v>564753.0625</v>
      </c>
      <c r="F530">
        <v>461.3033447265625</v>
      </c>
      <c r="G530">
        <v>12062861</v>
      </c>
      <c r="H530">
        <v>6</v>
      </c>
      <c r="I530">
        <v>26149.51953125</v>
      </c>
      <c r="J530">
        <v>1</v>
      </c>
      <c r="K530">
        <v>6.5616374015808105</v>
      </c>
      <c r="L530">
        <v>1836.3299560546875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11331479552</v>
      </c>
      <c r="D531">
        <v>25697596</v>
      </c>
      <c r="E531">
        <v>589041.6875</v>
      </c>
      <c r="F531">
        <v>460.41354370117188</v>
      </c>
      <c r="G531">
        <v>12065326</v>
      </c>
      <c r="H531">
        <v>6</v>
      </c>
      <c r="I531">
        <v>26205.41015625</v>
      </c>
      <c r="J531">
        <v>1</v>
      </c>
      <c r="K531">
        <v>6.3422956466674805</v>
      </c>
      <c r="L531">
        <v>1774.5732421875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11336695808</v>
      </c>
      <c r="D532">
        <v>25708872</v>
      </c>
      <c r="E532">
        <v>589783.4375</v>
      </c>
      <c r="F532">
        <v>462.58740234375</v>
      </c>
      <c r="G532">
        <v>12131751</v>
      </c>
      <c r="H532">
        <v>6</v>
      </c>
      <c r="I532">
        <v>26225.85546875</v>
      </c>
      <c r="J532">
        <v>1</v>
      </c>
      <c r="K532">
        <v>6.1714639663696289</v>
      </c>
      <c r="L532">
        <v>1724.9754638671875</v>
      </c>
    </row>
    <row r="533" spans="1:12" x14ac:dyDescent="0.25">
      <c r="A533">
        <v>1968</v>
      </c>
      <c r="B533" s="1">
        <f>DATE(2024,1,22) + TIME(0,0,0)</f>
        <v>45313</v>
      </c>
      <c r="C533">
        <v>11336816640</v>
      </c>
      <c r="D533">
        <v>25709134</v>
      </c>
      <c r="E533">
        <v>589800.6875</v>
      </c>
      <c r="F533">
        <v>462.5706787109375</v>
      </c>
      <c r="G533">
        <v>12047084</v>
      </c>
      <c r="H533">
        <v>6</v>
      </c>
      <c r="I533">
        <v>26043.767578125</v>
      </c>
      <c r="J533">
        <v>1</v>
      </c>
      <c r="K533">
        <v>6.2022666931152344</v>
      </c>
      <c r="L533">
        <v>1722.1141357421875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11360681984</v>
      </c>
      <c r="D534">
        <v>25760894</v>
      </c>
      <c r="E534">
        <v>593314.75</v>
      </c>
      <c r="F534">
        <v>460.13107299804688</v>
      </c>
      <c r="G534">
        <v>11951877</v>
      </c>
      <c r="H534">
        <v>6</v>
      </c>
      <c r="I534">
        <v>25974.939453125</v>
      </c>
      <c r="J534">
        <v>1</v>
      </c>
      <c r="K534">
        <v>6.437385082244873</v>
      </c>
      <c r="L534">
        <v>1787.15283203125</v>
      </c>
    </row>
    <row r="535" spans="1:12" x14ac:dyDescent="0.25">
      <c r="A535">
        <v>1970</v>
      </c>
      <c r="B535" s="1">
        <f>DATE(2024,1,24) + TIME(0,0,0)</f>
        <v>45315</v>
      </c>
      <c r="C535">
        <v>11360800768</v>
      </c>
      <c r="D535">
        <v>25761152</v>
      </c>
      <c r="E535">
        <v>593332.6875</v>
      </c>
      <c r="F535">
        <v>460.24850463867188</v>
      </c>
      <c r="G535">
        <v>11913892</v>
      </c>
      <c r="H535">
        <v>6</v>
      </c>
      <c r="I535">
        <v>25885.78125</v>
      </c>
      <c r="J535">
        <v>1</v>
      </c>
      <c r="K535">
        <v>6.4851956367492676</v>
      </c>
      <c r="L535">
        <v>1795.1634521484375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11366635520</v>
      </c>
      <c r="D536">
        <v>25773842</v>
      </c>
      <c r="E536">
        <v>594222.75</v>
      </c>
      <c r="F536">
        <v>459.72409057617188</v>
      </c>
      <c r="G536">
        <v>11904784</v>
      </c>
      <c r="H536">
        <v>6</v>
      </c>
      <c r="I536">
        <v>25895.498046875</v>
      </c>
      <c r="J536">
        <v>1</v>
      </c>
      <c r="K536">
        <v>6.5667810440063477</v>
      </c>
      <c r="L536">
        <v>1820.0172119140625</v>
      </c>
    </row>
    <row r="537" spans="1:12" x14ac:dyDescent="0.25">
      <c r="A537">
        <v>1970.5</v>
      </c>
      <c r="B537" s="1">
        <f>DATE(2024,1,24) + TIME(12,0,0)</f>
        <v>45315.5</v>
      </c>
      <c r="C537">
        <v>11366756352</v>
      </c>
      <c r="D537">
        <v>25774104</v>
      </c>
      <c r="E537">
        <v>594240.9375</v>
      </c>
      <c r="F537">
        <v>459.36004638671875</v>
      </c>
      <c r="G537">
        <v>12051120</v>
      </c>
      <c r="H537">
        <v>6</v>
      </c>
      <c r="I537">
        <v>26234.583984375</v>
      </c>
      <c r="J537">
        <v>1</v>
      </c>
      <c r="K537">
        <v>6.4814696311950684</v>
      </c>
      <c r="L537">
        <v>1818.2349853515625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11469658112</v>
      </c>
      <c r="D538">
        <v>25996832</v>
      </c>
      <c r="E538">
        <v>609513.25</v>
      </c>
      <c r="F538">
        <v>464.26425170898438</v>
      </c>
      <c r="G538">
        <v>12188365</v>
      </c>
      <c r="H538">
        <v>6</v>
      </c>
      <c r="I538">
        <v>26253.076171875</v>
      </c>
      <c r="J538">
        <v>1</v>
      </c>
      <c r="K538">
        <v>6.3034219741821289</v>
      </c>
      <c r="L538">
        <v>1766.17138671875</v>
      </c>
    </row>
    <row r="539" spans="1:12" x14ac:dyDescent="0.25">
      <c r="A539">
        <v>1979</v>
      </c>
      <c r="B539" s="1">
        <f>DATE(2024,2,2) + TIME(0,0,0)</f>
        <v>45324</v>
      </c>
      <c r="C539">
        <v>11469779968</v>
      </c>
      <c r="D539">
        <v>25997092</v>
      </c>
      <c r="E539">
        <v>609530.875</v>
      </c>
      <c r="F539">
        <v>464.46896362304688</v>
      </c>
      <c r="G539">
        <v>12115886</v>
      </c>
      <c r="H539">
        <v>6</v>
      </c>
      <c r="I539">
        <v>26085.458984375</v>
      </c>
      <c r="J539">
        <v>1</v>
      </c>
      <c r="K539">
        <v>6.3300213813781738</v>
      </c>
      <c r="L539">
        <v>1762.80078125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11651287040</v>
      </c>
      <c r="D540">
        <v>26387324</v>
      </c>
      <c r="E540">
        <v>637225.875</v>
      </c>
      <c r="F540">
        <v>466.76025390625</v>
      </c>
      <c r="G540">
        <v>12141605</v>
      </c>
      <c r="H540">
        <v>6</v>
      </c>
      <c r="I540">
        <v>26012.509765625</v>
      </c>
      <c r="J540">
        <v>1</v>
      </c>
      <c r="K540">
        <v>6.7032251358032227</v>
      </c>
      <c r="L540">
        <v>1868.95751953125</v>
      </c>
    </row>
    <row r="541" spans="1:12" x14ac:dyDescent="0.25">
      <c r="A541">
        <v>1994</v>
      </c>
      <c r="B541" s="1">
        <f>DATE(2024,2,17) + TIME(0,0,0)</f>
        <v>45339</v>
      </c>
      <c r="C541">
        <v>11651407872</v>
      </c>
      <c r="D541">
        <v>26387578</v>
      </c>
      <c r="E541">
        <v>637247.4375</v>
      </c>
      <c r="F541">
        <v>474.75021362304688</v>
      </c>
      <c r="G541">
        <v>12025766</v>
      </c>
      <c r="H541">
        <v>5</v>
      </c>
      <c r="I541">
        <v>25330.72265625</v>
      </c>
      <c r="J541">
        <v>1</v>
      </c>
      <c r="K541">
        <v>7.8340659141540527</v>
      </c>
      <c r="L541">
        <v>2153.100830078125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11712865280</v>
      </c>
      <c r="D542">
        <v>26513596</v>
      </c>
      <c r="E542">
        <v>648189.125</v>
      </c>
      <c r="F542">
        <v>483.11080932617188</v>
      </c>
      <c r="G542">
        <v>12185526</v>
      </c>
      <c r="H542">
        <v>5</v>
      </c>
      <c r="I542">
        <v>25223.044921875</v>
      </c>
      <c r="J542">
        <v>1</v>
      </c>
      <c r="K542">
        <v>8.1686325073242188</v>
      </c>
      <c r="L542">
        <v>2243.65380859375</v>
      </c>
    </row>
    <row r="543" spans="1:12" x14ac:dyDescent="0.25">
      <c r="A543">
        <v>1999</v>
      </c>
      <c r="B543" s="1">
        <f>DATE(2024,2,22) + TIME(0,0,0)</f>
        <v>45344</v>
      </c>
      <c r="C543">
        <v>11712987136</v>
      </c>
      <c r="D543">
        <v>26513854</v>
      </c>
      <c r="E543">
        <v>648208.5</v>
      </c>
      <c r="F543">
        <v>474.30783081054688</v>
      </c>
      <c r="G543">
        <v>12250309</v>
      </c>
      <c r="H543">
        <v>6</v>
      </c>
      <c r="I543">
        <v>25827.759765625</v>
      </c>
      <c r="J543">
        <v>1</v>
      </c>
      <c r="K543">
        <v>6.9695930480957031</v>
      </c>
      <c r="L543">
        <v>1934.9476318359375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11761357824</v>
      </c>
      <c r="D544">
        <v>26616906</v>
      </c>
      <c r="E544">
        <v>655910.5</v>
      </c>
      <c r="F544">
        <v>470.73321533203125</v>
      </c>
      <c r="G544">
        <v>12159959</v>
      </c>
      <c r="H544">
        <v>6</v>
      </c>
      <c r="I544">
        <v>25831.953125</v>
      </c>
      <c r="J544">
        <v>1</v>
      </c>
      <c r="K544">
        <v>6.9214553833007813</v>
      </c>
      <c r="L544">
        <v>1920.9013671875</v>
      </c>
    </row>
    <row r="545" spans="1:12" x14ac:dyDescent="0.25">
      <c r="A545">
        <v>2003</v>
      </c>
      <c r="B545" s="1">
        <f>DATE(2024,2,26) + TIME(0,0,0)</f>
        <v>45348</v>
      </c>
      <c r="C545">
        <v>11761477632</v>
      </c>
      <c r="D545">
        <v>26617162</v>
      </c>
      <c r="E545">
        <v>655929.375</v>
      </c>
      <c r="F545">
        <v>470.40737915039063</v>
      </c>
      <c r="G545">
        <v>12048859</v>
      </c>
      <c r="H545">
        <v>6</v>
      </c>
      <c r="I545">
        <v>25613.669921875</v>
      </c>
      <c r="J545">
        <v>1</v>
      </c>
      <c r="K545">
        <v>6.8612337112426758</v>
      </c>
      <c r="L545">
        <v>1886.876708984375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11809628160</v>
      </c>
      <c r="D546">
        <v>26719306</v>
      </c>
      <c r="E546">
        <v>663494.8125</v>
      </c>
      <c r="F546">
        <v>471.22531127929688</v>
      </c>
      <c r="G546">
        <v>12051799</v>
      </c>
      <c r="H546">
        <v>6</v>
      </c>
      <c r="I546">
        <v>25575.44921875</v>
      </c>
      <c r="J546">
        <v>1</v>
      </c>
      <c r="K546">
        <v>6.9512243270874023</v>
      </c>
      <c r="L546">
        <v>1910.6181640625</v>
      </c>
    </row>
    <row r="547" spans="1:12" x14ac:dyDescent="0.25">
      <c r="A547">
        <v>2007</v>
      </c>
      <c r="B547" s="1">
        <f>DATE(2024,3,1) + TIME(0,0,0)</f>
        <v>45352</v>
      </c>
      <c r="C547">
        <v>11809748992</v>
      </c>
      <c r="D547">
        <v>26719562</v>
      </c>
      <c r="E547">
        <v>663514.0625</v>
      </c>
      <c r="F547">
        <v>471.09158325195313</v>
      </c>
      <c r="G547">
        <v>12090209</v>
      </c>
      <c r="H547">
        <v>6</v>
      </c>
      <c r="I547">
        <v>25664.2421875</v>
      </c>
      <c r="J547">
        <v>1</v>
      </c>
      <c r="K547">
        <v>6.9676675796508789</v>
      </c>
      <c r="L547">
        <v>1922.1265869140625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11845939200</v>
      </c>
      <c r="D548">
        <v>26796268</v>
      </c>
      <c r="E548">
        <v>669262.625</v>
      </c>
      <c r="F548">
        <v>472.26119995117188</v>
      </c>
      <c r="G548">
        <v>12104914</v>
      </c>
      <c r="H548">
        <v>6</v>
      </c>
      <c r="I548">
        <v>25631.8203125</v>
      </c>
      <c r="J548">
        <v>1</v>
      </c>
      <c r="K548">
        <v>7.0305776596069336</v>
      </c>
      <c r="L548">
        <v>1938.341552734375</v>
      </c>
    </row>
    <row r="549" spans="1:12" x14ac:dyDescent="0.25">
      <c r="A549">
        <v>2010</v>
      </c>
      <c r="B549" s="1">
        <f>DATE(2024,3,4) + TIME(0,0,0)</f>
        <v>45355</v>
      </c>
      <c r="C549">
        <v>11846060032</v>
      </c>
      <c r="D549">
        <v>26796522</v>
      </c>
      <c r="E549">
        <v>669282.3125</v>
      </c>
      <c r="F549">
        <v>472.97348022460938</v>
      </c>
      <c r="G549">
        <v>12049032</v>
      </c>
      <c r="H549">
        <v>6</v>
      </c>
      <c r="I549">
        <v>25475.0703125</v>
      </c>
      <c r="J549">
        <v>1</v>
      </c>
      <c r="K549">
        <v>7.1774153709411621</v>
      </c>
      <c r="L549">
        <v>1969.834716796875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11869977600</v>
      </c>
      <c r="D550">
        <v>26847100</v>
      </c>
      <c r="E550">
        <v>673313.875</v>
      </c>
      <c r="F550">
        <v>473.35604858398438</v>
      </c>
      <c r="G550">
        <v>12026410</v>
      </c>
      <c r="H550">
        <v>6</v>
      </c>
      <c r="I550">
        <v>25406.689453125</v>
      </c>
      <c r="J550">
        <v>1</v>
      </c>
      <c r="K550">
        <v>7.4084296226501465</v>
      </c>
      <c r="L550">
        <v>2032.8380126953125</v>
      </c>
    </row>
    <row r="551" spans="1:12" x14ac:dyDescent="0.25">
      <c r="A551">
        <v>2012</v>
      </c>
      <c r="B551" s="1">
        <f>DATE(2024,3,6) + TIME(0,0,0)</f>
        <v>45357</v>
      </c>
      <c r="C551">
        <v>11870099456</v>
      </c>
      <c r="D551">
        <v>26847356</v>
      </c>
      <c r="E551">
        <v>673333.9375</v>
      </c>
      <c r="F551">
        <v>472.2252197265625</v>
      </c>
      <c r="G551">
        <v>12128599</v>
      </c>
      <c r="H551">
        <v>6</v>
      </c>
      <c r="I551">
        <v>25683.9296875</v>
      </c>
      <c r="J551">
        <v>1</v>
      </c>
      <c r="K551">
        <v>7.2401823997497559</v>
      </c>
      <c r="L551">
        <v>2004.7080078125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11906357248</v>
      </c>
      <c r="D552">
        <v>26924138</v>
      </c>
      <c r="E552">
        <v>679327.6875</v>
      </c>
      <c r="F552">
        <v>472.7386474609375</v>
      </c>
      <c r="G552">
        <v>12138143</v>
      </c>
      <c r="H552">
        <v>6</v>
      </c>
      <c r="I552">
        <v>25676.22265625</v>
      </c>
      <c r="J552">
        <v>1</v>
      </c>
      <c r="K552">
        <v>7.2380895614624023</v>
      </c>
      <c r="L552">
        <v>2003.48193359375</v>
      </c>
    </row>
    <row r="553" spans="1:12" x14ac:dyDescent="0.25">
      <c r="A553">
        <v>2015</v>
      </c>
      <c r="B553" s="1">
        <f>DATE(2024,3,9) + TIME(0,0,0)</f>
        <v>45360</v>
      </c>
      <c r="C553">
        <v>11906473984</v>
      </c>
      <c r="D553">
        <v>26924386</v>
      </c>
      <c r="E553">
        <v>679346.8125</v>
      </c>
      <c r="F553">
        <v>472.33056640625</v>
      </c>
      <c r="G553">
        <v>11685063</v>
      </c>
      <c r="H553">
        <v>6</v>
      </c>
      <c r="I553">
        <v>24739.162109375</v>
      </c>
      <c r="J553">
        <v>1</v>
      </c>
      <c r="K553">
        <v>7.1775555610656738</v>
      </c>
      <c r="L553">
        <v>1912.9718017578125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11918007296</v>
      </c>
      <c r="D554">
        <v>26948880</v>
      </c>
      <c r="E554">
        <v>681239.75</v>
      </c>
      <c r="F554">
        <v>470.60147094726563</v>
      </c>
      <c r="G554">
        <v>11643568</v>
      </c>
      <c r="H554">
        <v>6</v>
      </c>
      <c r="I554">
        <v>24741.884765625</v>
      </c>
      <c r="J554">
        <v>1</v>
      </c>
      <c r="K554">
        <v>7.1658535003662109</v>
      </c>
      <c r="L554">
        <v>1909.822265625</v>
      </c>
    </row>
    <row r="555" spans="1:12" x14ac:dyDescent="0.25">
      <c r="A555">
        <v>2016</v>
      </c>
      <c r="B555" s="1">
        <f>DATE(2024,3,10) + TIME(0,0,0)</f>
        <v>45361</v>
      </c>
      <c r="C555">
        <v>11918129152</v>
      </c>
      <c r="D555">
        <v>26949138</v>
      </c>
      <c r="E555">
        <v>681255.125</v>
      </c>
      <c r="F555">
        <v>470.53829956054688</v>
      </c>
      <c r="G555">
        <v>12144330</v>
      </c>
      <c r="H555">
        <v>5</v>
      </c>
      <c r="I555">
        <v>25809.439453125</v>
      </c>
      <c r="J555">
        <v>1</v>
      </c>
      <c r="K555">
        <v>5.6259288787841797</v>
      </c>
      <c r="L555">
        <v>1538.580078125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11943092224</v>
      </c>
      <c r="D556">
        <v>27000602</v>
      </c>
      <c r="E556">
        <v>684300.625</v>
      </c>
      <c r="F556">
        <v>488.6693115234375</v>
      </c>
      <c r="G556">
        <v>12638668</v>
      </c>
      <c r="H556">
        <v>5</v>
      </c>
      <c r="I556">
        <v>25863.435546875</v>
      </c>
      <c r="J556">
        <v>1</v>
      </c>
      <c r="K556">
        <v>5.5797991752624512</v>
      </c>
      <c r="L556">
        <v>1528.4100341796875</v>
      </c>
    </row>
    <row r="557" spans="1:12" x14ac:dyDescent="0.25">
      <c r="A557">
        <v>2018</v>
      </c>
      <c r="B557" s="1">
        <f>DATE(2024,3,12) + TIME(0,0,0)</f>
        <v>45363</v>
      </c>
      <c r="C557">
        <v>11943216128</v>
      </c>
      <c r="D557">
        <v>27000854</v>
      </c>
      <c r="E557">
        <v>684324.5625</v>
      </c>
      <c r="F557">
        <v>495.07363891601563</v>
      </c>
      <c r="G557">
        <v>12479281</v>
      </c>
      <c r="H557">
        <v>5</v>
      </c>
      <c r="I557">
        <v>25206.919921875</v>
      </c>
      <c r="J557">
        <v>1</v>
      </c>
      <c r="K557">
        <v>8.6755199432373047</v>
      </c>
      <c r="L557">
        <v>2394.572998046875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11949331456</v>
      </c>
      <c r="D558">
        <v>27013204</v>
      </c>
      <c r="E558">
        <v>685498.875</v>
      </c>
      <c r="F558">
        <v>495.06997680664063</v>
      </c>
      <c r="G558">
        <v>12478569</v>
      </c>
      <c r="H558">
        <v>5</v>
      </c>
      <c r="I558">
        <v>25205.66796875</v>
      </c>
      <c r="J558">
        <v>1</v>
      </c>
      <c r="K558">
        <v>8.6794757843017578</v>
      </c>
      <c r="L558">
        <v>2395.649658203125</v>
      </c>
    </row>
    <row r="559" spans="1:12" x14ac:dyDescent="0.25">
      <c r="A559">
        <v>2018.5</v>
      </c>
      <c r="B559" s="1">
        <f>DATE(2024,3,12) + TIME(12,0,0)</f>
        <v>45363.5</v>
      </c>
      <c r="C559">
        <v>11949458432</v>
      </c>
      <c r="D559">
        <v>27013464</v>
      </c>
      <c r="E559">
        <v>685519.4375</v>
      </c>
      <c r="F559">
        <v>486.783935546875</v>
      </c>
      <c r="G559">
        <v>12706826</v>
      </c>
      <c r="H559">
        <v>6</v>
      </c>
      <c r="I559">
        <v>26103.626953125</v>
      </c>
      <c r="J559">
        <v>1</v>
      </c>
      <c r="K559">
        <v>7.2960176467895508</v>
      </c>
      <c r="L559">
        <v>2054.415771484375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11960510464</v>
      </c>
      <c r="D560">
        <v>27036422</v>
      </c>
      <c r="E560">
        <v>687341.4375</v>
      </c>
      <c r="F560">
        <v>479.01141357421875</v>
      </c>
      <c r="G560">
        <v>12491339</v>
      </c>
      <c r="H560">
        <v>6</v>
      </c>
      <c r="I560">
        <v>26077.33203125</v>
      </c>
      <c r="J560">
        <v>1</v>
      </c>
      <c r="K560">
        <v>7.3899073600769043</v>
      </c>
      <c r="L560">
        <v>2080.86474609375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11968068608</v>
      </c>
      <c r="D561">
        <v>27052322</v>
      </c>
      <c r="E561">
        <v>688618.4375</v>
      </c>
      <c r="F561">
        <v>474.97286987304688</v>
      </c>
      <c r="G561">
        <v>12379419</v>
      </c>
      <c r="H561">
        <v>6</v>
      </c>
      <c r="I561">
        <v>26063.423828125</v>
      </c>
      <c r="J561">
        <v>1</v>
      </c>
      <c r="K561">
        <v>7.4391570091247559</v>
      </c>
      <c r="L561">
        <v>2094.729248046875</v>
      </c>
    </row>
    <row r="562" spans="1:12" x14ac:dyDescent="0.25">
      <c r="A562">
        <v>2020</v>
      </c>
      <c r="B562" s="1">
        <f>DATE(2024,3,14) + TIME(0,0,0)</f>
        <v>45365</v>
      </c>
      <c r="C562">
        <v>11968191488</v>
      </c>
      <c r="D562">
        <v>27052580</v>
      </c>
      <c r="E562">
        <v>688638.9375</v>
      </c>
      <c r="F562">
        <v>473.67864990234375</v>
      </c>
      <c r="G562">
        <v>12244470</v>
      </c>
      <c r="H562">
        <v>6</v>
      </c>
      <c r="I562">
        <v>25849.740234375</v>
      </c>
      <c r="J562">
        <v>1</v>
      </c>
      <c r="K562">
        <v>7.3478646278381348</v>
      </c>
      <c r="L562">
        <v>2050.0380859375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12041743360</v>
      </c>
      <c r="D563">
        <v>27207376</v>
      </c>
      <c r="E563">
        <v>700961.3125</v>
      </c>
      <c r="F563">
        <v>478.65325927734375</v>
      </c>
      <c r="G563">
        <v>12365353</v>
      </c>
      <c r="H563">
        <v>6</v>
      </c>
      <c r="I563">
        <v>25833.6328125</v>
      </c>
      <c r="J563">
        <v>1</v>
      </c>
      <c r="K563">
        <v>7.4042658805847168</v>
      </c>
      <c r="L563">
        <v>2065.743896484375</v>
      </c>
    </row>
    <row r="564" spans="1:12" x14ac:dyDescent="0.25">
      <c r="A564">
        <v>2026</v>
      </c>
      <c r="B564" s="1">
        <f>DATE(2024,3,20) + TIME(0,0,0)</f>
        <v>45371</v>
      </c>
      <c r="C564">
        <v>12041862144</v>
      </c>
      <c r="D564">
        <v>27207624</v>
      </c>
      <c r="E564">
        <v>700981.5</v>
      </c>
      <c r="F564">
        <v>479.967041015625</v>
      </c>
      <c r="G564">
        <v>11912058</v>
      </c>
      <c r="H564">
        <v>5</v>
      </c>
      <c r="I564">
        <v>24818.4921875</v>
      </c>
      <c r="J564">
        <v>1</v>
      </c>
      <c r="K564">
        <v>7.525273323059082</v>
      </c>
      <c r="L564">
        <v>2019.64306640625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12053941248</v>
      </c>
      <c r="D565">
        <v>27232214</v>
      </c>
      <c r="E565">
        <v>702960.4375</v>
      </c>
      <c r="F565">
        <v>494.76547241210938</v>
      </c>
      <c r="G565">
        <v>12290189</v>
      </c>
      <c r="H565">
        <v>5</v>
      </c>
      <c r="I565">
        <v>24840.431640625</v>
      </c>
      <c r="J565">
        <v>1</v>
      </c>
      <c r="K565">
        <v>7.4409728050231934</v>
      </c>
      <c r="L565">
        <v>1996.96337890625</v>
      </c>
    </row>
    <row r="566" spans="1:12" x14ac:dyDescent="0.25">
      <c r="A566">
        <v>2027</v>
      </c>
      <c r="B566" s="1">
        <f>DATE(2024,3,21) + TIME(0,0,0)</f>
        <v>45372</v>
      </c>
      <c r="C566">
        <v>12054067200</v>
      </c>
      <c r="D566">
        <v>27232472</v>
      </c>
      <c r="E566">
        <v>702979.8125</v>
      </c>
      <c r="F566">
        <v>493.41378784179688</v>
      </c>
      <c r="G566">
        <v>12663331</v>
      </c>
      <c r="H566">
        <v>6</v>
      </c>
      <c r="I566">
        <v>25664.728515625</v>
      </c>
      <c r="J566">
        <v>1</v>
      </c>
      <c r="K566">
        <v>7.0141935348510742</v>
      </c>
      <c r="L566">
        <v>1935.966064453125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12127706112</v>
      </c>
      <c r="D567">
        <v>27385602</v>
      </c>
      <c r="E567">
        <v>715181.6875</v>
      </c>
      <c r="F567">
        <v>481.24502563476563</v>
      </c>
      <c r="G567">
        <v>12291169</v>
      </c>
      <c r="H567">
        <v>6</v>
      </c>
      <c r="I567">
        <v>25540.35546875</v>
      </c>
      <c r="J567">
        <v>1</v>
      </c>
      <c r="K567">
        <v>7.4651522636413574</v>
      </c>
      <c r="L567">
        <v>2060.44140625</v>
      </c>
    </row>
    <row r="568" spans="1:12" x14ac:dyDescent="0.25">
      <c r="A568">
        <v>2033</v>
      </c>
      <c r="B568" s="1">
        <f>DATE(2024,3,27) + TIME(0,0,0)</f>
        <v>45378</v>
      </c>
      <c r="C568">
        <v>12127833088</v>
      </c>
      <c r="D568">
        <v>27385856</v>
      </c>
      <c r="E568">
        <v>715207.125</v>
      </c>
      <c r="F568">
        <v>503.85940551757813</v>
      </c>
      <c r="G568">
        <v>12796122</v>
      </c>
      <c r="H568">
        <v>5</v>
      </c>
      <c r="I568">
        <v>25396.216796875</v>
      </c>
      <c r="J568">
        <v>1</v>
      </c>
      <c r="K568">
        <v>9.1035232543945313</v>
      </c>
      <c r="L568">
        <v>2543.498291015625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12140753920</v>
      </c>
      <c r="D569">
        <v>27410998</v>
      </c>
      <c r="E569">
        <v>717720.6875</v>
      </c>
      <c r="F569">
        <v>516.8369140625</v>
      </c>
      <c r="G569">
        <v>13123568</v>
      </c>
      <c r="H569">
        <v>5</v>
      </c>
      <c r="I569">
        <v>25392.0859375</v>
      </c>
      <c r="J569">
        <v>1</v>
      </c>
      <c r="K569">
        <v>9.1123151779174805</v>
      </c>
      <c r="L569">
        <v>2545.787109375</v>
      </c>
    </row>
    <row r="570" spans="1:12" x14ac:dyDescent="0.25">
      <c r="A570">
        <v>2034</v>
      </c>
      <c r="B570" s="1">
        <f>DATE(2024,3,28) + TIME(0,0,0)</f>
        <v>45379</v>
      </c>
      <c r="C570">
        <v>12140884992</v>
      </c>
      <c r="D570">
        <v>27411252</v>
      </c>
      <c r="E570">
        <v>717746</v>
      </c>
      <c r="F570">
        <v>515.02362060546875</v>
      </c>
      <c r="G570">
        <v>13099735</v>
      </c>
      <c r="H570">
        <v>5</v>
      </c>
      <c r="I570">
        <v>25435.212890625</v>
      </c>
      <c r="J570">
        <v>1</v>
      </c>
      <c r="K570">
        <v>9.0400314331054688</v>
      </c>
      <c r="L570">
        <v>2527.87158203125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12179380224</v>
      </c>
      <c r="D571">
        <v>27487164</v>
      </c>
      <c r="E571">
        <v>725457.625</v>
      </c>
      <c r="F571">
        <v>505.39794921875</v>
      </c>
      <c r="G571">
        <v>12833512</v>
      </c>
      <c r="H571">
        <v>5</v>
      </c>
      <c r="I571">
        <v>25392.884765625</v>
      </c>
      <c r="J571">
        <v>1</v>
      </c>
      <c r="K571">
        <v>9.2108030319213867</v>
      </c>
      <c r="L571">
        <v>2576.1748046875</v>
      </c>
    </row>
    <row r="572" spans="1:12" x14ac:dyDescent="0.25">
      <c r="A572">
        <v>2037</v>
      </c>
      <c r="B572" s="1">
        <f>DATE(2024,3,31) + TIME(0,0,0)</f>
        <v>45382</v>
      </c>
      <c r="C572">
        <v>12179507200</v>
      </c>
      <c r="D572">
        <v>27487424</v>
      </c>
      <c r="E572">
        <v>725474.0625</v>
      </c>
      <c r="F572">
        <v>490.02395629882813</v>
      </c>
      <c r="G572">
        <v>12734183</v>
      </c>
      <c r="H572">
        <v>5</v>
      </c>
      <c r="I572">
        <v>25986.857421875</v>
      </c>
      <c r="J572">
        <v>1</v>
      </c>
      <c r="K572">
        <v>5.9517974853515625</v>
      </c>
      <c r="L572">
        <v>1644.5662841796875</v>
      </c>
    </row>
    <row r="573" spans="1:12" x14ac:dyDescent="0.25">
      <c r="A573">
        <v>2037.39</v>
      </c>
      <c r="B573" s="1">
        <f>DATE(2024,3,31) + TIME(9,21,36)</f>
        <v>45382.39</v>
      </c>
      <c r="C573">
        <v>12184462336</v>
      </c>
      <c r="D573">
        <v>27497558</v>
      </c>
      <c r="E573">
        <v>726116.5</v>
      </c>
      <c r="F573">
        <v>488.4583740234375</v>
      </c>
      <c r="G573">
        <v>12691730</v>
      </c>
      <c r="H573">
        <v>5</v>
      </c>
      <c r="I573">
        <v>25983.23828125</v>
      </c>
      <c r="J573">
        <v>1</v>
      </c>
      <c r="K573">
        <v>5.9651970863342285</v>
      </c>
      <c r="L573">
        <v>1648.274169921875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12184589312</v>
      </c>
      <c r="D574">
        <v>27497818</v>
      </c>
      <c r="E574">
        <v>726138</v>
      </c>
      <c r="F574">
        <v>485.04293823242188</v>
      </c>
      <c r="G574">
        <v>12602270</v>
      </c>
      <c r="H574">
        <v>6</v>
      </c>
      <c r="I574">
        <v>25981.76171875</v>
      </c>
      <c r="J574">
        <v>1</v>
      </c>
      <c r="K574">
        <v>7.6550812721252441</v>
      </c>
      <c r="L574">
        <v>2153.800048828125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12204320768</v>
      </c>
      <c r="D575">
        <v>27539070</v>
      </c>
      <c r="E575">
        <v>729567.5</v>
      </c>
      <c r="F575">
        <v>477.60137939453125</v>
      </c>
      <c r="G575">
        <v>12391726</v>
      </c>
      <c r="H575">
        <v>6</v>
      </c>
      <c r="I575">
        <v>25945.75</v>
      </c>
      <c r="J575">
        <v>1</v>
      </c>
      <c r="K575">
        <v>7.6604785919189453</v>
      </c>
      <c r="L575">
        <v>2152.457275390625</v>
      </c>
    </row>
    <row r="576" spans="1:12" x14ac:dyDescent="0.25">
      <c r="A576">
        <v>2039</v>
      </c>
      <c r="B576" s="1">
        <f>DATE(2024,4,2) + TIME(0,0,0)</f>
        <v>45384</v>
      </c>
      <c r="C576">
        <v>12204441600</v>
      </c>
      <c r="D576">
        <v>27539324</v>
      </c>
      <c r="E576">
        <v>729588.125</v>
      </c>
      <c r="F576">
        <v>477.72467041015625</v>
      </c>
      <c r="G576">
        <v>12115820</v>
      </c>
      <c r="H576">
        <v>5</v>
      </c>
      <c r="I576">
        <v>25361.513671875</v>
      </c>
      <c r="J576">
        <v>1</v>
      </c>
      <c r="K576">
        <v>7.5334620475769043</v>
      </c>
      <c r="L576">
        <v>2066.260986328125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12210459648</v>
      </c>
      <c r="D577">
        <v>27551760</v>
      </c>
      <c r="E577">
        <v>730591.9375</v>
      </c>
      <c r="F577">
        <v>486.37942504882813</v>
      </c>
      <c r="G577">
        <v>12346682</v>
      </c>
      <c r="H577">
        <v>5</v>
      </c>
      <c r="I577">
        <v>25384.876953125</v>
      </c>
      <c r="J577">
        <v>1</v>
      </c>
      <c r="K577">
        <v>7.4465031623840332</v>
      </c>
      <c r="L577">
        <v>2042.3709716796875</v>
      </c>
    </row>
    <row r="578" spans="1:12" x14ac:dyDescent="0.25">
      <c r="A578">
        <v>2039.5</v>
      </c>
      <c r="B578" s="1">
        <f>DATE(2024,4,2) + TIME(12,0,0)</f>
        <v>45384.5</v>
      </c>
      <c r="C578">
        <v>12210585600</v>
      </c>
      <c r="D578">
        <v>27552020</v>
      </c>
      <c r="E578">
        <v>730612.5</v>
      </c>
      <c r="F578">
        <v>483.80789184570313</v>
      </c>
      <c r="G578">
        <v>12615990</v>
      </c>
      <c r="H578">
        <v>6</v>
      </c>
      <c r="I578">
        <v>26076.4453125</v>
      </c>
      <c r="J578">
        <v>1</v>
      </c>
      <c r="K578">
        <v>7.3113212585449219</v>
      </c>
      <c r="L578">
        <v>2056.920654296875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12216685568</v>
      </c>
      <c r="D579">
        <v>27564764</v>
      </c>
      <c r="E579">
        <v>731641.125</v>
      </c>
      <c r="F579">
        <v>477.76229858398438</v>
      </c>
      <c r="G579">
        <v>12417038</v>
      </c>
      <c r="H579">
        <v>6</v>
      </c>
      <c r="I579">
        <v>25989.990234375</v>
      </c>
      <c r="J579">
        <v>1</v>
      </c>
      <c r="K579">
        <v>7.5085310935974121</v>
      </c>
      <c r="L579">
        <v>2109.88818359375</v>
      </c>
    </row>
    <row r="580" spans="1:12" x14ac:dyDescent="0.25">
      <c r="A580">
        <v>2040</v>
      </c>
      <c r="B580" s="1">
        <f>DATE(2024,4,3) + TIME(0,0,0)</f>
        <v>45385</v>
      </c>
      <c r="C580">
        <v>12216807424</v>
      </c>
      <c r="D580">
        <v>27565020</v>
      </c>
      <c r="E580">
        <v>731656.9375</v>
      </c>
      <c r="F580">
        <v>477.14797973632813</v>
      </c>
      <c r="G580">
        <v>12190355</v>
      </c>
      <c r="H580">
        <v>5</v>
      </c>
      <c r="I580">
        <v>25548.373046875</v>
      </c>
      <c r="J580">
        <v>1</v>
      </c>
      <c r="K580">
        <v>5.8341751098632813</v>
      </c>
      <c r="L580">
        <v>1582.8851318359375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12217052160</v>
      </c>
      <c r="D581">
        <v>27565530</v>
      </c>
      <c r="E581">
        <v>731688.625</v>
      </c>
      <c r="F581">
        <v>477.60751342773438</v>
      </c>
      <c r="G581">
        <v>12201330</v>
      </c>
      <c r="H581">
        <v>5</v>
      </c>
      <c r="I581">
        <v>25546.771484375</v>
      </c>
      <c r="J581">
        <v>1</v>
      </c>
      <c r="K581">
        <v>5.8392486572265625</v>
      </c>
      <c r="L581">
        <v>1584.2476806640625</v>
      </c>
    </row>
    <row r="582" spans="1:12" x14ac:dyDescent="0.25">
      <c r="A582">
        <v>2040.19</v>
      </c>
      <c r="B582" s="1">
        <f>DATE(2024,4,3) + TIME(4,33,36)</f>
        <v>45385.19</v>
      </c>
      <c r="C582">
        <v>12219132928</v>
      </c>
      <c r="D582">
        <v>27569874</v>
      </c>
      <c r="E582">
        <v>731957.9375</v>
      </c>
      <c r="F582">
        <v>479.79342651367188</v>
      </c>
      <c r="G582">
        <v>12257103</v>
      </c>
      <c r="H582">
        <v>5</v>
      </c>
      <c r="I582">
        <v>25546.625</v>
      </c>
      <c r="J582">
        <v>1</v>
      </c>
      <c r="K582">
        <v>5.838860034942627</v>
      </c>
      <c r="L582">
        <v>1584.1265869140625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12219257856</v>
      </c>
      <c r="D583">
        <v>27570134</v>
      </c>
      <c r="E583">
        <v>731979.5</v>
      </c>
      <c r="F583">
        <v>479.40859985351563</v>
      </c>
      <c r="G583">
        <v>12454374</v>
      </c>
      <c r="H583">
        <v>6</v>
      </c>
      <c r="I583">
        <v>25978.619140625</v>
      </c>
      <c r="J583">
        <v>1</v>
      </c>
      <c r="K583">
        <v>7.6622381210327148</v>
      </c>
      <c r="L583">
        <v>2155.719970703125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12229086208</v>
      </c>
      <c r="D584">
        <v>27590648</v>
      </c>
      <c r="E584">
        <v>733690.625</v>
      </c>
      <c r="F584">
        <v>479.18173217773438</v>
      </c>
      <c r="G584">
        <v>12442400</v>
      </c>
      <c r="H584">
        <v>6</v>
      </c>
      <c r="I584">
        <v>25965.931640625</v>
      </c>
      <c r="J584">
        <v>1</v>
      </c>
      <c r="K584">
        <v>7.7082109451293945</v>
      </c>
      <c r="L584">
        <v>2168.6748046875</v>
      </c>
    </row>
    <row r="585" spans="1:12" x14ac:dyDescent="0.25">
      <c r="A585">
        <v>2041</v>
      </c>
      <c r="B585" s="1">
        <f>DATE(2024,4,4) + TIME(0,0,0)</f>
        <v>45386</v>
      </c>
      <c r="C585">
        <v>12229207040</v>
      </c>
      <c r="D585">
        <v>27590902</v>
      </c>
      <c r="E585">
        <v>733711.4375</v>
      </c>
      <c r="F585">
        <v>478.1910400390625</v>
      </c>
      <c r="G585">
        <v>12095732</v>
      </c>
      <c r="H585">
        <v>6</v>
      </c>
      <c r="I585">
        <v>25294.76953125</v>
      </c>
      <c r="J585">
        <v>1</v>
      </c>
      <c r="K585">
        <v>7.5943865776062012</v>
      </c>
      <c r="L585">
        <v>2078.859130859375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12241162240</v>
      </c>
      <c r="D586">
        <v>27615942</v>
      </c>
      <c r="E586">
        <v>735771.5</v>
      </c>
      <c r="F586">
        <v>477.25717163085938</v>
      </c>
      <c r="G586">
        <v>12070778</v>
      </c>
      <c r="H586">
        <v>6</v>
      </c>
      <c r="I586">
        <v>25291.978515625</v>
      </c>
      <c r="J586">
        <v>1</v>
      </c>
      <c r="K586">
        <v>7.6045632362365723</v>
      </c>
      <c r="L586">
        <v>2081.64453125</v>
      </c>
    </row>
    <row r="587" spans="1:12" x14ac:dyDescent="0.25">
      <c r="A587">
        <v>2042</v>
      </c>
      <c r="B587" s="1">
        <f>DATE(2024,4,5) + TIME(0,0,0)</f>
        <v>45387</v>
      </c>
      <c r="C587">
        <v>12241284096</v>
      </c>
      <c r="D587">
        <v>27616198</v>
      </c>
      <c r="E587">
        <v>735793.125</v>
      </c>
      <c r="F587">
        <v>478.82904052734375</v>
      </c>
      <c r="G587">
        <v>12271995</v>
      </c>
      <c r="H587">
        <v>6</v>
      </c>
      <c r="I587">
        <v>25629.1796875</v>
      </c>
      <c r="J587">
        <v>1</v>
      </c>
      <c r="K587">
        <v>7.7691526412963867</v>
      </c>
      <c r="L587">
        <v>2158.898193359375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12315394048</v>
      </c>
      <c r="D588">
        <v>27769632</v>
      </c>
      <c r="E588">
        <v>748805.5625</v>
      </c>
      <c r="F588">
        <v>485.66180419921875</v>
      </c>
      <c r="G588">
        <v>12433111</v>
      </c>
      <c r="H588">
        <v>6</v>
      </c>
      <c r="I588">
        <v>25600.34765625</v>
      </c>
      <c r="J588">
        <v>1</v>
      </c>
      <c r="K588">
        <v>7.8702178001403809</v>
      </c>
      <c r="L588">
        <v>2186.918212890625</v>
      </c>
    </row>
    <row r="589" spans="1:12" x14ac:dyDescent="0.25">
      <c r="A589">
        <v>2048</v>
      </c>
      <c r="B589" s="1">
        <f>DATE(2024,4,11) + TIME(0,0,0)</f>
        <v>45393</v>
      </c>
      <c r="C589">
        <v>12315516928</v>
      </c>
      <c r="D589">
        <v>27769886</v>
      </c>
      <c r="E589">
        <v>748821.8125</v>
      </c>
      <c r="F589">
        <v>483.72573852539063</v>
      </c>
      <c r="G589">
        <v>12261909</v>
      </c>
      <c r="H589">
        <v>5</v>
      </c>
      <c r="I589">
        <v>25348.88671875</v>
      </c>
      <c r="J589">
        <v>1</v>
      </c>
      <c r="K589">
        <v>6.0300216674804688</v>
      </c>
      <c r="L589">
        <v>1626.62939453125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12327833600</v>
      </c>
      <c r="D590">
        <v>27794988</v>
      </c>
      <c r="E590">
        <v>750424.625</v>
      </c>
      <c r="F590">
        <v>493.34136962890625</v>
      </c>
      <c r="G590">
        <v>12515132</v>
      </c>
      <c r="H590">
        <v>5</v>
      </c>
      <c r="I590">
        <v>25368.099609375</v>
      </c>
      <c r="J590">
        <v>1</v>
      </c>
      <c r="K590">
        <v>5.9567193984985352</v>
      </c>
      <c r="L590">
        <v>1606.8201904296875</v>
      </c>
    </row>
    <row r="591" spans="1:12" x14ac:dyDescent="0.25">
      <c r="A591">
        <v>2049</v>
      </c>
      <c r="B591" s="1">
        <f>DATE(2024,4,12) + TIME(0,0,0)</f>
        <v>45394</v>
      </c>
      <c r="C591">
        <v>12327958528</v>
      </c>
      <c r="D591">
        <v>27795246</v>
      </c>
      <c r="E591">
        <v>750446.1875</v>
      </c>
      <c r="F591">
        <v>488.38973999023438</v>
      </c>
      <c r="G591">
        <v>12571454</v>
      </c>
      <c r="H591">
        <v>6</v>
      </c>
      <c r="I591">
        <v>25740.619140625</v>
      </c>
      <c r="J591">
        <v>1</v>
      </c>
      <c r="K591">
        <v>7.7280168533325195</v>
      </c>
      <c r="L591">
        <v>2155.84326171875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12377274368</v>
      </c>
      <c r="D592">
        <v>27897698</v>
      </c>
      <c r="E592">
        <v>759162.8125</v>
      </c>
      <c r="F592">
        <v>481.44354248046875</v>
      </c>
      <c r="G592">
        <v>12355398</v>
      </c>
      <c r="H592">
        <v>6</v>
      </c>
      <c r="I592">
        <v>25663.234375</v>
      </c>
      <c r="J592">
        <v>1</v>
      </c>
      <c r="K592">
        <v>7.8814692497253418</v>
      </c>
      <c r="L592">
        <v>2195.69287109375</v>
      </c>
    </row>
    <row r="593" spans="1:12" x14ac:dyDescent="0.25">
      <c r="A593">
        <v>2053</v>
      </c>
      <c r="B593" s="1">
        <f>DATE(2024,4,16) + TIME(0,0,0)</f>
        <v>45398</v>
      </c>
      <c r="C593">
        <v>12377399296</v>
      </c>
      <c r="D593">
        <v>27897956</v>
      </c>
      <c r="E593">
        <v>759184.9375</v>
      </c>
      <c r="F593">
        <v>481.76889038085938</v>
      </c>
      <c r="G593">
        <v>12466363</v>
      </c>
      <c r="H593">
        <v>6</v>
      </c>
      <c r="I593">
        <v>25876.23046875</v>
      </c>
      <c r="J593">
        <v>1</v>
      </c>
      <c r="K593">
        <v>7.8949346542358398</v>
      </c>
      <c r="L593">
        <v>2218.02294921875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12402316288</v>
      </c>
      <c r="D594">
        <v>27949436</v>
      </c>
      <c r="E594">
        <v>763611.0625</v>
      </c>
      <c r="F594">
        <v>484.87567138671875</v>
      </c>
      <c r="G594">
        <v>12541201</v>
      </c>
      <c r="H594">
        <v>6</v>
      </c>
      <c r="I594">
        <v>25864.77734375</v>
      </c>
      <c r="J594">
        <v>1</v>
      </c>
      <c r="K594">
        <v>7.9312853813171387</v>
      </c>
      <c r="L594">
        <v>2228.12841796875</v>
      </c>
    </row>
    <row r="595" spans="1:12" x14ac:dyDescent="0.25">
      <c r="A595">
        <v>2055</v>
      </c>
      <c r="B595" s="1">
        <f>DATE(2024,4,18) + TIME(0,0,0)</f>
        <v>45400</v>
      </c>
      <c r="C595">
        <v>12402441216</v>
      </c>
      <c r="D595">
        <v>27949696</v>
      </c>
      <c r="E595">
        <v>763633.1875</v>
      </c>
      <c r="F595">
        <v>484.54794311523438</v>
      </c>
      <c r="G595">
        <v>12551598</v>
      </c>
      <c r="H595">
        <v>6</v>
      </c>
      <c r="I595">
        <v>25903.7265625</v>
      </c>
      <c r="J595">
        <v>1</v>
      </c>
      <c r="K595">
        <v>7.8624634742736816</v>
      </c>
      <c r="L595">
        <v>2210.46826171875</v>
      </c>
    </row>
    <row r="596" spans="1:12" x14ac:dyDescent="0.25">
      <c r="A596">
        <v>2057.67</v>
      </c>
      <c r="B596" s="1">
        <f>DATE(2024,4,20) + TIME(16,4,48)</f>
        <v>45402.67</v>
      </c>
      <c r="C596">
        <v>12435841024</v>
      </c>
      <c r="D596">
        <v>28018806</v>
      </c>
      <c r="E596">
        <v>769589.375</v>
      </c>
      <c r="F596">
        <v>482.53970336914063</v>
      </c>
      <c r="G596">
        <v>12486082</v>
      </c>
      <c r="H596">
        <v>6</v>
      </c>
      <c r="I596">
        <v>25875.759765625</v>
      </c>
      <c r="J596">
        <v>1</v>
      </c>
      <c r="K596">
        <v>7.9646315574645996</v>
      </c>
      <c r="L596">
        <v>2239.257568359375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12439837696</v>
      </c>
      <c r="D597">
        <v>28027084</v>
      </c>
      <c r="E597">
        <v>770306.8125</v>
      </c>
      <c r="F597">
        <v>482.72348022460938</v>
      </c>
      <c r="G597">
        <v>12489628</v>
      </c>
      <c r="H597">
        <v>6</v>
      </c>
      <c r="I597">
        <v>25873.255859375</v>
      </c>
      <c r="J597">
        <v>1</v>
      </c>
      <c r="K597">
        <v>7.9741883277893066</v>
      </c>
      <c r="L597">
        <v>2241.960205078125</v>
      </c>
    </row>
    <row r="598" spans="1:12" x14ac:dyDescent="0.25">
      <c r="A598">
        <v>2058</v>
      </c>
      <c r="B598" s="1">
        <f>DATE(2024,4,21) + TIME(0,0,0)</f>
        <v>45403</v>
      </c>
      <c r="C598">
        <v>12439962624</v>
      </c>
      <c r="D598">
        <v>28027342</v>
      </c>
      <c r="E598">
        <v>770329.25</v>
      </c>
      <c r="F598">
        <v>482.94000244140625</v>
      </c>
      <c r="G598">
        <v>12416770</v>
      </c>
      <c r="H598">
        <v>6</v>
      </c>
      <c r="I598">
        <v>25710.79296875</v>
      </c>
      <c r="J598">
        <v>1</v>
      </c>
      <c r="K598">
        <v>8.016693115234375</v>
      </c>
      <c r="L598">
        <v>2240.79296875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12526546944</v>
      </c>
      <c r="D599">
        <v>28206816</v>
      </c>
      <c r="E599">
        <v>786277.5625</v>
      </c>
      <c r="F599">
        <v>480.7236328125</v>
      </c>
      <c r="G599">
        <v>12329326</v>
      </c>
      <c r="H599">
        <v>6</v>
      </c>
      <c r="I599">
        <v>25647.431640625</v>
      </c>
      <c r="J599">
        <v>1</v>
      </c>
      <c r="K599">
        <v>8.2522096633911133</v>
      </c>
      <c r="L599">
        <v>2306.845703125</v>
      </c>
    </row>
    <row r="600" spans="1:12" x14ac:dyDescent="0.25">
      <c r="A600">
        <v>2065</v>
      </c>
      <c r="B600" s="1">
        <f>DATE(2024,4,28) + TIME(0,0,0)</f>
        <v>45410</v>
      </c>
      <c r="C600">
        <v>12526666752</v>
      </c>
      <c r="D600">
        <v>28207068</v>
      </c>
      <c r="E600">
        <v>786300</v>
      </c>
      <c r="F600">
        <v>479.99563598632813</v>
      </c>
      <c r="G600">
        <v>12054872</v>
      </c>
      <c r="H600">
        <v>6</v>
      </c>
      <c r="I600">
        <v>25114.544921875</v>
      </c>
      <c r="J600">
        <v>1</v>
      </c>
      <c r="K600">
        <v>8.2143850326538086</v>
      </c>
      <c r="L600">
        <v>2247.634765625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12550538240</v>
      </c>
      <c r="D601">
        <v>28257030</v>
      </c>
      <c r="E601">
        <v>790793.9375</v>
      </c>
      <c r="F601">
        <v>477.3154296875</v>
      </c>
      <c r="G601">
        <v>11981954</v>
      </c>
      <c r="H601">
        <v>6</v>
      </c>
      <c r="I601">
        <v>25102.80078125</v>
      </c>
      <c r="J601">
        <v>1</v>
      </c>
      <c r="K601">
        <v>8.2651376724243164</v>
      </c>
      <c r="L601">
        <v>2261.71484375</v>
      </c>
    </row>
    <row r="602" spans="1:12" x14ac:dyDescent="0.25">
      <c r="A602">
        <v>2067</v>
      </c>
      <c r="B602" s="1">
        <f>DATE(2024,4,30) + TIME(0,0,0)</f>
        <v>45412</v>
      </c>
      <c r="C602">
        <v>12550660096</v>
      </c>
      <c r="D602">
        <v>28257282</v>
      </c>
      <c r="E602">
        <v>790817.3125</v>
      </c>
      <c r="F602">
        <v>478.9622802734375</v>
      </c>
      <c r="G602">
        <v>12162663</v>
      </c>
      <c r="H602">
        <v>6</v>
      </c>
      <c r="I602">
        <v>25393.78125</v>
      </c>
      <c r="J602">
        <v>1</v>
      </c>
      <c r="K602">
        <v>8.4311075210571289</v>
      </c>
      <c r="L602">
        <v>2338.105224609375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12574979072</v>
      </c>
      <c r="D603">
        <v>28307802</v>
      </c>
      <c r="E603">
        <v>795480.0625</v>
      </c>
      <c r="F603">
        <v>481.8509521484375</v>
      </c>
      <c r="G603">
        <v>12228835</v>
      </c>
      <c r="H603">
        <v>6</v>
      </c>
      <c r="I603">
        <v>25378.875</v>
      </c>
      <c r="J603">
        <v>1</v>
      </c>
      <c r="K603">
        <v>8.477665901184082</v>
      </c>
      <c r="L603">
        <v>2350.831787109375</v>
      </c>
    </row>
    <row r="604" spans="1:12" x14ac:dyDescent="0.25">
      <c r="A604">
        <v>2069</v>
      </c>
      <c r="B604" s="1">
        <f>DATE(2024,5,2) + TIME(0,0,0)</f>
        <v>45414</v>
      </c>
      <c r="C604">
        <v>12575100928</v>
      </c>
      <c r="D604">
        <v>28308054</v>
      </c>
      <c r="E604">
        <v>795502.6875</v>
      </c>
      <c r="F604">
        <v>479.75137329101563</v>
      </c>
      <c r="G604">
        <v>12112561</v>
      </c>
      <c r="H604">
        <v>6</v>
      </c>
      <c r="I604">
        <v>25247.580078125</v>
      </c>
      <c r="J604">
        <v>1</v>
      </c>
      <c r="K604">
        <v>8.2243318557739258</v>
      </c>
      <c r="L604">
        <v>2262.52197265625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12599087104</v>
      </c>
      <c r="D605">
        <v>28358276</v>
      </c>
      <c r="E605">
        <v>800031.8125</v>
      </c>
      <c r="F605">
        <v>477.31979370117188</v>
      </c>
      <c r="G605">
        <v>12043941</v>
      </c>
      <c r="H605">
        <v>6</v>
      </c>
      <c r="I605">
        <v>25232.435546875</v>
      </c>
      <c r="J605">
        <v>1</v>
      </c>
      <c r="K605">
        <v>8.2885570526123047</v>
      </c>
      <c r="L605">
        <v>2280.41845703125</v>
      </c>
    </row>
    <row r="606" spans="1:12" x14ac:dyDescent="0.25">
      <c r="A606">
        <v>2071</v>
      </c>
      <c r="B606" s="1">
        <f>DATE(2024,5,4) + TIME(0,0,0)</f>
        <v>45416</v>
      </c>
      <c r="C606">
        <v>12599207936</v>
      </c>
      <c r="D606">
        <v>28358528</v>
      </c>
      <c r="E606">
        <v>800054.8125</v>
      </c>
      <c r="F606">
        <v>477.21624755859375</v>
      </c>
      <c r="G606">
        <v>12102122</v>
      </c>
      <c r="H606">
        <v>6</v>
      </c>
      <c r="I606">
        <v>25359.828125</v>
      </c>
      <c r="J606">
        <v>1</v>
      </c>
      <c r="K606">
        <v>8.3138818740844727</v>
      </c>
      <c r="L606">
        <v>2299.56982421875</v>
      </c>
    </row>
    <row r="607" spans="1:12" x14ac:dyDescent="0.25">
      <c r="A607">
        <v>2071.12</v>
      </c>
      <c r="B607" s="1">
        <f>DATE(2024,5,4) + TIME(2,52,48)</f>
        <v>45416.12</v>
      </c>
      <c r="C607">
        <v>12600659968</v>
      </c>
      <c r="D607">
        <v>28361572</v>
      </c>
      <c r="E607">
        <v>800330.9375</v>
      </c>
      <c r="F607">
        <v>477.16940307617188</v>
      </c>
      <c r="G607">
        <v>12100073</v>
      </c>
      <c r="H607">
        <v>6</v>
      </c>
      <c r="I607">
        <v>25358.0234375</v>
      </c>
      <c r="J607">
        <v>1</v>
      </c>
      <c r="K607">
        <v>8.321314811706543</v>
      </c>
      <c r="L607">
        <v>2301.6484375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12611190784</v>
      </c>
      <c r="D608">
        <v>28383630</v>
      </c>
      <c r="E608">
        <v>802336.1875</v>
      </c>
      <c r="F608">
        <v>477.6611328125</v>
      </c>
      <c r="G608">
        <v>12110538</v>
      </c>
      <c r="H608">
        <v>6</v>
      </c>
      <c r="I608">
        <v>25353.828125</v>
      </c>
      <c r="J608">
        <v>1</v>
      </c>
      <c r="K608">
        <v>8.3372116088867188</v>
      </c>
      <c r="L608">
        <v>2306.063720703125</v>
      </c>
    </row>
    <row r="609" spans="1:12" x14ac:dyDescent="0.25">
      <c r="A609">
        <v>2072</v>
      </c>
      <c r="B609" s="1">
        <f>DATE(2024,5,5) + TIME(0,0,0)</f>
        <v>45417</v>
      </c>
      <c r="C609">
        <v>12611314688</v>
      </c>
      <c r="D609">
        <v>28383888</v>
      </c>
      <c r="E609">
        <v>802359.875</v>
      </c>
      <c r="F609">
        <v>478.52896118164063</v>
      </c>
      <c r="G609">
        <v>12307922</v>
      </c>
      <c r="H609">
        <v>6</v>
      </c>
      <c r="I609">
        <v>25720.328125</v>
      </c>
      <c r="J609">
        <v>1</v>
      </c>
      <c r="K609">
        <v>8.4380950927734375</v>
      </c>
      <c r="L609">
        <v>2370.315185546875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12660546560</v>
      </c>
      <c r="D610">
        <v>28486404</v>
      </c>
      <c r="E610">
        <v>811920.4375</v>
      </c>
      <c r="F610">
        <v>479.62371826171875</v>
      </c>
      <c r="G610">
        <v>12316463</v>
      </c>
      <c r="H610">
        <v>6</v>
      </c>
      <c r="I610">
        <v>25679.4296875</v>
      </c>
      <c r="J610">
        <v>1</v>
      </c>
      <c r="K610">
        <v>8.5809898376464844</v>
      </c>
      <c r="L610">
        <v>2410.384033203125</v>
      </c>
    </row>
    <row r="611" spans="1:12" x14ac:dyDescent="0.25">
      <c r="A611">
        <v>2076</v>
      </c>
      <c r="B611" s="1">
        <f>DATE(2024,5,9) + TIME(0,0,0)</f>
        <v>45421</v>
      </c>
      <c r="C611">
        <v>12660668416</v>
      </c>
      <c r="D611">
        <v>28486656</v>
      </c>
      <c r="E611">
        <v>811942.75</v>
      </c>
      <c r="F611">
        <v>481.36923217773438</v>
      </c>
      <c r="G611">
        <v>12106307</v>
      </c>
      <c r="H611">
        <v>5</v>
      </c>
      <c r="I611">
        <v>25149.732421875</v>
      </c>
      <c r="J611">
        <v>1</v>
      </c>
      <c r="K611">
        <v>8.1543807983398438</v>
      </c>
      <c r="L611">
        <v>2232.882568359375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12698953728</v>
      </c>
      <c r="D612">
        <v>28561860</v>
      </c>
      <c r="E612">
        <v>818745.375</v>
      </c>
      <c r="F612">
        <v>513.30865478515625</v>
      </c>
      <c r="G612">
        <v>12886214</v>
      </c>
      <c r="H612">
        <v>5</v>
      </c>
      <c r="I612">
        <v>25104.21875</v>
      </c>
      <c r="J612">
        <v>1</v>
      </c>
      <c r="K612">
        <v>8.4621086120605469</v>
      </c>
      <c r="L612">
        <v>2320.72900390625</v>
      </c>
    </row>
    <row r="613" spans="1:12" x14ac:dyDescent="0.25">
      <c r="A613">
        <v>2079</v>
      </c>
      <c r="B613" s="1">
        <f>DATE(2024,5,12) + TIME(0,0,0)</f>
        <v>45424</v>
      </c>
      <c r="C613">
        <v>12699086848</v>
      </c>
      <c r="D613">
        <v>28562120</v>
      </c>
      <c r="E613">
        <v>818768.875</v>
      </c>
      <c r="F613">
        <v>510.65274047851563</v>
      </c>
      <c r="G613">
        <v>13291748</v>
      </c>
      <c r="H613">
        <v>5</v>
      </c>
      <c r="I613">
        <v>26028.935546875</v>
      </c>
      <c r="J613">
        <v>1</v>
      </c>
      <c r="K613">
        <v>8.2839326858520508</v>
      </c>
      <c r="L613">
        <v>2350.97265625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12706889728</v>
      </c>
      <c r="D614">
        <v>28577466</v>
      </c>
      <c r="E614">
        <v>820165.625</v>
      </c>
      <c r="F614">
        <v>507.11151123046875</v>
      </c>
      <c r="G614">
        <v>13186698</v>
      </c>
      <c r="H614">
        <v>5</v>
      </c>
      <c r="I614">
        <v>26003.546875</v>
      </c>
      <c r="J614">
        <v>1</v>
      </c>
      <c r="K614">
        <v>8.3643865585327148</v>
      </c>
      <c r="L614">
        <v>2373.57177734375</v>
      </c>
    </row>
    <row r="615" spans="1:12" x14ac:dyDescent="0.25">
      <c r="A615">
        <v>2079.6</v>
      </c>
      <c r="B615" s="1">
        <f>DATE(2024,5,12) + TIME(14,24,0)</f>
        <v>45424.6</v>
      </c>
      <c r="C615">
        <v>12707019776</v>
      </c>
      <c r="D615">
        <v>28577722</v>
      </c>
      <c r="E615">
        <v>820189.125</v>
      </c>
      <c r="F615">
        <v>508.0931396484375</v>
      </c>
      <c r="G615">
        <v>12957887</v>
      </c>
      <c r="H615">
        <v>5</v>
      </c>
      <c r="I615">
        <v>25502.9765625</v>
      </c>
      <c r="J615">
        <v>1</v>
      </c>
      <c r="K615">
        <v>8.4525299072265625</v>
      </c>
      <c r="L615">
        <v>2354.67626953125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12737330176</v>
      </c>
      <c r="D616">
        <v>28638706</v>
      </c>
      <c r="E616">
        <v>825764.75</v>
      </c>
      <c r="F616">
        <v>501.44189453125</v>
      </c>
      <c r="G616">
        <v>12808684</v>
      </c>
      <c r="H616">
        <v>5</v>
      </c>
      <c r="I616">
        <v>25543.705078125</v>
      </c>
      <c r="J616">
        <v>1</v>
      </c>
      <c r="K616">
        <v>8.3022642135620117</v>
      </c>
      <c r="L616">
        <v>2312.71337890625</v>
      </c>
    </row>
    <row r="617" spans="1:12" x14ac:dyDescent="0.25">
      <c r="A617">
        <v>2082</v>
      </c>
      <c r="B617" s="1">
        <f>DATE(2024,5,15) + TIME(0,0,0)</f>
        <v>45427</v>
      </c>
      <c r="C617">
        <v>12737459200</v>
      </c>
      <c r="D617">
        <v>28638954</v>
      </c>
      <c r="E617">
        <v>825793.8125</v>
      </c>
      <c r="F617">
        <v>518.6790771484375</v>
      </c>
      <c r="G617">
        <v>12900260</v>
      </c>
      <c r="H617">
        <v>5</v>
      </c>
      <c r="I617">
        <v>24871.37109375</v>
      </c>
      <c r="J617">
        <v>1</v>
      </c>
      <c r="K617">
        <v>10.463025093078613</v>
      </c>
      <c r="L617">
        <v>2906.39453125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12745022464</v>
      </c>
      <c r="D618">
        <v>28653646</v>
      </c>
      <c r="E618">
        <v>827492.25</v>
      </c>
      <c r="F618">
        <v>514.14520263671875</v>
      </c>
      <c r="G618">
        <v>12800783</v>
      </c>
      <c r="H618">
        <v>5</v>
      </c>
      <c r="I618">
        <v>24897.212890625</v>
      </c>
      <c r="J618">
        <v>1</v>
      </c>
      <c r="K618">
        <v>10.378650665283203</v>
      </c>
      <c r="L618">
        <v>2883.23583984375</v>
      </c>
    </row>
    <row r="619" spans="1:12" x14ac:dyDescent="0.25">
      <c r="A619">
        <v>2082.6</v>
      </c>
      <c r="B619" s="1">
        <f>DATE(2024,5,15) + TIME(14,24,0)</f>
        <v>45427.6</v>
      </c>
      <c r="C619">
        <v>12745148416</v>
      </c>
      <c r="D619">
        <v>28653900</v>
      </c>
      <c r="E619">
        <v>827516.25</v>
      </c>
      <c r="F619">
        <v>493.20669555664063</v>
      </c>
      <c r="G619">
        <v>12554029</v>
      </c>
      <c r="H619">
        <v>6</v>
      </c>
      <c r="I619">
        <v>25453.890625</v>
      </c>
      <c r="J619">
        <v>1</v>
      </c>
      <c r="K619">
        <v>8.6088171005249023</v>
      </c>
      <c r="L619">
        <v>2397.69189453125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12833798144</v>
      </c>
      <c r="D620">
        <v>28841398</v>
      </c>
      <c r="E620">
        <v>845709.375</v>
      </c>
      <c r="F620">
        <v>471.50482177734375</v>
      </c>
      <c r="G620">
        <v>11952920</v>
      </c>
      <c r="H620">
        <v>6</v>
      </c>
      <c r="I620">
        <v>25350.578125</v>
      </c>
      <c r="J620">
        <v>1</v>
      </c>
      <c r="K620">
        <v>8.9239139556884766</v>
      </c>
      <c r="L620">
        <v>2483.92724609375</v>
      </c>
    </row>
    <row r="621" spans="1:12" x14ac:dyDescent="0.25">
      <c r="A621">
        <v>2090</v>
      </c>
      <c r="B621" s="1">
        <f>DATE(2024,5,23) + TIME(0,0,0)</f>
        <v>45435</v>
      </c>
      <c r="C621">
        <v>12833916928</v>
      </c>
      <c r="D621">
        <v>28841648</v>
      </c>
      <c r="E621">
        <v>845733.9375</v>
      </c>
      <c r="F621">
        <v>471.25927734375</v>
      </c>
      <c r="G621">
        <v>11848442</v>
      </c>
      <c r="H621">
        <v>6</v>
      </c>
      <c r="I621">
        <v>25142.087890625</v>
      </c>
      <c r="J621">
        <v>1</v>
      </c>
      <c r="K621">
        <v>8.8976430892944336</v>
      </c>
      <c r="L621">
        <v>2455.538330078125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12843278336</v>
      </c>
      <c r="D622">
        <v>28861508</v>
      </c>
      <c r="E622">
        <v>847676.3125</v>
      </c>
      <c r="F622">
        <v>471.4202880859375</v>
      </c>
      <c r="G622">
        <v>11849838</v>
      </c>
      <c r="H622">
        <v>6</v>
      </c>
      <c r="I622">
        <v>25136.4609375</v>
      </c>
      <c r="J622">
        <v>1</v>
      </c>
      <c r="K622">
        <v>8.915557861328125</v>
      </c>
      <c r="L622">
        <v>2460.415771484375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12843399168</v>
      </c>
      <c r="D623">
        <v>28861764</v>
      </c>
      <c r="E623">
        <v>847701.1875</v>
      </c>
      <c r="F623">
        <v>471.2471923828125</v>
      </c>
      <c r="G623">
        <v>12106232</v>
      </c>
      <c r="H623">
        <v>6</v>
      </c>
      <c r="I623">
        <v>25689.76953125</v>
      </c>
      <c r="J623">
        <v>1</v>
      </c>
      <c r="K623">
        <v>8.8308534622192383</v>
      </c>
      <c r="L623">
        <v>2488.370361328125</v>
      </c>
    </row>
    <row r="624" spans="1:12" x14ac:dyDescent="0.25">
      <c r="A624">
        <v>2094</v>
      </c>
      <c r="B624" s="1">
        <f>DATE(2024,5,27) + TIME(0,0,0)</f>
        <v>45439</v>
      </c>
      <c r="C624">
        <v>12882140160</v>
      </c>
      <c r="D624">
        <v>28943910</v>
      </c>
      <c r="E624">
        <v>855726.25</v>
      </c>
      <c r="F624">
        <v>471.48574829101563</v>
      </c>
      <c r="G624">
        <v>12099808</v>
      </c>
      <c r="H624">
        <v>6</v>
      </c>
      <c r="I624">
        <v>25663.146484375</v>
      </c>
      <c r="J624">
        <v>1</v>
      </c>
      <c r="K624">
        <v>8.926849365234375</v>
      </c>
      <c r="L624">
        <v>2515.4619140625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12894069760</v>
      </c>
      <c r="D625">
        <v>28969290</v>
      </c>
      <c r="E625">
        <v>858240.75</v>
      </c>
      <c r="F625">
        <v>470.04959106445313</v>
      </c>
      <c r="G625">
        <v>12050082</v>
      </c>
      <c r="H625">
        <v>6</v>
      </c>
      <c r="I625">
        <v>25635.767578125</v>
      </c>
      <c r="J625">
        <v>1</v>
      </c>
      <c r="K625">
        <v>9.0145864486694336</v>
      </c>
      <c r="L625">
        <v>2539.921630859375</v>
      </c>
    </row>
    <row r="626" spans="1:12" x14ac:dyDescent="0.25">
      <c r="A626">
        <v>2095</v>
      </c>
      <c r="B626" s="1">
        <f>DATE(2024,5,28) + TIME(0,0,0)</f>
        <v>45440</v>
      </c>
      <c r="C626">
        <v>12894188544</v>
      </c>
      <c r="D626">
        <v>28969544</v>
      </c>
      <c r="E626">
        <v>858266.3125</v>
      </c>
      <c r="F626">
        <v>470.66903686523438</v>
      </c>
      <c r="G626">
        <v>11927162</v>
      </c>
      <c r="H626">
        <v>6</v>
      </c>
      <c r="I626">
        <v>25340.869140625</v>
      </c>
      <c r="J626">
        <v>1</v>
      </c>
      <c r="K626">
        <v>9.1511449813842773</v>
      </c>
      <c r="L626">
        <v>2552.56884765625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13012284416</v>
      </c>
      <c r="D627">
        <v>29221548</v>
      </c>
      <c r="E627">
        <v>884880.3125</v>
      </c>
      <c r="F627">
        <v>467.42105102539063</v>
      </c>
      <c r="G627">
        <v>11757139</v>
      </c>
      <c r="H627">
        <v>6</v>
      </c>
      <c r="I627">
        <v>25153.208984375</v>
      </c>
      <c r="J627">
        <v>1</v>
      </c>
      <c r="K627">
        <v>9.8407154083251953</v>
      </c>
      <c r="L627">
        <v>2745.425048828125</v>
      </c>
    </row>
    <row r="628" spans="1:12" x14ac:dyDescent="0.25">
      <c r="A628">
        <v>2105</v>
      </c>
      <c r="B628" s="1">
        <f>DATE(2024,6,7) + TIME(0,0,0)</f>
        <v>45450</v>
      </c>
      <c r="C628">
        <v>13012402176</v>
      </c>
      <c r="D628">
        <v>29221794</v>
      </c>
      <c r="E628">
        <v>884912.5</v>
      </c>
      <c r="F628">
        <v>477.25537109375</v>
      </c>
      <c r="G628">
        <v>11744536</v>
      </c>
      <c r="H628">
        <v>5</v>
      </c>
      <c r="I628">
        <v>24608.494140625</v>
      </c>
      <c r="J628">
        <v>1</v>
      </c>
      <c r="K628">
        <v>11.56503963470459</v>
      </c>
      <c r="L628">
        <v>3218.1640625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13036646400</v>
      </c>
      <c r="D629">
        <v>29270766</v>
      </c>
      <c r="E629">
        <v>891340.3125</v>
      </c>
      <c r="F629">
        <v>496.45468139648438</v>
      </c>
      <c r="G629">
        <v>12179355</v>
      </c>
      <c r="H629">
        <v>5</v>
      </c>
      <c r="I629">
        <v>24532.662109375</v>
      </c>
      <c r="J629">
        <v>1</v>
      </c>
      <c r="K629">
        <v>11.755535125732422</v>
      </c>
      <c r="L629">
        <v>3268.132080078125</v>
      </c>
    </row>
    <row r="630" spans="1:12" x14ac:dyDescent="0.25">
      <c r="A630">
        <v>2107</v>
      </c>
      <c r="B630" s="1">
        <f>DATE(2024,6,9) + TIME(0,0,0)</f>
        <v>45452</v>
      </c>
      <c r="C630">
        <v>13036769280</v>
      </c>
      <c r="D630">
        <v>29271018</v>
      </c>
      <c r="E630">
        <v>891368.3125</v>
      </c>
      <c r="F630">
        <v>482.31698608398438</v>
      </c>
      <c r="G630">
        <v>12216125</v>
      </c>
      <c r="H630">
        <v>6</v>
      </c>
      <c r="I630">
        <v>25328</v>
      </c>
      <c r="J630">
        <v>1</v>
      </c>
      <c r="K630">
        <v>9.9482564926147461</v>
      </c>
      <c r="L630">
        <v>2798.052001953125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13119228928</v>
      </c>
      <c r="D631">
        <v>29447682</v>
      </c>
      <c r="E631">
        <v>911544.8125</v>
      </c>
      <c r="F631">
        <v>467.043701171875</v>
      </c>
      <c r="G631">
        <v>11797158</v>
      </c>
      <c r="H631">
        <v>6</v>
      </c>
      <c r="I631">
        <v>25259.216796875</v>
      </c>
      <c r="J631">
        <v>1</v>
      </c>
      <c r="K631">
        <v>10.33342170715332</v>
      </c>
      <c r="L631">
        <v>2910.94140625</v>
      </c>
    </row>
    <row r="632" spans="1:12" x14ac:dyDescent="0.25">
      <c r="A632">
        <v>2114</v>
      </c>
      <c r="B632" s="1">
        <f>DATE(2024,6,16) + TIME(0,0,0)</f>
        <v>45459</v>
      </c>
      <c r="C632">
        <v>13119347712</v>
      </c>
      <c r="D632">
        <v>29447940</v>
      </c>
      <c r="E632">
        <v>911562.5625</v>
      </c>
      <c r="F632">
        <v>458.99566650390625</v>
      </c>
      <c r="G632">
        <v>11850062</v>
      </c>
      <c r="H632">
        <v>5</v>
      </c>
      <c r="I632">
        <v>25817.37109375</v>
      </c>
      <c r="J632">
        <v>1</v>
      </c>
      <c r="K632">
        <v>6.4485268592834473</v>
      </c>
      <c r="L632">
        <v>1779.5980224609375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13178654720</v>
      </c>
      <c r="D633">
        <v>29576656</v>
      </c>
      <c r="E633">
        <v>920542.0625</v>
      </c>
      <c r="F633">
        <v>460.94976806640625</v>
      </c>
      <c r="G633">
        <v>11884600</v>
      </c>
      <c r="H633">
        <v>5</v>
      </c>
      <c r="I633">
        <v>25782.853515625</v>
      </c>
      <c r="J633">
        <v>1</v>
      </c>
      <c r="K633">
        <v>6.5612683296203613</v>
      </c>
      <c r="L633">
        <v>1810.47216796875</v>
      </c>
    </row>
    <row r="634" spans="1:12" x14ac:dyDescent="0.25">
      <c r="A634">
        <v>2119</v>
      </c>
      <c r="B634" s="1">
        <f>DATE(2024,6,21) + TIME(0,0,0)</f>
        <v>45464</v>
      </c>
      <c r="C634">
        <v>13178769408</v>
      </c>
      <c r="D634">
        <v>29576904</v>
      </c>
      <c r="E634">
        <v>920573.1875</v>
      </c>
      <c r="F634">
        <v>460.14776611328125</v>
      </c>
      <c r="G634">
        <v>11450502</v>
      </c>
      <c r="H634">
        <v>6</v>
      </c>
      <c r="I634">
        <v>24884.404296875</v>
      </c>
      <c r="J634">
        <v>1</v>
      </c>
      <c r="K634">
        <v>11.122068405151367</v>
      </c>
      <c r="L634">
        <v>3114.001708984375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13259603968</v>
      </c>
      <c r="D635">
        <v>29751888</v>
      </c>
      <c r="E635">
        <v>941406.25</v>
      </c>
      <c r="F635">
        <v>465.09573364257813</v>
      </c>
      <c r="G635">
        <v>11649138</v>
      </c>
      <c r="H635">
        <v>6</v>
      </c>
      <c r="I635">
        <v>25046.75390625</v>
      </c>
      <c r="J635">
        <v>1</v>
      </c>
      <c r="K635">
        <v>10.677225112915039</v>
      </c>
      <c r="L635">
        <v>2993.971435546875</v>
      </c>
    </row>
    <row r="636" spans="1:12" x14ac:dyDescent="0.25">
      <c r="A636">
        <v>2126</v>
      </c>
      <c r="B636" s="1">
        <f>DATE(2024,6,28) + TIME(0,0,0)</f>
        <v>45471</v>
      </c>
      <c r="C636">
        <v>13259719680</v>
      </c>
      <c r="D636">
        <v>29752134</v>
      </c>
      <c r="E636">
        <v>941441</v>
      </c>
      <c r="F636">
        <v>473.53375244140625</v>
      </c>
      <c r="G636">
        <v>11642396</v>
      </c>
      <c r="H636">
        <v>5</v>
      </c>
      <c r="I636">
        <v>24586.201171875</v>
      </c>
      <c r="J636">
        <v>1</v>
      </c>
      <c r="K636">
        <v>12.382740020751953</v>
      </c>
      <c r="L636">
        <v>3474.70947265625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13294912512</v>
      </c>
      <c r="D637">
        <v>29825476</v>
      </c>
      <c r="E637">
        <v>951855.6875</v>
      </c>
      <c r="F637">
        <v>480.47430419921875</v>
      </c>
      <c r="G637">
        <v>11756203</v>
      </c>
      <c r="H637">
        <v>5</v>
      </c>
      <c r="I637">
        <v>24467.91015625</v>
      </c>
      <c r="J637">
        <v>1</v>
      </c>
      <c r="K637">
        <v>12.577531814575195</v>
      </c>
      <c r="L637">
        <v>3520.215576171875</v>
      </c>
    </row>
    <row r="638" spans="1:12" x14ac:dyDescent="0.25">
      <c r="A638">
        <v>2129</v>
      </c>
      <c r="B638" s="1">
        <f>DATE(2024,7,1) + TIME(0,0,0)</f>
        <v>45474</v>
      </c>
      <c r="C638">
        <v>13295030272</v>
      </c>
      <c r="D638">
        <v>29825730</v>
      </c>
      <c r="E638">
        <v>951885.8125</v>
      </c>
      <c r="F638">
        <v>469.04840087890625</v>
      </c>
      <c r="G638">
        <v>11822409</v>
      </c>
      <c r="H638">
        <v>6</v>
      </c>
      <c r="I638">
        <v>25205.095703125</v>
      </c>
      <c r="J638">
        <v>1</v>
      </c>
      <c r="K638">
        <v>10.66232967376709</v>
      </c>
      <c r="L638">
        <v>3008.19384765625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13318182912</v>
      </c>
      <c r="D639">
        <v>29875810</v>
      </c>
      <c r="E639">
        <v>957987.5</v>
      </c>
      <c r="F639">
        <v>462.92922973632813</v>
      </c>
      <c r="G639">
        <v>11654695</v>
      </c>
      <c r="H639">
        <v>6</v>
      </c>
      <c r="I639">
        <v>25175.9765625</v>
      </c>
      <c r="J639">
        <v>1</v>
      </c>
      <c r="K639">
        <v>10.84055233001709</v>
      </c>
      <c r="L639">
        <v>3061.049560546875</v>
      </c>
    </row>
    <row r="640" spans="1:12" x14ac:dyDescent="0.25">
      <c r="A640">
        <v>2131</v>
      </c>
      <c r="B640" s="1">
        <f>DATE(2024,7,3) + TIME(0,0,0)</f>
        <v>45476</v>
      </c>
      <c r="C640">
        <v>13318299648</v>
      </c>
      <c r="D640">
        <v>29876066</v>
      </c>
      <c r="E640">
        <v>958005.875</v>
      </c>
      <c r="F640">
        <v>458.16796875</v>
      </c>
      <c r="G640">
        <v>11716210</v>
      </c>
      <c r="H640">
        <v>5</v>
      </c>
      <c r="I640">
        <v>25571.8671875</v>
      </c>
      <c r="J640">
        <v>1</v>
      </c>
      <c r="K640">
        <v>6.7116336822509766</v>
      </c>
      <c r="L640">
        <v>1839.7685546875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13365191680</v>
      </c>
      <c r="D641">
        <v>29978038</v>
      </c>
      <c r="E641">
        <v>965397.125</v>
      </c>
      <c r="F641">
        <v>460.16009521484375</v>
      </c>
      <c r="G641">
        <v>11757120</v>
      </c>
      <c r="H641">
        <v>5</v>
      </c>
      <c r="I641">
        <v>25550.0625</v>
      </c>
      <c r="J641">
        <v>1</v>
      </c>
      <c r="K641">
        <v>6.7806735038757324</v>
      </c>
      <c r="L641">
        <v>1858.484130859375</v>
      </c>
    </row>
    <row r="642" spans="1:12" x14ac:dyDescent="0.25">
      <c r="A642">
        <v>2135</v>
      </c>
      <c r="B642" s="1">
        <f>DATE(2024,7,7) + TIME(0,0,0)</f>
        <v>45480</v>
      </c>
      <c r="C642">
        <v>13365306368</v>
      </c>
      <c r="D642">
        <v>29978292</v>
      </c>
      <c r="E642">
        <v>965409.9375</v>
      </c>
      <c r="F642">
        <v>451.33908081054688</v>
      </c>
      <c r="G642">
        <v>11445189</v>
      </c>
      <c r="H642">
        <v>4</v>
      </c>
      <c r="I642">
        <v>25358.294921875</v>
      </c>
      <c r="J642">
        <v>1</v>
      </c>
      <c r="K642">
        <v>4.8094534873962402</v>
      </c>
      <c r="L642">
        <v>1281.2147216796875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13374403584</v>
      </c>
      <c r="D643">
        <v>29998302</v>
      </c>
      <c r="E643">
        <v>966433.375</v>
      </c>
      <c r="F643">
        <v>455.893310546875</v>
      </c>
      <c r="G643">
        <v>11545152</v>
      </c>
      <c r="H643">
        <v>4</v>
      </c>
      <c r="I643">
        <v>25324.240234375</v>
      </c>
      <c r="J643">
        <v>1</v>
      </c>
      <c r="K643">
        <v>4.8740634918212891</v>
      </c>
      <c r="L643">
        <v>1297.563720703125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13374522368</v>
      </c>
      <c r="D644">
        <v>29998558</v>
      </c>
      <c r="E644">
        <v>966453.0625</v>
      </c>
      <c r="F644">
        <v>463.37884521484375</v>
      </c>
      <c r="G644">
        <v>11822276</v>
      </c>
      <c r="H644">
        <v>5</v>
      </c>
      <c r="I644">
        <v>25513.19921875</v>
      </c>
      <c r="J644">
        <v>1</v>
      </c>
      <c r="K644">
        <v>7.1555132865905762</v>
      </c>
      <c r="L644">
        <v>1966.299072265625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13376761856</v>
      </c>
      <c r="D645">
        <v>30003422</v>
      </c>
      <c r="E645">
        <v>966809.6875</v>
      </c>
      <c r="F645">
        <v>459.73025512695313</v>
      </c>
      <c r="G645">
        <v>11777758</v>
      </c>
      <c r="H645">
        <v>5</v>
      </c>
      <c r="I645">
        <v>25618.84375</v>
      </c>
      <c r="J645">
        <v>1</v>
      </c>
      <c r="K645">
        <v>6.7813372611999512</v>
      </c>
      <c r="L645">
        <v>1863.682861328125</v>
      </c>
    </row>
    <row r="646" spans="1:12" x14ac:dyDescent="0.25">
      <c r="A646">
        <v>2136</v>
      </c>
      <c r="B646" s="1">
        <f>DATE(2024,7,8) + TIME(0,0,0)</f>
        <v>45481</v>
      </c>
      <c r="C646">
        <v>13376875520</v>
      </c>
      <c r="D646">
        <v>30003670</v>
      </c>
      <c r="E646">
        <v>966842.125</v>
      </c>
      <c r="F646">
        <v>459.36929321289063</v>
      </c>
      <c r="G646">
        <v>11345135</v>
      </c>
      <c r="H646">
        <v>6</v>
      </c>
      <c r="I646">
        <v>24697.19921875</v>
      </c>
      <c r="J646">
        <v>1</v>
      </c>
      <c r="K646">
        <v>11.613877296447754</v>
      </c>
      <c r="L646">
        <v>3245.1953125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13433963520</v>
      </c>
      <c r="D647">
        <v>30127716</v>
      </c>
      <c r="E647">
        <v>982275.3125</v>
      </c>
      <c r="F647">
        <v>460.09765625</v>
      </c>
      <c r="G647">
        <v>11442362</v>
      </c>
      <c r="H647">
        <v>6</v>
      </c>
      <c r="I647">
        <v>24869.419921875</v>
      </c>
      <c r="J647">
        <v>1</v>
      </c>
      <c r="K647">
        <v>11.100431442260742</v>
      </c>
      <c r="L647">
        <v>3105.31640625</v>
      </c>
    </row>
    <row r="648" spans="1:12" x14ac:dyDescent="0.25">
      <c r="A648">
        <v>2141</v>
      </c>
      <c r="B648" s="1">
        <f>DATE(2024,7,13) + TIME(0,0,0)</f>
        <v>45486</v>
      </c>
      <c r="C648">
        <v>13434075136</v>
      </c>
      <c r="D648">
        <v>30127956</v>
      </c>
      <c r="E648">
        <v>982310.25</v>
      </c>
      <c r="F648">
        <v>465.795654296875</v>
      </c>
      <c r="G648">
        <v>11165473</v>
      </c>
      <c r="H648">
        <v>5</v>
      </c>
      <c r="I648">
        <v>23970.75390625</v>
      </c>
      <c r="J648">
        <v>1</v>
      </c>
      <c r="K648">
        <v>12.724969863891602</v>
      </c>
      <c r="L648">
        <v>3495.010009765625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13445364736</v>
      </c>
      <c r="D649">
        <v>30151712</v>
      </c>
      <c r="E649">
        <v>985710.5</v>
      </c>
      <c r="F649">
        <v>477.716552734375</v>
      </c>
      <c r="G649">
        <v>11457863</v>
      </c>
      <c r="H649">
        <v>5</v>
      </c>
      <c r="I649">
        <v>23984.6484375</v>
      </c>
      <c r="J649">
        <v>1</v>
      </c>
      <c r="K649">
        <v>12.525266647338867</v>
      </c>
      <c r="L649">
        <v>3434.295654296875</v>
      </c>
    </row>
    <row r="650" spans="1:12" x14ac:dyDescent="0.25">
      <c r="A650">
        <v>2142</v>
      </c>
      <c r="B650" s="1">
        <f>DATE(2024,7,14) + TIME(0,0,0)</f>
        <v>45487</v>
      </c>
      <c r="C650">
        <v>13445481472</v>
      </c>
      <c r="D650">
        <v>30151960</v>
      </c>
      <c r="E650">
        <v>985740.4375</v>
      </c>
      <c r="F650">
        <v>469.9007568359375</v>
      </c>
      <c r="G650">
        <v>11648680</v>
      </c>
      <c r="H650">
        <v>6</v>
      </c>
      <c r="I650">
        <v>24789.66015625</v>
      </c>
      <c r="J650">
        <v>1</v>
      </c>
      <c r="K650">
        <v>10.783666610717773</v>
      </c>
      <c r="L650">
        <v>2996.350830078125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13571263488</v>
      </c>
      <c r="D651">
        <v>30423224</v>
      </c>
      <c r="E651">
        <v>1020061.1875</v>
      </c>
      <c r="F651">
        <v>465.03207397460938</v>
      </c>
      <c r="G651">
        <v>11464717</v>
      </c>
      <c r="H651">
        <v>6</v>
      </c>
      <c r="I651">
        <v>24653.60546875</v>
      </c>
      <c r="J651">
        <v>1</v>
      </c>
      <c r="K651">
        <v>11.323193550109863</v>
      </c>
      <c r="L651">
        <v>3148.033203125</v>
      </c>
    </row>
    <row r="652" spans="1:12" x14ac:dyDescent="0.25">
      <c r="A652">
        <v>2153</v>
      </c>
      <c r="B652" s="1">
        <f>DATE(2024,7,25) + TIME(0,0,0)</f>
        <v>45498</v>
      </c>
      <c r="C652">
        <v>13571379200</v>
      </c>
      <c r="D652">
        <v>30423472</v>
      </c>
      <c r="E652">
        <v>1020093.625</v>
      </c>
      <c r="F652">
        <v>465.87933349609375</v>
      </c>
      <c r="G652">
        <v>11539960</v>
      </c>
      <c r="H652">
        <v>6</v>
      </c>
      <c r="I652">
        <v>24770.275390625</v>
      </c>
      <c r="J652">
        <v>1</v>
      </c>
      <c r="K652">
        <v>11.576554298400879</v>
      </c>
      <c r="L652">
        <v>3242.968505859375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13582851072</v>
      </c>
      <c r="D653">
        <v>30448002</v>
      </c>
      <c r="E653">
        <v>1023297.1875</v>
      </c>
      <c r="F653">
        <v>468.0286865234375</v>
      </c>
      <c r="G653">
        <v>11596434</v>
      </c>
      <c r="H653">
        <v>6</v>
      </c>
      <c r="I653">
        <v>24777.185546875</v>
      </c>
      <c r="J653">
        <v>1</v>
      </c>
      <c r="K653">
        <v>11.564761161804199</v>
      </c>
      <c r="L653">
        <v>3240.136474609375</v>
      </c>
    </row>
    <row r="654" spans="1:12" x14ac:dyDescent="0.25">
      <c r="A654">
        <v>2154</v>
      </c>
      <c r="B654" s="1">
        <f>DATE(2024,7,26) + TIME(0,0,0)</f>
        <v>45499</v>
      </c>
      <c r="C654">
        <v>13582968832</v>
      </c>
      <c r="D654">
        <v>30448250</v>
      </c>
      <c r="E654">
        <v>1023335.3125</v>
      </c>
      <c r="F654">
        <v>472.88336181640625</v>
      </c>
      <c r="G654">
        <v>11709569</v>
      </c>
      <c r="H654">
        <v>5</v>
      </c>
      <c r="I654">
        <v>24762.06640625</v>
      </c>
      <c r="J654">
        <v>1</v>
      </c>
      <c r="K654">
        <v>13.332130432128906</v>
      </c>
      <c r="L654">
        <v>3809.15234375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13594804224</v>
      </c>
      <c r="D655">
        <v>30472770</v>
      </c>
      <c r="E655">
        <v>1027071.875</v>
      </c>
      <c r="F655">
        <v>485.51031494140625</v>
      </c>
      <c r="G655">
        <v>12011571</v>
      </c>
      <c r="H655">
        <v>5</v>
      </c>
      <c r="I655">
        <v>24740.09375</v>
      </c>
      <c r="J655">
        <v>1</v>
      </c>
      <c r="K655">
        <v>13.234793663024902</v>
      </c>
      <c r="L655">
        <v>3773.748046875</v>
      </c>
    </row>
    <row r="656" spans="1:12" x14ac:dyDescent="0.25">
      <c r="A656">
        <v>2155</v>
      </c>
      <c r="B656" s="1">
        <f>DATE(2024,7,27) + TIME(0,0,0)</f>
        <v>45500</v>
      </c>
      <c r="C656">
        <v>13594912768</v>
      </c>
      <c r="D656">
        <v>30472996</v>
      </c>
      <c r="E656">
        <v>1027105.1875</v>
      </c>
      <c r="F656">
        <v>480.0684814453125</v>
      </c>
      <c r="G656">
        <v>10889771</v>
      </c>
      <c r="H656">
        <v>4</v>
      </c>
      <c r="I656">
        <v>22683.78515625</v>
      </c>
      <c r="J656">
        <v>1</v>
      </c>
      <c r="K656">
        <v>12.797922134399414</v>
      </c>
      <c r="L656">
        <v>3329.110107421875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13605905408</v>
      </c>
      <c r="D657">
        <v>30495480</v>
      </c>
      <c r="E657">
        <v>1030411.9375</v>
      </c>
      <c r="F657">
        <v>489.68951416015625</v>
      </c>
      <c r="G657">
        <v>11104712</v>
      </c>
      <c r="H657">
        <v>4</v>
      </c>
      <c r="I657">
        <v>22677.046875</v>
      </c>
      <c r="J657">
        <v>1</v>
      </c>
      <c r="K657">
        <v>12.944206237792969</v>
      </c>
      <c r="L657">
        <v>3371.81884765625</v>
      </c>
    </row>
    <row r="658" spans="1:12" x14ac:dyDescent="0.25">
      <c r="A658">
        <v>2156</v>
      </c>
      <c r="B658" s="1">
        <f>DATE(2024,7,28) + TIME(0,0,0)</f>
        <v>45501</v>
      </c>
      <c r="C658">
        <v>13606024192</v>
      </c>
      <c r="D658">
        <v>30495730</v>
      </c>
      <c r="E658">
        <v>1030441.3125</v>
      </c>
      <c r="F658">
        <v>477.83151245117188</v>
      </c>
      <c r="G658">
        <v>11885473</v>
      </c>
      <c r="H658">
        <v>5</v>
      </c>
      <c r="I658">
        <v>24873.7734375</v>
      </c>
      <c r="J658">
        <v>1</v>
      </c>
      <c r="K658">
        <v>10.562870979309082</v>
      </c>
      <c r="L658">
        <v>2937.68896484375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13640484864</v>
      </c>
      <c r="D659">
        <v>30569830</v>
      </c>
      <c r="E659">
        <v>1039596.6875</v>
      </c>
      <c r="F659">
        <v>463.60256958007813</v>
      </c>
      <c r="G659">
        <v>11488017</v>
      </c>
      <c r="H659">
        <v>5</v>
      </c>
      <c r="I659">
        <v>24779.8828125</v>
      </c>
      <c r="J659">
        <v>1</v>
      </c>
      <c r="K659">
        <v>11.023608207702637</v>
      </c>
      <c r="L659">
        <v>3070.069580078125</v>
      </c>
    </row>
    <row r="660" spans="1:12" x14ac:dyDescent="0.25">
      <c r="A660">
        <v>2159</v>
      </c>
      <c r="B660" s="1">
        <f>DATE(2024,7,31) + TIME(0,0,0)</f>
        <v>45504</v>
      </c>
      <c r="C660">
        <v>13640601600</v>
      </c>
      <c r="D660">
        <v>30570076</v>
      </c>
      <c r="E660">
        <v>1039631</v>
      </c>
      <c r="F660">
        <v>473.06289672851563</v>
      </c>
      <c r="G660">
        <v>11646883</v>
      </c>
      <c r="H660">
        <v>6</v>
      </c>
      <c r="I660">
        <v>24620.158203125</v>
      </c>
      <c r="J660">
        <v>1</v>
      </c>
      <c r="K660">
        <v>12.216620445251465</v>
      </c>
      <c r="L660">
        <v>3426.333251953125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13663341568</v>
      </c>
      <c r="D661">
        <v>30619376</v>
      </c>
      <c r="E661">
        <v>1046181.0625</v>
      </c>
      <c r="F661">
        <v>460.0389404296875</v>
      </c>
      <c r="G661">
        <v>11406687</v>
      </c>
      <c r="H661">
        <v>6</v>
      </c>
      <c r="I661">
        <v>24795.046875</v>
      </c>
      <c r="J661">
        <v>1</v>
      </c>
      <c r="K661">
        <v>11.65999698638916</v>
      </c>
      <c r="L661">
        <v>3272.6982421875</v>
      </c>
    </row>
    <row r="662" spans="1:12" x14ac:dyDescent="0.25">
      <c r="A662">
        <v>2161</v>
      </c>
      <c r="B662" s="1">
        <f>DATE(2024,8,2) + TIME(0,0,0)</f>
        <v>45506</v>
      </c>
      <c r="C662">
        <v>13663455232</v>
      </c>
      <c r="D662">
        <v>30619620</v>
      </c>
      <c r="E662">
        <v>1046219.8125</v>
      </c>
      <c r="F662">
        <v>466.28277587890625</v>
      </c>
      <c r="G662">
        <v>11363132</v>
      </c>
      <c r="H662">
        <v>5</v>
      </c>
      <c r="I662">
        <v>24369.6171875</v>
      </c>
      <c r="J662">
        <v>1</v>
      </c>
      <c r="K662">
        <v>13.712321281433105</v>
      </c>
      <c r="L662">
        <v>3872.673583984375</v>
      </c>
    </row>
    <row r="663" spans="1:12" x14ac:dyDescent="0.25">
      <c r="A663">
        <v>2162</v>
      </c>
      <c r="B663" s="1">
        <f>DATE(2024,8,3) + TIME(0,0,0)</f>
        <v>45507</v>
      </c>
      <c r="C663">
        <v>13675161600</v>
      </c>
      <c r="D663">
        <v>30644054</v>
      </c>
      <c r="E663">
        <v>1049993</v>
      </c>
      <c r="F663">
        <v>479.85714721679688</v>
      </c>
      <c r="G663">
        <v>11712178</v>
      </c>
      <c r="H663">
        <v>5</v>
      </c>
      <c r="I663">
        <v>24407.63671875</v>
      </c>
      <c r="J663">
        <v>1</v>
      </c>
      <c r="K663">
        <v>13.421589851379395</v>
      </c>
      <c r="L663">
        <v>3783.7294921875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DF912-143D-4829-B7A5-B703D30421C3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38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DD033-9976-437F-B308-60F6E28047BD}">
  <dimension ref="A1:L664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37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29.989999999999995</v>
      </c>
      <c r="B6" s="1">
        <f>DATE(2018,10,1) + TIME(23,45,35)</f>
        <v>43374.989988425928</v>
      </c>
      <c r="C6">
        <v>0</v>
      </c>
      <c r="D6">
        <v>0</v>
      </c>
      <c r="E6">
        <v>0</v>
      </c>
      <c r="G6">
        <v>0</v>
      </c>
      <c r="I6">
        <v>0</v>
      </c>
      <c r="J6">
        <v>0</v>
      </c>
      <c r="L6">
        <v>0</v>
      </c>
    </row>
    <row r="7" spans="1:12" x14ac:dyDescent="0.25">
      <c r="A7">
        <v>30</v>
      </c>
      <c r="B7" s="1">
        <f>DATE(2018,10,2) + TIME(0,0,0)</f>
        <v>43375</v>
      </c>
      <c r="C7">
        <v>26917.458984375</v>
      </c>
      <c r="D7">
        <v>62.465343475341797</v>
      </c>
      <c r="E7">
        <v>2.8718187650156324E-7</v>
      </c>
      <c r="F7">
        <v>430.91827392578125</v>
      </c>
      <c r="G7">
        <v>2691745.75</v>
      </c>
      <c r="H7">
        <v>1</v>
      </c>
      <c r="I7">
        <v>6246.53466796875</v>
      </c>
      <c r="J7">
        <v>1</v>
      </c>
      <c r="K7">
        <v>4.5974593376740813E-7</v>
      </c>
      <c r="L7">
        <v>2.871818833227735E-5</v>
      </c>
    </row>
    <row r="8" spans="1:12" x14ac:dyDescent="0.25">
      <c r="A8">
        <v>59.989999999999995</v>
      </c>
      <c r="B8" s="1">
        <f>DATE(2018,10,31) + TIME(23,45,35)</f>
        <v>43404.989988425928</v>
      </c>
      <c r="C8">
        <v>80752208</v>
      </c>
      <c r="D8">
        <v>187395.65625</v>
      </c>
      <c r="E8">
        <v>0.38229310512542725</v>
      </c>
      <c r="F8">
        <v>430.91827392578125</v>
      </c>
      <c r="G8">
        <v>2691738.5</v>
      </c>
      <c r="H8">
        <v>1</v>
      </c>
      <c r="I8">
        <v>6246.517578125</v>
      </c>
      <c r="J8">
        <v>1</v>
      </c>
      <c r="K8">
        <v>2.7116003911942244E-4</v>
      </c>
      <c r="L8">
        <v>1.6938105225563049E-2</v>
      </c>
    </row>
    <row r="9" spans="1:12" x14ac:dyDescent="0.25">
      <c r="A9">
        <v>60</v>
      </c>
      <c r="B9" s="1">
        <f>DATE(2018,11,1) + TIME(0,0,0)</f>
        <v>43405</v>
      </c>
      <c r="C9">
        <v>80779760</v>
      </c>
      <c r="D9">
        <v>187459.59375</v>
      </c>
      <c r="E9">
        <v>0.38246697187423706</v>
      </c>
      <c r="F9">
        <v>430.91827392578125</v>
      </c>
      <c r="G9">
        <v>2755337.25</v>
      </c>
      <c r="H9">
        <v>1</v>
      </c>
      <c r="I9">
        <v>6394.1064453125</v>
      </c>
      <c r="J9">
        <v>1</v>
      </c>
      <c r="K9">
        <v>2.7192640118300915E-4</v>
      </c>
      <c r="L9">
        <v>1.7387311905622482E-2</v>
      </c>
    </row>
    <row r="10" spans="1:12" x14ac:dyDescent="0.25">
      <c r="A10">
        <v>89.99</v>
      </c>
      <c r="B10" s="1">
        <f>DATE(2018,11,30) + TIME(23,45,35)</f>
        <v>43434.989988425928</v>
      </c>
      <c r="C10">
        <v>163412272</v>
      </c>
      <c r="D10">
        <v>379218.71875</v>
      </c>
      <c r="E10">
        <v>1.0514916181564331</v>
      </c>
      <c r="F10">
        <v>430.91827392578125</v>
      </c>
      <c r="G10">
        <v>2755334</v>
      </c>
      <c r="H10">
        <v>1</v>
      </c>
      <c r="I10">
        <v>6394.09912109375</v>
      </c>
      <c r="J10">
        <v>1</v>
      </c>
      <c r="K10">
        <v>3.9181852480396628E-4</v>
      </c>
      <c r="L10">
        <v>2.5053361430764198E-2</v>
      </c>
    </row>
    <row r="11" spans="1:12" x14ac:dyDescent="0.25">
      <c r="A11">
        <v>90</v>
      </c>
      <c r="B11" s="1">
        <f>DATE(2018,12,1) + TIME(0,0,0)</f>
        <v>43435</v>
      </c>
      <c r="C11">
        <v>163439776</v>
      </c>
      <c r="D11">
        <v>379282.53125</v>
      </c>
      <c r="E11">
        <v>1.0517416000366211</v>
      </c>
      <c r="F11">
        <v>430.91827392578125</v>
      </c>
      <c r="G11">
        <v>2750440.75</v>
      </c>
      <c r="H11">
        <v>1</v>
      </c>
      <c r="I11">
        <v>6382.74365234375</v>
      </c>
      <c r="J11">
        <v>1</v>
      </c>
      <c r="K11">
        <v>3.9175432175397873E-4</v>
      </c>
      <c r="L11">
        <v>2.500477246940136E-2</v>
      </c>
    </row>
    <row r="12" spans="1:12" x14ac:dyDescent="0.25">
      <c r="A12">
        <v>119.99</v>
      </c>
      <c r="B12" s="1">
        <f>DATE(2018,12,30) + TIME(23,45,35)</f>
        <v>43464.989988425928</v>
      </c>
      <c r="C12">
        <v>245925456</v>
      </c>
      <c r="D12">
        <v>570700.9375</v>
      </c>
      <c r="E12">
        <v>1.8995568752288818</v>
      </c>
      <c r="F12">
        <v>430.91827392578125</v>
      </c>
      <c r="G12">
        <v>2750438.5</v>
      </c>
      <c r="H12">
        <v>1</v>
      </c>
      <c r="I12">
        <v>6382.73828125</v>
      </c>
      <c r="J12">
        <v>1</v>
      </c>
      <c r="K12">
        <v>4.7758931759744883E-4</v>
      </c>
      <c r="L12">
        <v>3.0483420938253403E-2</v>
      </c>
    </row>
    <row r="13" spans="1:12" x14ac:dyDescent="0.25">
      <c r="A13">
        <v>120</v>
      </c>
      <c r="B13" s="1">
        <f>DATE(2018,12,31) + TIME(0,0,0)</f>
        <v>43465</v>
      </c>
      <c r="C13">
        <v>245952704</v>
      </c>
      <c r="D13">
        <v>570764.1875</v>
      </c>
      <c r="E13">
        <v>1.899858832359314</v>
      </c>
      <c r="F13">
        <v>430.91827392578125</v>
      </c>
      <c r="G13">
        <v>2725725</v>
      </c>
      <c r="H13">
        <v>1</v>
      </c>
      <c r="I13">
        <v>6325.3876953125</v>
      </c>
      <c r="J13">
        <v>1</v>
      </c>
      <c r="K13">
        <v>4.7728908248245716E-4</v>
      </c>
      <c r="L13">
        <v>3.0190529301762581E-2</v>
      </c>
    </row>
    <row r="14" spans="1:12" x14ac:dyDescent="0.25">
      <c r="A14">
        <v>149.99</v>
      </c>
      <c r="B14" s="1">
        <f>DATE(2019,1,29) + TIME(23,45,35)</f>
        <v>43494.989988425928</v>
      </c>
      <c r="C14">
        <v>327697184</v>
      </c>
      <c r="D14">
        <v>760462.5</v>
      </c>
      <c r="E14">
        <v>2.8806290626525879</v>
      </c>
      <c r="F14">
        <v>430.91827392578125</v>
      </c>
      <c r="G14">
        <v>2725723.25</v>
      </c>
      <c r="H14">
        <v>1</v>
      </c>
      <c r="I14">
        <v>6325.3837890625</v>
      </c>
      <c r="J14">
        <v>1</v>
      </c>
      <c r="K14">
        <v>5.4268527310341597E-4</v>
      </c>
      <c r="L14">
        <v>3.4327112138271332E-2</v>
      </c>
    </row>
    <row r="15" spans="1:12" x14ac:dyDescent="0.25">
      <c r="A15">
        <v>150</v>
      </c>
      <c r="B15" s="1">
        <f>DATE(2019,1,30) + TIME(0,0,0)</f>
        <v>43495</v>
      </c>
      <c r="C15">
        <v>327724416</v>
      </c>
      <c r="D15">
        <v>760525.6875</v>
      </c>
      <c r="E15">
        <v>2.8809719085693359</v>
      </c>
      <c r="F15">
        <v>430.91827392578125</v>
      </c>
      <c r="G15">
        <v>2723942.5</v>
      </c>
      <c r="H15">
        <v>1</v>
      </c>
      <c r="I15">
        <v>6321.2509765625</v>
      </c>
      <c r="J15">
        <v>1</v>
      </c>
      <c r="K15">
        <v>5.4265599464997649E-4</v>
      </c>
      <c r="L15">
        <v>3.4302834421396255E-2</v>
      </c>
    </row>
    <row r="16" spans="1:12" x14ac:dyDescent="0.25">
      <c r="A16">
        <v>179.99</v>
      </c>
      <c r="B16" s="1">
        <f>DATE(2019,2,28) + TIME(23,45,35)</f>
        <v>43524.989988425928</v>
      </c>
      <c r="C16">
        <v>409415424</v>
      </c>
      <c r="D16">
        <v>950099.9375</v>
      </c>
      <c r="E16">
        <v>3.9874083995819092</v>
      </c>
      <c r="F16">
        <v>430.91827392578125</v>
      </c>
      <c r="G16">
        <v>2723941</v>
      </c>
      <c r="H16">
        <v>1</v>
      </c>
      <c r="I16">
        <v>6321.2470703125</v>
      </c>
      <c r="J16">
        <v>1</v>
      </c>
      <c r="K16">
        <v>6.0403405223041773E-4</v>
      </c>
      <c r="L16">
        <v>3.8182716816663742E-2</v>
      </c>
    </row>
    <row r="17" spans="1:12" x14ac:dyDescent="0.25">
      <c r="A17">
        <v>180</v>
      </c>
      <c r="B17" s="1">
        <f>DATE(2019,3,1) + TIME(0,0,0)</f>
        <v>43525</v>
      </c>
      <c r="C17">
        <v>409443296</v>
      </c>
      <c r="D17">
        <v>950164.625</v>
      </c>
      <c r="E17">
        <v>3.9877996444702148</v>
      </c>
      <c r="F17">
        <v>430.91827392578125</v>
      </c>
      <c r="G17">
        <v>2787554.25</v>
      </c>
      <c r="H17">
        <v>1</v>
      </c>
      <c r="I17">
        <v>6468.8701171875</v>
      </c>
      <c r="J17">
        <v>1</v>
      </c>
      <c r="K17">
        <v>6.046740454621613E-4</v>
      </c>
      <c r="L17">
        <v>3.9115812629461288E-2</v>
      </c>
    </row>
    <row r="18" spans="1:12" x14ac:dyDescent="0.25">
      <c r="A18">
        <v>180.99</v>
      </c>
      <c r="B18" s="1">
        <f>DATE(2019,3,1) + TIME(23,45,35)</f>
        <v>43525.989988425928</v>
      </c>
      <c r="C18">
        <v>412202976</v>
      </c>
      <c r="D18">
        <v>956568.8125</v>
      </c>
      <c r="E18">
        <v>4.0271496772766113</v>
      </c>
      <c r="F18">
        <v>430.91827392578125</v>
      </c>
      <c r="G18">
        <v>2787554</v>
      </c>
      <c r="H18">
        <v>1</v>
      </c>
      <c r="I18">
        <v>6468.869140625</v>
      </c>
      <c r="J18">
        <v>1</v>
      </c>
      <c r="K18">
        <v>6.1443739105015993E-4</v>
      </c>
      <c r="L18">
        <v>3.9747394621372223E-2</v>
      </c>
    </row>
    <row r="19" spans="1:12" x14ac:dyDescent="0.25">
      <c r="A19">
        <v>181</v>
      </c>
      <c r="B19" s="1">
        <f>DATE(2019,3,2) + TIME(0,0,0)</f>
        <v>43526</v>
      </c>
      <c r="C19">
        <v>412202976</v>
      </c>
      <c r="D19">
        <v>956568.8125</v>
      </c>
      <c r="E19">
        <v>4.0271496772766113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182.99</v>
      </c>
      <c r="B20" s="1">
        <f>DATE(2019,3,3) + TIME(23,45,35)</f>
        <v>43527.989988425928</v>
      </c>
      <c r="C20">
        <v>412202976</v>
      </c>
      <c r="D20">
        <v>956568.8125</v>
      </c>
      <c r="E20">
        <v>4.0271496772766113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183</v>
      </c>
      <c r="B21" s="1">
        <f>DATE(2019,3,4) + TIME(0,0,0)</f>
        <v>43528</v>
      </c>
      <c r="C21">
        <v>412230464</v>
      </c>
      <c r="D21">
        <v>956632.625</v>
      </c>
      <c r="E21">
        <v>4.0273070335388184</v>
      </c>
      <c r="F21">
        <v>430.91827392578125</v>
      </c>
      <c r="G21">
        <v>2749534.75</v>
      </c>
      <c r="H21">
        <v>1</v>
      </c>
      <c r="I21">
        <v>6380.64111328125</v>
      </c>
      <c r="J21">
        <v>1</v>
      </c>
      <c r="K21">
        <v>2.4680770002305508E-4</v>
      </c>
      <c r="L21">
        <v>1.5747951343655586E-2</v>
      </c>
    </row>
    <row r="22" spans="1:12" x14ac:dyDescent="0.25">
      <c r="A22">
        <v>212.99</v>
      </c>
      <c r="B22" s="1">
        <f>DATE(2019,4,2) + TIME(23,45,35)</f>
        <v>43557.989988425928</v>
      </c>
      <c r="C22">
        <v>494688704</v>
      </c>
      <c r="D22">
        <v>1147987.25</v>
      </c>
      <c r="E22">
        <v>5.2273006439208984</v>
      </c>
      <c r="F22">
        <v>430.91827392578125</v>
      </c>
      <c r="G22">
        <v>2749523.5</v>
      </c>
      <c r="H22">
        <v>1</v>
      </c>
      <c r="I22">
        <v>6380.61474609375</v>
      </c>
      <c r="J22">
        <v>1</v>
      </c>
      <c r="K22">
        <v>6.5962295047938824E-4</v>
      </c>
      <c r="L22">
        <v>4.2088277637958527E-2</v>
      </c>
    </row>
    <row r="23" spans="1:12" x14ac:dyDescent="0.25">
      <c r="A23">
        <v>213</v>
      </c>
      <c r="B23" s="1">
        <f>DATE(2019,4,3) + TIME(0,0,0)</f>
        <v>43558</v>
      </c>
      <c r="C23">
        <v>494716032</v>
      </c>
      <c r="D23">
        <v>1148050.75</v>
      </c>
      <c r="E23">
        <v>5.2277193069458008</v>
      </c>
      <c r="F23">
        <v>430.91827392578125</v>
      </c>
      <c r="G23">
        <v>2733942.25</v>
      </c>
      <c r="H23">
        <v>1</v>
      </c>
      <c r="I23">
        <v>6344.45654296875</v>
      </c>
      <c r="J23">
        <v>1</v>
      </c>
      <c r="K23">
        <v>6.5944693051278591E-4</v>
      </c>
      <c r="L23">
        <v>4.1838601231575012E-2</v>
      </c>
    </row>
    <row r="24" spans="1:12" x14ac:dyDescent="0.25">
      <c r="A24">
        <v>242.99</v>
      </c>
      <c r="B24" s="1">
        <f>DATE(2019,5,2) + TIME(23,45,35)</f>
        <v>43587.989988425928</v>
      </c>
      <c r="C24">
        <v>576706944</v>
      </c>
      <c r="D24">
        <v>1338320.875</v>
      </c>
      <c r="E24">
        <v>6.553523063659668</v>
      </c>
      <c r="F24">
        <v>430.91827392578125</v>
      </c>
      <c r="G24">
        <v>2733940.75</v>
      </c>
      <c r="H24">
        <v>1</v>
      </c>
      <c r="I24">
        <v>6344.453125</v>
      </c>
      <c r="J24">
        <v>1</v>
      </c>
      <c r="K24">
        <v>7.1388744981959462E-4</v>
      </c>
      <c r="L24">
        <v>4.5292578637599945E-2</v>
      </c>
    </row>
    <row r="25" spans="1:12" x14ac:dyDescent="0.25">
      <c r="A25">
        <v>243</v>
      </c>
      <c r="B25" s="1">
        <f>DATE(2019,5,3) + TIME(0,0,0)</f>
        <v>43588</v>
      </c>
      <c r="C25">
        <v>576734336</v>
      </c>
      <c r="D25">
        <v>1338384.5</v>
      </c>
      <c r="E25">
        <v>6.5539774894714355</v>
      </c>
      <c r="F25">
        <v>430.91827392578125</v>
      </c>
      <c r="G25">
        <v>2741255.75</v>
      </c>
      <c r="H25">
        <v>1</v>
      </c>
      <c r="I25">
        <v>6361.4287109375</v>
      </c>
      <c r="J25">
        <v>1</v>
      </c>
      <c r="K25">
        <v>7.1394332917407155E-4</v>
      </c>
      <c r="L25">
        <v>4.5417316257953644E-2</v>
      </c>
    </row>
    <row r="26" spans="1:12" x14ac:dyDescent="0.25">
      <c r="A26">
        <v>272.99</v>
      </c>
      <c r="B26" s="1">
        <f>DATE(2019,6,1) + TIME(23,45,35)</f>
        <v>43617.989988425928</v>
      </c>
      <c r="C26">
        <v>658944576</v>
      </c>
      <c r="D26">
        <v>1529163.75</v>
      </c>
      <c r="E26">
        <v>7.9947881698608398</v>
      </c>
      <c r="F26">
        <v>430.91827392578125</v>
      </c>
      <c r="G26">
        <v>2741254.25</v>
      </c>
      <c r="H26">
        <v>1</v>
      </c>
      <c r="I26">
        <v>6361.42529296875</v>
      </c>
      <c r="J26">
        <v>1</v>
      </c>
      <c r="K26">
        <v>7.6768657891079783E-4</v>
      </c>
      <c r="L26">
        <v>4.8836179077625275E-2</v>
      </c>
    </row>
    <row r="27" spans="1:12" x14ac:dyDescent="0.25">
      <c r="A27">
        <v>273</v>
      </c>
      <c r="B27" s="1">
        <f>DATE(2019,6,2) + TIME(0,0,0)</f>
        <v>43618</v>
      </c>
      <c r="C27">
        <v>658971840</v>
      </c>
      <c r="D27">
        <v>1529227</v>
      </c>
      <c r="E27">
        <v>7.9952740669250488</v>
      </c>
      <c r="F27">
        <v>430.91827392578125</v>
      </c>
      <c r="G27">
        <v>2728532.25</v>
      </c>
      <c r="H27">
        <v>1</v>
      </c>
      <c r="I27">
        <v>6331.90234375</v>
      </c>
      <c r="J27">
        <v>1</v>
      </c>
      <c r="K27">
        <v>7.6749466825276613E-4</v>
      </c>
      <c r="L27">
        <v>4.8597384244203568E-2</v>
      </c>
    </row>
    <row r="28" spans="1:12" x14ac:dyDescent="0.25">
      <c r="A28">
        <v>302.99</v>
      </c>
      <c r="B28" s="1">
        <f>DATE(2019,7,1) + TIME(23,45,35)</f>
        <v>43647.989988425928</v>
      </c>
      <c r="C28">
        <v>740800512</v>
      </c>
      <c r="D28">
        <v>1719120.75</v>
      </c>
      <c r="E28">
        <v>9.5133237838745117</v>
      </c>
      <c r="F28">
        <v>430.91827392578125</v>
      </c>
      <c r="G28">
        <v>2728531</v>
      </c>
      <c r="H28">
        <v>1</v>
      </c>
      <c r="I28">
        <v>6331.8994140625</v>
      </c>
      <c r="J28">
        <v>1</v>
      </c>
      <c r="K28">
        <v>8.1232050433754921E-4</v>
      </c>
      <c r="L28">
        <v>5.1435735076665878E-2</v>
      </c>
    </row>
    <row r="29" spans="1:12" x14ac:dyDescent="0.25">
      <c r="A29">
        <v>303</v>
      </c>
      <c r="B29" s="1">
        <f>DATE(2019,7,2) + TIME(0,0,0)</f>
        <v>43648</v>
      </c>
      <c r="C29">
        <v>740800512</v>
      </c>
      <c r="D29">
        <v>1719120.75</v>
      </c>
      <c r="E29">
        <v>9.5133237838745117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304.99</v>
      </c>
      <c r="B30" s="1">
        <f>DATE(2019,7,3) + TIME(23,45,35)</f>
        <v>43649.989988425928</v>
      </c>
      <c r="C30">
        <v>740800512</v>
      </c>
      <c r="D30">
        <v>1719120.75</v>
      </c>
      <c r="E30">
        <v>9.5133237838745117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305</v>
      </c>
      <c r="B31" s="1">
        <f>DATE(2019,7,4) + TIME(0,0,0)</f>
        <v>43650</v>
      </c>
      <c r="C31">
        <v>740827840</v>
      </c>
      <c r="D31">
        <v>1719184.125</v>
      </c>
      <c r="E31">
        <v>9.5135602951049805</v>
      </c>
      <c r="F31">
        <v>430.91827392578125</v>
      </c>
      <c r="G31">
        <v>2730228</v>
      </c>
      <c r="H31">
        <v>1</v>
      </c>
      <c r="I31">
        <v>6335.83740234375</v>
      </c>
      <c r="J31">
        <v>1</v>
      </c>
      <c r="K31">
        <v>3.7302490090951324E-4</v>
      </c>
      <c r="L31">
        <v>2.3634340614080429E-2</v>
      </c>
    </row>
    <row r="32" spans="1:12" x14ac:dyDescent="0.25">
      <c r="A32">
        <v>334.99</v>
      </c>
      <c r="B32" s="1">
        <f>DATE(2019,8,2) + TIME(23,45,35)</f>
        <v>43679.989988425928</v>
      </c>
      <c r="C32">
        <v>822707008</v>
      </c>
      <c r="D32">
        <v>1909195</v>
      </c>
      <c r="E32">
        <v>11.060723304748535</v>
      </c>
      <c r="F32">
        <v>430.91827392578125</v>
      </c>
      <c r="G32">
        <v>2730215.25</v>
      </c>
      <c r="H32">
        <v>1</v>
      </c>
      <c r="I32">
        <v>6335.8076171875</v>
      </c>
      <c r="J32">
        <v>1</v>
      </c>
      <c r="K32">
        <v>8.4526656428351998E-4</v>
      </c>
      <c r="L32">
        <v>5.3554914891719818E-2</v>
      </c>
    </row>
    <row r="33" spans="1:12" x14ac:dyDescent="0.25">
      <c r="A33">
        <v>335</v>
      </c>
      <c r="B33" s="1">
        <f>DATE(2019,8,3) + TIME(0,0,0)</f>
        <v>43680</v>
      </c>
      <c r="C33">
        <v>822734656</v>
      </c>
      <c r="D33">
        <v>1909259.25</v>
      </c>
      <c r="E33">
        <v>11.06126594543457</v>
      </c>
      <c r="F33">
        <v>430.91827392578125</v>
      </c>
      <c r="G33">
        <v>2765831.75</v>
      </c>
      <c r="H33">
        <v>1</v>
      </c>
      <c r="I33">
        <v>6418.46044921875</v>
      </c>
      <c r="J33">
        <v>1</v>
      </c>
      <c r="K33">
        <v>8.4545620484277606E-4</v>
      </c>
      <c r="L33">
        <v>5.4265733808279037E-2</v>
      </c>
    </row>
    <row r="34" spans="1:12" x14ac:dyDescent="0.25">
      <c r="A34">
        <v>364.99</v>
      </c>
      <c r="B34" s="1">
        <f>DATE(2019,9,1) + TIME(23,45,35)</f>
        <v>43709.989988425928</v>
      </c>
      <c r="C34">
        <v>905681920</v>
      </c>
      <c r="D34">
        <v>2101748.75</v>
      </c>
      <c r="E34">
        <v>12.788126945495605</v>
      </c>
      <c r="F34">
        <v>430.91827392578125</v>
      </c>
      <c r="G34">
        <v>2765830.25</v>
      </c>
      <c r="H34">
        <v>1</v>
      </c>
      <c r="I34">
        <v>6418.45654296875</v>
      </c>
      <c r="J34">
        <v>1</v>
      </c>
      <c r="K34">
        <v>9.0814195573329926E-4</v>
      </c>
      <c r="L34">
        <v>5.8289226144552231E-2</v>
      </c>
    </row>
    <row r="35" spans="1:12" x14ac:dyDescent="0.25">
      <c r="A35">
        <v>365</v>
      </c>
      <c r="B35" s="1">
        <f>DATE(2019,9,2) + TIME(0,0,0)</f>
        <v>43710</v>
      </c>
      <c r="C35">
        <v>905709504</v>
      </c>
      <c r="D35">
        <v>2101812.75</v>
      </c>
      <c r="E35">
        <v>12.788707733154297</v>
      </c>
      <c r="F35">
        <v>430.91827392578125</v>
      </c>
      <c r="G35">
        <v>2756081.75</v>
      </c>
      <c r="H35">
        <v>1</v>
      </c>
      <c r="I35">
        <v>6395.83447265625</v>
      </c>
      <c r="J35">
        <v>1</v>
      </c>
      <c r="K35">
        <v>9.0806325897574425E-4</v>
      </c>
      <c r="L35">
        <v>5.8078750967979431E-2</v>
      </c>
    </row>
    <row r="36" spans="1:12" x14ac:dyDescent="0.25">
      <c r="A36">
        <v>394.99</v>
      </c>
      <c r="B36" s="1">
        <f>DATE(2019,10,1) + TIME(23,45,35)</f>
        <v>43739.989988425928</v>
      </c>
      <c r="C36">
        <v>988364352</v>
      </c>
      <c r="D36">
        <v>2293623.75</v>
      </c>
      <c r="E36">
        <v>14.599020957946777</v>
      </c>
      <c r="F36">
        <v>430.91827392578125</v>
      </c>
      <c r="G36">
        <v>2756080.5</v>
      </c>
      <c r="H36">
        <v>1</v>
      </c>
      <c r="I36">
        <v>6395.83154296875</v>
      </c>
      <c r="J36">
        <v>1</v>
      </c>
      <c r="K36">
        <v>9.5333560602739453E-4</v>
      </c>
      <c r="L36">
        <v>6.0974322259426117E-2</v>
      </c>
    </row>
    <row r="37" spans="1:12" x14ac:dyDescent="0.25">
      <c r="A37">
        <v>395</v>
      </c>
      <c r="B37" s="1">
        <f>DATE(2019,10,2) + TIME(0,0,0)</f>
        <v>43740</v>
      </c>
      <c r="C37">
        <v>988364352</v>
      </c>
      <c r="D37">
        <v>2293623.75</v>
      </c>
      <c r="E37">
        <v>14.599020957946777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424.99</v>
      </c>
      <c r="B38" s="1">
        <f>DATE(2019,10,31) + TIME(23,45,35)</f>
        <v>43769.989988425928</v>
      </c>
      <c r="C38">
        <v>988364352</v>
      </c>
      <c r="D38">
        <v>2293623.75</v>
      </c>
      <c r="E38">
        <v>14.599020957946777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425</v>
      </c>
      <c r="B39" s="1">
        <f>DATE(2019,11,1) + TIME(0,0,0)</f>
        <v>43770</v>
      </c>
      <c r="C39">
        <v>988364352</v>
      </c>
      <c r="D39">
        <v>2293623.75</v>
      </c>
      <c r="E39">
        <v>14.599020957946777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454.99</v>
      </c>
      <c r="B40" s="1">
        <f>DATE(2019,11,30) + TIME(23,45,35)</f>
        <v>43799.989988425928</v>
      </c>
      <c r="C40">
        <v>988364352</v>
      </c>
      <c r="D40">
        <v>2293623.75</v>
      </c>
      <c r="E40">
        <v>14.599020957946777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455</v>
      </c>
      <c r="B41" s="1">
        <f>DATE(2019,12,1) + TIME(0,0,0)</f>
        <v>43800</v>
      </c>
      <c r="C41">
        <v>988364352</v>
      </c>
      <c r="D41">
        <v>2293623.75</v>
      </c>
      <c r="E41">
        <v>14.599020957946777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484.99</v>
      </c>
      <c r="B42" s="1">
        <f>DATE(2019,12,30) + TIME(23,45,35)</f>
        <v>43829.989988425928</v>
      </c>
      <c r="C42">
        <v>988364352</v>
      </c>
      <c r="D42">
        <v>2293623.75</v>
      </c>
      <c r="E42">
        <v>14.599020957946777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485</v>
      </c>
      <c r="B43" s="1">
        <f>DATE(2019,12,31) + TIME(0,0,0)</f>
        <v>43830</v>
      </c>
      <c r="C43">
        <v>988364352</v>
      </c>
      <c r="D43">
        <v>2293623.75</v>
      </c>
      <c r="E43">
        <v>14.599020957946777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514.99</v>
      </c>
      <c r="B44" s="1">
        <f>DATE(2020,1,29) + TIME(23,45,35)</f>
        <v>43859.989988425928</v>
      </c>
      <c r="C44">
        <v>988364352</v>
      </c>
      <c r="D44">
        <v>2293623.75</v>
      </c>
      <c r="E44">
        <v>14.599020957946777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515</v>
      </c>
      <c r="B45" s="1">
        <f>DATE(2020,1,30) + TIME(0,0,0)</f>
        <v>43860</v>
      </c>
      <c r="C45">
        <v>988364352</v>
      </c>
      <c r="D45">
        <v>2293623.75</v>
      </c>
      <c r="E45">
        <v>14.599020957946777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544.99</v>
      </c>
      <c r="B46" s="1">
        <f>DATE(2020,2,28) + TIME(23,45,35)</f>
        <v>43889.989988425928</v>
      </c>
      <c r="C46">
        <v>988364352</v>
      </c>
      <c r="D46">
        <v>2293623.75</v>
      </c>
      <c r="E46">
        <v>14.599020957946777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545</v>
      </c>
      <c r="B47" s="1">
        <f>DATE(2020,2,29) + TIME(0,0,0)</f>
        <v>43890</v>
      </c>
      <c r="C47">
        <v>988364352</v>
      </c>
      <c r="D47">
        <v>2293623.75</v>
      </c>
      <c r="E47">
        <v>14.599020957946777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574.99</v>
      </c>
      <c r="B48" s="1">
        <f>DATE(2020,3,29) + TIME(23,45,35)</f>
        <v>43919.989988425928</v>
      </c>
      <c r="C48">
        <v>988364352</v>
      </c>
      <c r="D48">
        <v>2293623.75</v>
      </c>
      <c r="E48">
        <v>14.599020957946777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575</v>
      </c>
      <c r="B49" s="1">
        <f>DATE(2020,3,30) + TIME(0,0,0)</f>
        <v>43920</v>
      </c>
      <c r="C49">
        <v>988364352</v>
      </c>
      <c r="D49">
        <v>2293623.75</v>
      </c>
      <c r="E49">
        <v>14.599020957946777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604.99</v>
      </c>
      <c r="B50" s="1">
        <f>DATE(2020,4,28) + TIME(23,45,35)</f>
        <v>43949.989988425928</v>
      </c>
      <c r="C50">
        <v>988364352</v>
      </c>
      <c r="D50">
        <v>2293623.75</v>
      </c>
      <c r="E50">
        <v>14.599020957946777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605</v>
      </c>
      <c r="B51" s="1">
        <f>DATE(2020,4,29) + TIME(0,0,0)</f>
        <v>43950</v>
      </c>
      <c r="C51">
        <v>988364352</v>
      </c>
      <c r="D51">
        <v>2293623.75</v>
      </c>
      <c r="E51">
        <v>14.599020957946777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634.99</v>
      </c>
      <c r="B52" s="1">
        <f>DATE(2020,5,28) + TIME(23,45,35)</f>
        <v>43979.989988425928</v>
      </c>
      <c r="C52">
        <v>988364352</v>
      </c>
      <c r="D52">
        <v>2293623.75</v>
      </c>
      <c r="E52">
        <v>14.599020957946777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635</v>
      </c>
      <c r="B53" s="1">
        <f>DATE(2020,5,29) + TIME(0,0,0)</f>
        <v>43980</v>
      </c>
      <c r="C53">
        <v>988364352</v>
      </c>
      <c r="D53">
        <v>2293623.75</v>
      </c>
      <c r="E53">
        <v>14.599020957946777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664.99</v>
      </c>
      <c r="B54" s="1">
        <f>DATE(2020,6,27) + TIME(23,45,35)</f>
        <v>44009.989988425928</v>
      </c>
      <c r="C54">
        <v>988364352</v>
      </c>
      <c r="D54">
        <v>2293623.75</v>
      </c>
      <c r="E54">
        <v>14.599020957946777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665</v>
      </c>
      <c r="B55" s="1">
        <f>DATE(2020,6,28) + TIME(0,0,0)</f>
        <v>44010</v>
      </c>
      <c r="C55">
        <v>988364352</v>
      </c>
      <c r="D55">
        <v>2293623.75</v>
      </c>
      <c r="E55">
        <v>14.599020957946777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694.99</v>
      </c>
      <c r="B56" s="1">
        <f>DATE(2020,7,27) + TIME(23,45,35)</f>
        <v>44039.989988425928</v>
      </c>
      <c r="C56">
        <v>988364352</v>
      </c>
      <c r="D56">
        <v>2293623.75</v>
      </c>
      <c r="E56">
        <v>14.599020957946777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695</v>
      </c>
      <c r="B57" s="1">
        <f>DATE(2020,7,28) + TIME(0,0,0)</f>
        <v>44040</v>
      </c>
      <c r="C57">
        <v>988364352</v>
      </c>
      <c r="D57">
        <v>2293623.75</v>
      </c>
      <c r="E57">
        <v>14.599020957946777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724.99</v>
      </c>
      <c r="B58" s="1">
        <f>DATE(2020,8,26) + TIME(23,45,35)</f>
        <v>44069.989988425928</v>
      </c>
      <c r="C58">
        <v>988364352</v>
      </c>
      <c r="D58">
        <v>2293623.75</v>
      </c>
      <c r="E58">
        <v>14.599020957946777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725</v>
      </c>
      <c r="B59" s="1">
        <f>DATE(2020,8,27) + TIME(0,0,0)</f>
        <v>44070</v>
      </c>
      <c r="C59">
        <v>988364352</v>
      </c>
      <c r="D59">
        <v>2293623.75</v>
      </c>
      <c r="E59">
        <v>14.599020957946777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754.99</v>
      </c>
      <c r="B60" s="1">
        <f>DATE(2020,9,25) + TIME(23,45,35)</f>
        <v>44099.989988425928</v>
      </c>
      <c r="C60">
        <v>988364352</v>
      </c>
      <c r="D60">
        <v>2293623.75</v>
      </c>
      <c r="E60">
        <v>14.599020957946777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755</v>
      </c>
      <c r="B61" s="1">
        <f>DATE(2020,9,26) + TIME(0,0,0)</f>
        <v>44100</v>
      </c>
      <c r="C61">
        <v>988364352</v>
      </c>
      <c r="D61">
        <v>2293623.75</v>
      </c>
      <c r="E61">
        <v>14.599020957946777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784.99</v>
      </c>
      <c r="B62" s="1">
        <f>DATE(2020,10,25) + TIME(23,45,35)</f>
        <v>44129.989988425928</v>
      </c>
      <c r="C62">
        <v>988364352</v>
      </c>
      <c r="D62">
        <v>2293623.75</v>
      </c>
      <c r="E62">
        <v>14.599020957946777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785</v>
      </c>
      <c r="B63" s="1">
        <f>DATE(2020,10,26) + TIME(0,0,0)</f>
        <v>44130</v>
      </c>
      <c r="C63">
        <v>988364352</v>
      </c>
      <c r="D63">
        <v>2293623.75</v>
      </c>
      <c r="E63">
        <v>14.599020957946777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814.99</v>
      </c>
      <c r="B64" s="1">
        <f>DATE(2020,11,24) + TIME(23,45,35)</f>
        <v>44159.989988425928</v>
      </c>
      <c r="C64">
        <v>988364352</v>
      </c>
      <c r="D64">
        <v>2293623.75</v>
      </c>
      <c r="E64">
        <v>14.599020957946777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815</v>
      </c>
      <c r="B65" s="1">
        <f>DATE(2020,11,25) + TIME(0,0,0)</f>
        <v>44160</v>
      </c>
      <c r="C65">
        <v>988364352</v>
      </c>
      <c r="D65">
        <v>2293623.75</v>
      </c>
      <c r="E65">
        <v>14.599020957946777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844.99</v>
      </c>
      <c r="B66" s="1">
        <f>DATE(2020,12,24) + TIME(23,45,35)</f>
        <v>44189.989988425928</v>
      </c>
      <c r="C66">
        <v>988364352</v>
      </c>
      <c r="D66">
        <v>2293623.75</v>
      </c>
      <c r="E66">
        <v>14.599020957946777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845</v>
      </c>
      <c r="B67" s="1">
        <f>DATE(2020,12,25) + TIME(0,0,0)</f>
        <v>44190</v>
      </c>
      <c r="C67">
        <v>988364352</v>
      </c>
      <c r="D67">
        <v>2293623.75</v>
      </c>
      <c r="E67">
        <v>14.599020957946777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874.99</v>
      </c>
      <c r="B68" s="1">
        <f>DATE(2021,1,23) + TIME(23,45,35)</f>
        <v>44219.989988425928</v>
      </c>
      <c r="C68">
        <v>988364352</v>
      </c>
      <c r="D68">
        <v>2293623.75</v>
      </c>
      <c r="E68">
        <v>14.599020957946777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875</v>
      </c>
      <c r="B69" s="1">
        <f>DATE(2021,1,24) + TIME(0,0,0)</f>
        <v>44220</v>
      </c>
      <c r="C69">
        <v>988364352</v>
      </c>
      <c r="D69">
        <v>2293623.75</v>
      </c>
      <c r="E69">
        <v>14.599020957946777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904.99</v>
      </c>
      <c r="B70" s="1">
        <f>DATE(2021,2,22) + TIME(23,45,35)</f>
        <v>44249.989988425928</v>
      </c>
      <c r="C70">
        <v>988364352</v>
      </c>
      <c r="D70">
        <v>2293623.75</v>
      </c>
      <c r="E70">
        <v>14.599020957946777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905</v>
      </c>
      <c r="B71" s="1">
        <f>DATE(2021,2,23) + TIME(0,0,0)</f>
        <v>44250</v>
      </c>
      <c r="C71">
        <v>988364352</v>
      </c>
      <c r="D71">
        <v>2293623.75</v>
      </c>
      <c r="E71">
        <v>14.599020957946777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934.99</v>
      </c>
      <c r="B72" s="1">
        <f>DATE(2021,3,24) + TIME(23,45,35)</f>
        <v>44279.989988425928</v>
      </c>
      <c r="C72">
        <v>988364352</v>
      </c>
      <c r="D72">
        <v>2293623.75</v>
      </c>
      <c r="E72">
        <v>14.599020957946777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935</v>
      </c>
      <c r="B73" s="1">
        <f>DATE(2021,3,25) + TIME(0,0,0)</f>
        <v>44280</v>
      </c>
      <c r="C73">
        <v>988364352</v>
      </c>
      <c r="D73">
        <v>2293623.75</v>
      </c>
      <c r="E73">
        <v>14.599020957946777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964.99</v>
      </c>
      <c r="B74" s="1">
        <f>DATE(2021,4,23) + TIME(23,45,35)</f>
        <v>44309.989988425928</v>
      </c>
      <c r="C74">
        <v>988364352</v>
      </c>
      <c r="D74">
        <v>2293623.75</v>
      </c>
      <c r="E74">
        <v>14.599020957946777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965</v>
      </c>
      <c r="B75" s="1">
        <f>DATE(2021,4,24) + TIME(0,0,0)</f>
        <v>44310</v>
      </c>
      <c r="C75">
        <v>988364352</v>
      </c>
      <c r="D75">
        <v>2293623.75</v>
      </c>
      <c r="E75">
        <v>14.599020957946777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967.99</v>
      </c>
      <c r="B76" s="1">
        <f>DATE(2021,4,26) + TIME(23,45,35)</f>
        <v>44312.989988425928</v>
      </c>
      <c r="C76">
        <v>988364352</v>
      </c>
      <c r="D76">
        <v>2293623.75</v>
      </c>
      <c r="E76">
        <v>14.599020957946777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968</v>
      </c>
      <c r="B77" s="1">
        <f>DATE(2021,4,27) + TIME(0,0,0)</f>
        <v>44313</v>
      </c>
      <c r="C77">
        <v>988364352</v>
      </c>
      <c r="D77">
        <v>2293623.75</v>
      </c>
      <c r="E77">
        <v>14.599020957946777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979.99</v>
      </c>
      <c r="B78" s="1">
        <f>DATE(2021,5,8) + TIME(23,45,35)</f>
        <v>44324.989988425928</v>
      </c>
      <c r="C78">
        <v>988364352</v>
      </c>
      <c r="D78">
        <v>2293623.75</v>
      </c>
      <c r="E78">
        <v>14.599020957946777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980</v>
      </c>
      <c r="B79" s="1">
        <f>DATE(2021,5,9) + TIME(0,0,0)</f>
        <v>44325</v>
      </c>
      <c r="C79">
        <v>988364352</v>
      </c>
      <c r="D79">
        <v>2293623.75</v>
      </c>
      <c r="E79">
        <v>14.599020957946777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1000.99</v>
      </c>
      <c r="B80" s="1">
        <f>DATE(2021,5,29) + TIME(23,45,35)</f>
        <v>44345.989988425928</v>
      </c>
      <c r="C80">
        <v>988364352</v>
      </c>
      <c r="D80">
        <v>2293623.75</v>
      </c>
      <c r="E80">
        <v>14.599020957946777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1001</v>
      </c>
      <c r="B81" s="1">
        <f>DATE(2021,5,30) + TIME(0,0,0)</f>
        <v>44346</v>
      </c>
      <c r="C81">
        <v>988364352</v>
      </c>
      <c r="D81">
        <v>2293623.75</v>
      </c>
      <c r="E81">
        <v>14.599020957946777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1008.99</v>
      </c>
      <c r="B82" s="1">
        <f>DATE(2021,6,6) + TIME(23,45,35)</f>
        <v>44353.989988425928</v>
      </c>
      <c r="C82">
        <v>988364352</v>
      </c>
      <c r="D82">
        <v>2293623.75</v>
      </c>
      <c r="E82">
        <v>14.599020957946777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1009</v>
      </c>
      <c r="B83" s="1">
        <f>DATE(2021,6,7) + TIME(0,0,0)</f>
        <v>44354</v>
      </c>
      <c r="C83">
        <v>988364352</v>
      </c>
      <c r="D83">
        <v>2293623.75</v>
      </c>
      <c r="E83">
        <v>14.599020957946777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1014.99</v>
      </c>
      <c r="B84" s="1">
        <f>DATE(2021,6,12) + TIME(23,45,35)</f>
        <v>44359.989988425928</v>
      </c>
      <c r="C84">
        <v>988364352</v>
      </c>
      <c r="D84">
        <v>2293623.75</v>
      </c>
      <c r="E84">
        <v>14.599020957946777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1015</v>
      </c>
      <c r="B85" s="1">
        <f>DATE(2021,6,13) + TIME(0,0,0)</f>
        <v>44360</v>
      </c>
      <c r="C85">
        <v>988364352</v>
      </c>
      <c r="D85">
        <v>2293623.75</v>
      </c>
      <c r="E85">
        <v>14.599020957946777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1021.99</v>
      </c>
      <c r="B86" s="1">
        <f>DATE(2021,6,19) + TIME(23,45,35)</f>
        <v>44366.989988425928</v>
      </c>
      <c r="C86">
        <v>988364352</v>
      </c>
      <c r="D86">
        <v>2293623.75</v>
      </c>
      <c r="E86">
        <v>14.599020957946777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1022</v>
      </c>
      <c r="B87" s="1">
        <f>DATE(2021,6,20) + TIME(0,0,0)</f>
        <v>44367</v>
      </c>
      <c r="C87">
        <v>988364352</v>
      </c>
      <c r="D87">
        <v>2293623.75</v>
      </c>
      <c r="E87">
        <v>14.599020957946777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1025.99</v>
      </c>
      <c r="B88" s="1">
        <f>DATE(2021,6,23) + TIME(23,45,35)</f>
        <v>44370.989988425928</v>
      </c>
      <c r="C88">
        <v>988364352</v>
      </c>
      <c r="D88">
        <v>2293623.75</v>
      </c>
      <c r="E88">
        <v>14.599020957946777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1026</v>
      </c>
      <c r="B89" s="1">
        <f>DATE(2021,6,24) + TIME(0,0,0)</f>
        <v>44371</v>
      </c>
      <c r="C89">
        <v>988364352</v>
      </c>
      <c r="D89">
        <v>2293623.75</v>
      </c>
      <c r="E89">
        <v>14.599020957946777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1028.99</v>
      </c>
      <c r="B90" s="1">
        <f>DATE(2021,6,26) + TIME(23,45,35)</f>
        <v>44373.989988425928</v>
      </c>
      <c r="C90">
        <v>988364352</v>
      </c>
      <c r="D90">
        <v>2293623.75</v>
      </c>
      <c r="E90">
        <v>14.599020957946777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1029</v>
      </c>
      <c r="B91" s="1">
        <f>DATE(2021,6,27) + TIME(0,0,0)</f>
        <v>44374</v>
      </c>
      <c r="C91">
        <v>988364352</v>
      </c>
      <c r="D91">
        <v>2293623.75</v>
      </c>
      <c r="E91">
        <v>14.599020957946777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1039.99</v>
      </c>
      <c r="B92" s="1">
        <f>DATE(2021,7,7) + TIME(23,45,35)</f>
        <v>44384.989988425928</v>
      </c>
      <c r="C92">
        <v>988364352</v>
      </c>
      <c r="D92">
        <v>2293623.75</v>
      </c>
      <c r="E92">
        <v>14.599020957946777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</v>
      </c>
      <c r="B93" s="1">
        <f>DATE(2021,7,8) + TIME(0,0,0)</f>
        <v>44385</v>
      </c>
      <c r="C93">
        <v>988364352</v>
      </c>
      <c r="D93">
        <v>2293623.75</v>
      </c>
      <c r="E93">
        <v>14.599020957946777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1040.5899999999999</v>
      </c>
      <c r="B94" s="1">
        <f>DATE(2021,7,8) + TIME(14,9,35)</f>
        <v>44385.589988425927</v>
      </c>
      <c r="C94">
        <v>988364352</v>
      </c>
      <c r="D94">
        <v>2293623.75</v>
      </c>
      <c r="E94">
        <v>14.599020957946777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1040.5999999999999</v>
      </c>
      <c r="B95" s="1">
        <f>DATE(2021,7,8) + TIME(14,24,0)</f>
        <v>44385.599999999999</v>
      </c>
      <c r="C95">
        <v>988364352</v>
      </c>
      <c r="D95">
        <v>2293623.75</v>
      </c>
      <c r="E95">
        <v>14.599020957946777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1042.99</v>
      </c>
      <c r="B96" s="1">
        <f>DATE(2021,7,10) + TIME(23,45,35)</f>
        <v>44387.989988425928</v>
      </c>
      <c r="C96">
        <v>988364352</v>
      </c>
      <c r="D96">
        <v>2293623.75</v>
      </c>
      <c r="E96">
        <v>14.599020957946777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1043</v>
      </c>
      <c r="B97" s="1">
        <f>DATE(2021,7,11) + TIME(0,0,0)</f>
        <v>44388</v>
      </c>
      <c r="C97">
        <v>988364352</v>
      </c>
      <c r="D97">
        <v>2293623.75</v>
      </c>
      <c r="E97">
        <v>14.599020957946777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1064.99</v>
      </c>
      <c r="B98" s="1">
        <f>DATE(2021,8,1) + TIME(23,45,35)</f>
        <v>44409.989988425928</v>
      </c>
      <c r="C98">
        <v>988364352</v>
      </c>
      <c r="D98">
        <v>2293623.75</v>
      </c>
      <c r="E98">
        <v>14.599020957946777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1065</v>
      </c>
      <c r="B99" s="1">
        <f>DATE(2021,8,2) + TIME(0,0,0)</f>
        <v>44410</v>
      </c>
      <c r="C99">
        <v>988364352</v>
      </c>
      <c r="D99">
        <v>2293623.75</v>
      </c>
      <c r="E99">
        <v>14.599020957946777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1077.99</v>
      </c>
      <c r="B100" s="1">
        <f>DATE(2021,8,14) + TIME(23,45,35)</f>
        <v>44422.989988425928</v>
      </c>
      <c r="C100">
        <v>988364352</v>
      </c>
      <c r="D100">
        <v>2293623.75</v>
      </c>
      <c r="E100">
        <v>14.599020957946777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</v>
      </c>
      <c r="B101" s="1">
        <f>DATE(2021,8,15) + TIME(0,0,0)</f>
        <v>44423</v>
      </c>
      <c r="C101">
        <v>988364352</v>
      </c>
      <c r="D101">
        <v>2293623.75</v>
      </c>
      <c r="E101">
        <v>14.599020957946777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1078.79</v>
      </c>
      <c r="B102" s="1">
        <f>DATE(2021,8,15) + TIME(18,57,35)</f>
        <v>44423.789988425924</v>
      </c>
      <c r="C102">
        <v>988364352</v>
      </c>
      <c r="D102">
        <v>2293623.75</v>
      </c>
      <c r="E102">
        <v>14.599020957946777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1078.8</v>
      </c>
      <c r="B103" s="1">
        <f>DATE(2021,8,15) + TIME(19,12,0)</f>
        <v>44423.8</v>
      </c>
      <c r="C103">
        <v>988364352</v>
      </c>
      <c r="D103">
        <v>2293623.75</v>
      </c>
      <c r="E103">
        <v>14.599020957946777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1079.99</v>
      </c>
      <c r="B104" s="1">
        <f>DATE(2021,8,16) + TIME(23,45,35)</f>
        <v>44424.989988425928</v>
      </c>
      <c r="C104">
        <v>988364352</v>
      </c>
      <c r="D104">
        <v>2293623.75</v>
      </c>
      <c r="E104">
        <v>14.599020957946777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1080</v>
      </c>
      <c r="B105" s="1">
        <f>DATE(2021,8,17) + TIME(0,0,0)</f>
        <v>44425</v>
      </c>
      <c r="C105">
        <v>988364352</v>
      </c>
      <c r="D105">
        <v>2293623.75</v>
      </c>
      <c r="E105">
        <v>14.599020957946777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1084.99</v>
      </c>
      <c r="B106" s="1">
        <f>DATE(2021,8,21) + TIME(23,45,35)</f>
        <v>44429.989988425928</v>
      </c>
      <c r="C106">
        <v>988364352</v>
      </c>
      <c r="D106">
        <v>2293623.75</v>
      </c>
      <c r="E106">
        <v>14.599020957946777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1085</v>
      </c>
      <c r="B107" s="1">
        <f>DATE(2021,8,22) + TIME(0,0,0)</f>
        <v>44430</v>
      </c>
      <c r="C107">
        <v>988364352</v>
      </c>
      <c r="D107">
        <v>2293623.75</v>
      </c>
      <c r="E107">
        <v>14.599020957946777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1100.99</v>
      </c>
      <c r="B108" s="1">
        <f>DATE(2021,9,6) + TIME(23,45,35)</f>
        <v>44445.989988425928</v>
      </c>
      <c r="C108">
        <v>988364352</v>
      </c>
      <c r="D108">
        <v>2293623.75</v>
      </c>
      <c r="E108">
        <v>14.599020957946777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</v>
      </c>
      <c r="B109" s="1">
        <f>DATE(2021,9,7) + TIME(0,0,0)</f>
        <v>44446</v>
      </c>
      <c r="C109">
        <v>988364352</v>
      </c>
      <c r="D109">
        <v>2293623.75</v>
      </c>
      <c r="E109">
        <v>14.599020957946777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1101.49</v>
      </c>
      <c r="B110" s="1">
        <f>DATE(2021,9,7) + TIME(11,45,35)</f>
        <v>44446.489988425928</v>
      </c>
      <c r="C110">
        <v>988364352</v>
      </c>
      <c r="D110">
        <v>2293623.75</v>
      </c>
      <c r="E110">
        <v>14.599020957946777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1101.5</v>
      </c>
      <c r="B111" s="1">
        <f>DATE(2021,9,7) + TIME(12,0,0)</f>
        <v>44446.5</v>
      </c>
      <c r="C111">
        <v>988364352</v>
      </c>
      <c r="D111">
        <v>2293623.75</v>
      </c>
      <c r="E111">
        <v>14.599020957946777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1105.99</v>
      </c>
      <c r="B112" s="1">
        <f>DATE(2021,9,11) + TIME(23,45,35)</f>
        <v>44450.989988425928</v>
      </c>
      <c r="C112">
        <v>988364352</v>
      </c>
      <c r="D112">
        <v>2293623.75</v>
      </c>
      <c r="E112">
        <v>14.599020957946777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1106</v>
      </c>
      <c r="B113" s="1">
        <f>DATE(2021,9,12) + TIME(0,0,0)</f>
        <v>44451</v>
      </c>
      <c r="C113">
        <v>988364352</v>
      </c>
      <c r="D113">
        <v>2293623.75</v>
      </c>
      <c r="E113">
        <v>14.599020957946777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1109.99</v>
      </c>
      <c r="B114" s="1">
        <f>DATE(2021,9,15) + TIME(23,45,35)</f>
        <v>44454.989988425928</v>
      </c>
      <c r="C114">
        <v>988364352</v>
      </c>
      <c r="D114">
        <v>2293623.75</v>
      </c>
      <c r="E114">
        <v>14.599020957946777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1110</v>
      </c>
      <c r="B115" s="1">
        <f>DATE(2021,9,16) + TIME(0,0,0)</f>
        <v>44455</v>
      </c>
      <c r="C115">
        <v>988364352</v>
      </c>
      <c r="D115">
        <v>2293623.75</v>
      </c>
      <c r="E115">
        <v>14.599020957946777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1111.99</v>
      </c>
      <c r="B116" s="1">
        <f>DATE(2021,9,17) + TIME(23,45,35)</f>
        <v>44456.989988425928</v>
      </c>
      <c r="C116">
        <v>988364352</v>
      </c>
      <c r="D116">
        <v>2293623.75</v>
      </c>
      <c r="E116">
        <v>14.599020957946777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1112</v>
      </c>
      <c r="B117" s="1">
        <f>DATE(2021,9,18) + TIME(0,0,0)</f>
        <v>44457</v>
      </c>
      <c r="C117">
        <v>988364352</v>
      </c>
      <c r="D117">
        <v>2293623.75</v>
      </c>
      <c r="E117">
        <v>14.599020957946777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1116.99</v>
      </c>
      <c r="B118" s="1">
        <f>DATE(2021,9,22) + TIME(23,45,35)</f>
        <v>44461.989988425928</v>
      </c>
      <c r="C118">
        <v>988364352</v>
      </c>
      <c r="D118">
        <v>2293623.75</v>
      </c>
      <c r="E118">
        <v>14.599020957946777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1117</v>
      </c>
      <c r="B119" s="1">
        <f>DATE(2021,9,23) + TIME(0,0,0)</f>
        <v>44462</v>
      </c>
      <c r="C119">
        <v>988364352</v>
      </c>
      <c r="D119">
        <v>2293623.75</v>
      </c>
      <c r="E119">
        <v>14.599020957946777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1120.99</v>
      </c>
      <c r="B120" s="1">
        <f>DATE(2021,9,26) + TIME(23,45,35)</f>
        <v>44465.989988425928</v>
      </c>
      <c r="C120">
        <v>988364352</v>
      </c>
      <c r="D120">
        <v>2293623.75</v>
      </c>
      <c r="E120">
        <v>14.599020957946777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1121</v>
      </c>
      <c r="B121" s="1">
        <f>DATE(2021,9,27) + TIME(0,0,0)</f>
        <v>44466</v>
      </c>
      <c r="C121">
        <v>988364352</v>
      </c>
      <c r="D121">
        <v>2293623.75</v>
      </c>
      <c r="E121">
        <v>14.599020957946777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1126.99</v>
      </c>
      <c r="B122" s="1">
        <f>DATE(2021,10,2) + TIME(23,45,35)</f>
        <v>44471.989988425928</v>
      </c>
      <c r="C122">
        <v>988364352</v>
      </c>
      <c r="D122">
        <v>2293623.75</v>
      </c>
      <c r="E122">
        <v>14.599020957946777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1127</v>
      </c>
      <c r="B123" s="1">
        <f>DATE(2021,10,3) + TIME(0,0,0)</f>
        <v>44472</v>
      </c>
      <c r="C123">
        <v>988364352</v>
      </c>
      <c r="D123">
        <v>2293623.75</v>
      </c>
      <c r="E123">
        <v>14.599020957946777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1137.99</v>
      </c>
      <c r="B124" s="1">
        <f>DATE(2021,10,13) + TIME(23,45,35)</f>
        <v>44482.989988425928</v>
      </c>
      <c r="C124">
        <v>988364352</v>
      </c>
      <c r="D124">
        <v>2293623.75</v>
      </c>
      <c r="E124">
        <v>14.599020957946777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1138</v>
      </c>
      <c r="B125" s="1">
        <f>DATE(2021,10,14) + TIME(0,0,0)</f>
        <v>44483</v>
      </c>
      <c r="C125">
        <v>988364352</v>
      </c>
      <c r="D125">
        <v>2293623.75</v>
      </c>
      <c r="E125">
        <v>14.599020957946777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1139.99</v>
      </c>
      <c r="B126" s="1">
        <f>DATE(2021,10,15) + TIME(23,45,35)</f>
        <v>44484.989988425928</v>
      </c>
      <c r="C126">
        <v>988364352</v>
      </c>
      <c r="D126">
        <v>2293623.75</v>
      </c>
      <c r="E126">
        <v>14.599020957946777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</v>
      </c>
      <c r="B127" s="1">
        <f>DATE(2021,10,16) + TIME(0,0,0)</f>
        <v>44485</v>
      </c>
      <c r="C127">
        <v>988364352</v>
      </c>
      <c r="D127">
        <v>2293623.75</v>
      </c>
      <c r="E127">
        <v>14.599020957946777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1140.99</v>
      </c>
      <c r="B128" s="1">
        <f>DATE(2021,10,16) + TIME(23,45,35)</f>
        <v>44485.989988425928</v>
      </c>
      <c r="C128">
        <v>988364352</v>
      </c>
      <c r="D128">
        <v>2293623.75</v>
      </c>
      <c r="E128">
        <v>14.599020957946777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1141</v>
      </c>
      <c r="B129" s="1">
        <f>DATE(2021,10,17) + TIME(0,0,0)</f>
        <v>44486</v>
      </c>
      <c r="C129">
        <v>988364352</v>
      </c>
      <c r="D129">
        <v>2293623.75</v>
      </c>
      <c r="E129">
        <v>14.599020957946777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1144.99</v>
      </c>
      <c r="B130" s="1">
        <f>DATE(2021,10,20) + TIME(23,45,35)</f>
        <v>44489.989988425928</v>
      </c>
      <c r="C130">
        <v>988364352</v>
      </c>
      <c r="D130">
        <v>2293623.75</v>
      </c>
      <c r="E130">
        <v>14.599020957946777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</v>
      </c>
      <c r="B131" s="1">
        <f>DATE(2021,10,21) + TIME(0,0,0)</f>
        <v>44490</v>
      </c>
      <c r="C131">
        <v>988364352</v>
      </c>
      <c r="D131">
        <v>2293623.75</v>
      </c>
      <c r="E131">
        <v>14.599020957946777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1145.99</v>
      </c>
      <c r="B132" s="1">
        <f>DATE(2021,10,21) + TIME(23,45,35)</f>
        <v>44490.989988425928</v>
      </c>
      <c r="C132">
        <v>988364352</v>
      </c>
      <c r="D132">
        <v>2293623.75</v>
      </c>
      <c r="E132">
        <v>14.599020957946777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1146</v>
      </c>
      <c r="B133" s="1">
        <f>DATE(2021,10,22) + TIME(0,0,0)</f>
        <v>44491</v>
      </c>
      <c r="C133">
        <v>988364352</v>
      </c>
      <c r="D133">
        <v>2293623.75</v>
      </c>
      <c r="E133">
        <v>14.599020957946777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1147.99</v>
      </c>
      <c r="B134" s="1">
        <f>DATE(2021,10,23) + TIME(23,45,35)</f>
        <v>44492.989988425928</v>
      </c>
      <c r="C134">
        <v>988364352</v>
      </c>
      <c r="D134">
        <v>2293623.75</v>
      </c>
      <c r="E134">
        <v>14.599020957946777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1148</v>
      </c>
      <c r="B135" s="1">
        <f>DATE(2021,10,24) + TIME(0,0,0)</f>
        <v>44493</v>
      </c>
      <c r="C135">
        <v>988364352</v>
      </c>
      <c r="D135">
        <v>2293623.75</v>
      </c>
      <c r="E135">
        <v>14.599020957946777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1153.99</v>
      </c>
      <c r="B136" s="1">
        <f>DATE(2021,10,29) + TIME(23,45,35)</f>
        <v>44498.989988425928</v>
      </c>
      <c r="C136">
        <v>988364352</v>
      </c>
      <c r="D136">
        <v>2293623.75</v>
      </c>
      <c r="E136">
        <v>14.599020957946777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1154</v>
      </c>
      <c r="B137" s="1">
        <f>DATE(2021,10,30) + TIME(0,0,0)</f>
        <v>44499</v>
      </c>
      <c r="C137">
        <v>988364352</v>
      </c>
      <c r="D137">
        <v>2293623.75</v>
      </c>
      <c r="E137">
        <v>14.599020957946777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1156.99</v>
      </c>
      <c r="B138" s="1">
        <f>DATE(2021,11,1) + TIME(23,45,35)</f>
        <v>44501.989988425928</v>
      </c>
      <c r="C138">
        <v>988364352</v>
      </c>
      <c r="D138">
        <v>2293623.75</v>
      </c>
      <c r="E138">
        <v>14.599020957946777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1157</v>
      </c>
      <c r="B139" s="1">
        <f>DATE(2021,11,2) + TIME(0,0,0)</f>
        <v>44502</v>
      </c>
      <c r="C139">
        <v>988364352</v>
      </c>
      <c r="D139">
        <v>2293623.75</v>
      </c>
      <c r="E139">
        <v>14.599020957946777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1166.99</v>
      </c>
      <c r="B140" s="1">
        <f>DATE(2021,11,11) + TIME(23,45,35)</f>
        <v>44511.989988425928</v>
      </c>
      <c r="C140">
        <v>988364352</v>
      </c>
      <c r="D140">
        <v>2293623.75</v>
      </c>
      <c r="E140">
        <v>14.599020957946777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</v>
      </c>
      <c r="B141" s="1">
        <f>DATE(2021,11,12) + TIME(0,0,0)</f>
        <v>44512</v>
      </c>
      <c r="C141">
        <v>988364352</v>
      </c>
      <c r="D141">
        <v>2293623.75</v>
      </c>
      <c r="E141">
        <v>14.599020957946777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1167.3900000000001</v>
      </c>
      <c r="B142" s="1">
        <f>DATE(2021,11,12) + TIME(9,21,36)</f>
        <v>44512.39</v>
      </c>
      <c r="C142">
        <v>988364352</v>
      </c>
      <c r="D142">
        <v>2293623.75</v>
      </c>
      <c r="E142">
        <v>14.599020957946777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1167.4000000000001</v>
      </c>
      <c r="B143" s="1">
        <f>DATE(2021,11,12) + TIME(9,35,59)</f>
        <v>44512.399988425925</v>
      </c>
      <c r="C143">
        <v>988364352</v>
      </c>
      <c r="D143">
        <v>2293623.75</v>
      </c>
      <c r="E143">
        <v>14.599020957946777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1168.99</v>
      </c>
      <c r="B144" s="1">
        <f>DATE(2021,11,13) + TIME(23,45,35)</f>
        <v>44513.989988425928</v>
      </c>
      <c r="C144">
        <v>988364352</v>
      </c>
      <c r="D144">
        <v>2293623.75</v>
      </c>
      <c r="E144">
        <v>14.599020957946777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1169</v>
      </c>
      <c r="B145" s="1">
        <f>DATE(2021,11,14) + TIME(0,0,0)</f>
        <v>44514</v>
      </c>
      <c r="C145">
        <v>988364352</v>
      </c>
      <c r="D145">
        <v>2293623.75</v>
      </c>
      <c r="E145">
        <v>14.599020957946777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1173.99</v>
      </c>
      <c r="B146" s="1">
        <f>DATE(2021,11,18) + TIME(23,45,35)</f>
        <v>44518.989988425928</v>
      </c>
      <c r="C146">
        <v>988364352</v>
      </c>
      <c r="D146">
        <v>2293623.75</v>
      </c>
      <c r="E146">
        <v>14.599020957946777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x14ac:dyDescent="0.25">
      <c r="A147">
        <v>1174</v>
      </c>
      <c r="B147" s="1">
        <f>DATE(2021,11,19) + TIME(0,0,0)</f>
        <v>44519</v>
      </c>
      <c r="C147">
        <v>988364352</v>
      </c>
      <c r="D147">
        <v>2293623.75</v>
      </c>
      <c r="E147">
        <v>14.599020957946777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x14ac:dyDescent="0.25">
      <c r="A148">
        <v>1176.99</v>
      </c>
      <c r="B148" s="1">
        <f>DATE(2021,11,21) + TIME(23,45,35)</f>
        <v>44521.989988425928</v>
      </c>
      <c r="C148">
        <v>988364352</v>
      </c>
      <c r="D148">
        <v>2293623.75</v>
      </c>
      <c r="E148">
        <v>14.599020957946777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1177</v>
      </c>
      <c r="B149" s="1">
        <f>DATE(2021,11,22) + TIME(0,0,0)</f>
        <v>44522</v>
      </c>
      <c r="C149">
        <v>988364352</v>
      </c>
      <c r="D149">
        <v>2293623.75</v>
      </c>
      <c r="E149">
        <v>14.599020957946777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1180.99</v>
      </c>
      <c r="B150" s="1">
        <f>DATE(2021,11,25) + TIME(23,45,35)</f>
        <v>44525.989988425928</v>
      </c>
      <c r="C150">
        <v>988364352</v>
      </c>
      <c r="D150">
        <v>2293623.75</v>
      </c>
      <c r="E150">
        <v>14.599020957946777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1181</v>
      </c>
      <c r="B151" s="1">
        <f>DATE(2021,11,26) + TIME(0,0,0)</f>
        <v>44526</v>
      </c>
      <c r="C151">
        <v>988364352</v>
      </c>
      <c r="D151">
        <v>2293623.75</v>
      </c>
      <c r="E151">
        <v>14.599020957946777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1184.99</v>
      </c>
      <c r="B152" s="1">
        <f>DATE(2021,11,29) + TIME(23,45,35)</f>
        <v>44529.989988425928</v>
      </c>
      <c r="C152">
        <v>988364352</v>
      </c>
      <c r="D152">
        <v>2293623.75</v>
      </c>
      <c r="E152">
        <v>14.599020957946777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1185</v>
      </c>
      <c r="B153" s="1">
        <f>DATE(2021,11,30) + TIME(0,0,0)</f>
        <v>44530</v>
      </c>
      <c r="C153">
        <v>988364352</v>
      </c>
      <c r="D153">
        <v>2293623.75</v>
      </c>
      <c r="E153">
        <v>14.599020957946777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5">
      <c r="A154">
        <v>1186.99</v>
      </c>
      <c r="B154" s="1">
        <f>DATE(2021,12,1) + TIME(23,45,35)</f>
        <v>44531.989988425928</v>
      </c>
      <c r="C154">
        <v>988364352</v>
      </c>
      <c r="D154">
        <v>2293623.75</v>
      </c>
      <c r="E154">
        <v>14.599020957946777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1187</v>
      </c>
      <c r="B155" s="1">
        <f>DATE(2021,12,2) + TIME(0,0,0)</f>
        <v>44532</v>
      </c>
      <c r="C155">
        <v>988364352</v>
      </c>
      <c r="D155">
        <v>2293623.75</v>
      </c>
      <c r="E155">
        <v>14.599020957946777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1187.79</v>
      </c>
      <c r="B156" s="1">
        <f>DATE(2021,12,2) + TIME(18,57,35)</f>
        <v>44532.789988425924</v>
      </c>
      <c r="C156">
        <v>988364352</v>
      </c>
      <c r="D156">
        <v>2293623.75</v>
      </c>
      <c r="E156">
        <v>14.599020957946777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1187.8</v>
      </c>
      <c r="B157" s="1">
        <f>DATE(2021,12,2) + TIME(19,12,0)</f>
        <v>44532.800000000003</v>
      </c>
      <c r="C157">
        <v>988364352</v>
      </c>
      <c r="D157">
        <v>2293623.75</v>
      </c>
      <c r="E157">
        <v>14.599020957946777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1189.99</v>
      </c>
      <c r="B158" s="1">
        <f>DATE(2021,12,4) + TIME(23,45,35)</f>
        <v>44534.989988425928</v>
      </c>
      <c r="C158">
        <v>988364352</v>
      </c>
      <c r="D158">
        <v>2293623.75</v>
      </c>
      <c r="E158">
        <v>14.599020957946777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x14ac:dyDescent="0.25">
      <c r="A159">
        <v>1190</v>
      </c>
      <c r="B159" s="1">
        <f>DATE(2021,12,5) + TIME(0,0,0)</f>
        <v>44535</v>
      </c>
      <c r="C159">
        <v>988364352</v>
      </c>
      <c r="D159">
        <v>2293623.75</v>
      </c>
      <c r="E159">
        <v>14.599020957946777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x14ac:dyDescent="0.25">
      <c r="A160">
        <v>1190.99</v>
      </c>
      <c r="B160" s="1">
        <f>DATE(2021,12,5) + TIME(23,45,35)</f>
        <v>44535.989988425928</v>
      </c>
      <c r="C160">
        <v>988364352</v>
      </c>
      <c r="D160">
        <v>2293623.75</v>
      </c>
      <c r="E160">
        <v>14.599020957946777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1191</v>
      </c>
      <c r="B161" s="1">
        <f>DATE(2021,12,6) + TIME(0,0,0)</f>
        <v>44536</v>
      </c>
      <c r="C161">
        <v>988364352</v>
      </c>
      <c r="D161">
        <v>2293623.75</v>
      </c>
      <c r="E161">
        <v>14.599020957946777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2" x14ac:dyDescent="0.25">
      <c r="A162">
        <v>1191.5899999999999</v>
      </c>
      <c r="B162" s="1">
        <f>DATE(2021,12,6) + TIME(14,9,35)</f>
        <v>44536.589988425927</v>
      </c>
      <c r="C162">
        <v>988364352</v>
      </c>
      <c r="D162">
        <v>2293623.75</v>
      </c>
      <c r="E162">
        <v>14.599020957946777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1191.5999999999999</v>
      </c>
      <c r="B163" s="1">
        <f>DATE(2021,12,6) + TIME(14,24,0)</f>
        <v>44536.6</v>
      </c>
      <c r="C163">
        <v>988364352</v>
      </c>
      <c r="D163">
        <v>2293623.75</v>
      </c>
      <c r="E163">
        <v>14.599020957946777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1191.99</v>
      </c>
      <c r="B164" s="1">
        <f>DATE(2021,12,6) + TIME(23,45,35)</f>
        <v>44536.989988425928</v>
      </c>
      <c r="C164">
        <v>988364352</v>
      </c>
      <c r="D164">
        <v>2293623.75</v>
      </c>
      <c r="E164">
        <v>14.599020957946777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1192</v>
      </c>
      <c r="B165" s="1">
        <f>DATE(2021,12,7) + TIME(0,0,0)</f>
        <v>44537</v>
      </c>
      <c r="C165">
        <v>988364352</v>
      </c>
      <c r="D165">
        <v>2293623.75</v>
      </c>
      <c r="E165">
        <v>14.599020957946777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2" x14ac:dyDescent="0.25">
      <c r="A166">
        <v>1203.99</v>
      </c>
      <c r="B166" s="1">
        <f>DATE(2021,12,18) + TIME(23,45,35)</f>
        <v>44548.989988425928</v>
      </c>
      <c r="C166">
        <v>988364352</v>
      </c>
      <c r="D166">
        <v>2293623.75</v>
      </c>
      <c r="E166">
        <v>14.599020957946777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1204</v>
      </c>
      <c r="B167" s="1">
        <f>DATE(2021,12,19) + TIME(0,0,0)</f>
        <v>44549</v>
      </c>
      <c r="C167">
        <v>988364352</v>
      </c>
      <c r="D167">
        <v>2293623.75</v>
      </c>
      <c r="E167">
        <v>14.599020957946777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5">
      <c r="A168">
        <v>1206.99</v>
      </c>
      <c r="B168" s="1">
        <f>DATE(2021,12,21) + TIME(23,45,35)</f>
        <v>44551.989988425928</v>
      </c>
      <c r="C168">
        <v>988364352</v>
      </c>
      <c r="D168">
        <v>2293623.75</v>
      </c>
      <c r="E168">
        <v>14.599020957946777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2" x14ac:dyDescent="0.25">
      <c r="A169">
        <v>1207</v>
      </c>
      <c r="B169" s="1">
        <f>DATE(2021,12,22) + TIME(0,0,0)</f>
        <v>44552</v>
      </c>
      <c r="C169">
        <v>988364352</v>
      </c>
      <c r="D169">
        <v>2293623.75</v>
      </c>
      <c r="E169">
        <v>14.599020957946777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2" x14ac:dyDescent="0.25">
      <c r="A170">
        <v>1208.99</v>
      </c>
      <c r="B170" s="1">
        <f>DATE(2021,12,23) + TIME(23,45,35)</f>
        <v>44553.989988425928</v>
      </c>
      <c r="C170">
        <v>988364352</v>
      </c>
      <c r="D170">
        <v>2293623.75</v>
      </c>
      <c r="E170">
        <v>14.599020957946777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1209</v>
      </c>
      <c r="B171" s="1">
        <f>DATE(2021,12,24) + TIME(0,0,0)</f>
        <v>44554</v>
      </c>
      <c r="C171">
        <v>988364352</v>
      </c>
      <c r="D171">
        <v>2293623.75</v>
      </c>
      <c r="E171">
        <v>14.599020957946777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1209.99</v>
      </c>
      <c r="B172" s="1">
        <f>DATE(2021,12,24) + TIME(23,45,35)</f>
        <v>44554.989988425928</v>
      </c>
      <c r="C172">
        <v>988364352</v>
      </c>
      <c r="D172">
        <v>2293623.75</v>
      </c>
      <c r="E172">
        <v>14.599020957946777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1210</v>
      </c>
      <c r="B173" s="1">
        <f>DATE(2021,12,25) + TIME(0,0,0)</f>
        <v>44555</v>
      </c>
      <c r="C173">
        <v>988364352</v>
      </c>
      <c r="D173">
        <v>2293623.75</v>
      </c>
      <c r="E173">
        <v>14.599020957946777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1210.99</v>
      </c>
      <c r="B174" s="1">
        <f>DATE(2021,12,25) + TIME(23,45,35)</f>
        <v>44555.989988425928</v>
      </c>
      <c r="C174">
        <v>988364352</v>
      </c>
      <c r="D174">
        <v>2293623.75</v>
      </c>
      <c r="E174">
        <v>14.599020957946777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5">
      <c r="A175">
        <v>1211</v>
      </c>
      <c r="B175" s="1">
        <f>DATE(2021,12,26) + TIME(0,0,0)</f>
        <v>44556</v>
      </c>
      <c r="C175">
        <v>988364352</v>
      </c>
      <c r="D175">
        <v>2293623.75</v>
      </c>
      <c r="E175">
        <v>14.599020957946777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1215.99</v>
      </c>
      <c r="B176" s="1">
        <f>DATE(2021,12,30) + TIME(23,45,35)</f>
        <v>44560.989988425928</v>
      </c>
      <c r="C176">
        <v>988364352</v>
      </c>
      <c r="D176">
        <v>2293623.75</v>
      </c>
      <c r="E176">
        <v>14.599020957946777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1216</v>
      </c>
      <c r="B177" s="1">
        <f>DATE(2021,12,31) + TIME(0,0,0)</f>
        <v>44561</v>
      </c>
      <c r="C177">
        <v>988364352</v>
      </c>
      <c r="D177">
        <v>2293623.75</v>
      </c>
      <c r="E177">
        <v>14.599020957946777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5">
      <c r="A178">
        <v>1218.99</v>
      </c>
      <c r="B178" s="1">
        <f>DATE(2022,1,2) + TIME(23,45,35)</f>
        <v>44563.989988425928</v>
      </c>
      <c r="C178">
        <v>988364352</v>
      </c>
      <c r="D178">
        <v>2293623.75</v>
      </c>
      <c r="E178">
        <v>14.599020957946777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5">
      <c r="A179">
        <v>1219</v>
      </c>
      <c r="B179" s="1">
        <f>DATE(2022,1,3) + TIME(0,0,0)</f>
        <v>44564</v>
      </c>
      <c r="C179">
        <v>988364352</v>
      </c>
      <c r="D179">
        <v>2293623.75</v>
      </c>
      <c r="E179">
        <v>14.599020957946777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2" x14ac:dyDescent="0.25">
      <c r="A180">
        <v>1219.5899999999999</v>
      </c>
      <c r="B180" s="1">
        <f>DATE(2022,1,3) + TIME(14,9,35)</f>
        <v>44564.589988425927</v>
      </c>
      <c r="C180">
        <v>988364352</v>
      </c>
      <c r="D180">
        <v>2293623.75</v>
      </c>
      <c r="E180">
        <v>14.599020957946777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25">
      <c r="A181">
        <v>1219.5999999999999</v>
      </c>
      <c r="B181" s="1">
        <f>DATE(2022,1,3) + TIME(14,24,0)</f>
        <v>44564.6</v>
      </c>
      <c r="C181">
        <v>988364352</v>
      </c>
      <c r="D181">
        <v>2293623.75</v>
      </c>
      <c r="E181">
        <v>14.599020957946777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5">
      <c r="A182">
        <v>1221.99</v>
      </c>
      <c r="B182" s="1">
        <f>DATE(2022,1,5) + TIME(23,45,35)</f>
        <v>44566.989988425928</v>
      </c>
      <c r="C182">
        <v>988364352</v>
      </c>
      <c r="D182">
        <v>2293623.75</v>
      </c>
      <c r="E182">
        <v>14.599020957946777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1222</v>
      </c>
      <c r="B183" s="1">
        <f>DATE(2022,1,6) + TIME(0,0,0)</f>
        <v>44567</v>
      </c>
      <c r="C183">
        <v>988364352</v>
      </c>
      <c r="D183">
        <v>2293623.75</v>
      </c>
      <c r="E183">
        <v>14.599020957946777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1227.99</v>
      </c>
      <c r="B184" s="1">
        <f>DATE(2022,1,11) + TIME(23,45,35)</f>
        <v>44572.989988425928</v>
      </c>
      <c r="C184">
        <v>988364352</v>
      </c>
      <c r="D184">
        <v>2293623.75</v>
      </c>
      <c r="E184">
        <v>14.599020957946777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1228</v>
      </c>
      <c r="B185" s="1">
        <f>DATE(2022,1,12) + TIME(0,0,0)</f>
        <v>44573</v>
      </c>
      <c r="C185">
        <v>988364352</v>
      </c>
      <c r="D185">
        <v>2293623.75</v>
      </c>
      <c r="E185">
        <v>14.599020957946777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2" x14ac:dyDescent="0.25">
      <c r="A186">
        <v>1228.79</v>
      </c>
      <c r="B186" s="1">
        <f>DATE(2022,1,12) + TIME(18,57,35)</f>
        <v>44573.789988425924</v>
      </c>
      <c r="C186">
        <v>988364352</v>
      </c>
      <c r="D186">
        <v>2293623.75</v>
      </c>
      <c r="E186">
        <v>14.599020957946777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1228.8</v>
      </c>
      <c r="B187" s="1">
        <f>DATE(2022,1,12) + TIME(19,12,0)</f>
        <v>44573.8</v>
      </c>
      <c r="C187">
        <v>988364352</v>
      </c>
      <c r="D187">
        <v>2293623.75</v>
      </c>
      <c r="E187">
        <v>14.599020957946777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x14ac:dyDescent="0.25">
      <c r="A188">
        <v>1230.99</v>
      </c>
      <c r="B188" s="1">
        <f>DATE(2022,1,14) + TIME(23,45,35)</f>
        <v>44575.989988425928</v>
      </c>
      <c r="C188">
        <v>988364352</v>
      </c>
      <c r="D188">
        <v>2293623.75</v>
      </c>
      <c r="E188">
        <v>14.599020957946777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x14ac:dyDescent="0.25">
      <c r="A189">
        <v>1231</v>
      </c>
      <c r="B189" s="1">
        <f>DATE(2022,1,15) + TIME(0,0,0)</f>
        <v>44576</v>
      </c>
      <c r="C189">
        <v>988364352</v>
      </c>
      <c r="D189">
        <v>2293623.75</v>
      </c>
      <c r="E189">
        <v>14.599020957946777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2" x14ac:dyDescent="0.25">
      <c r="A190">
        <v>1234.99</v>
      </c>
      <c r="B190" s="1">
        <f>DATE(2022,1,18) + TIME(23,45,35)</f>
        <v>44579.989988425928</v>
      </c>
      <c r="C190">
        <v>988364352</v>
      </c>
      <c r="D190">
        <v>2293623.75</v>
      </c>
      <c r="E190">
        <v>14.599020957946777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2" x14ac:dyDescent="0.25">
      <c r="A191">
        <v>1235</v>
      </c>
      <c r="B191" s="1">
        <f>DATE(2022,1,19) + TIME(0,0,0)</f>
        <v>44580</v>
      </c>
      <c r="C191">
        <v>988364352</v>
      </c>
      <c r="D191">
        <v>2293623.75</v>
      </c>
      <c r="E191">
        <v>14.599020957946777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1236.99</v>
      </c>
      <c r="B192" s="1">
        <f>DATE(2022,1,20) + TIME(23,45,35)</f>
        <v>44581.989988425928</v>
      </c>
      <c r="C192">
        <v>988364352</v>
      </c>
      <c r="D192">
        <v>2293623.75</v>
      </c>
      <c r="E192">
        <v>14.599020957946777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1237</v>
      </c>
      <c r="B193" s="1">
        <f>DATE(2022,1,21) + TIME(0,0,0)</f>
        <v>44582</v>
      </c>
      <c r="C193">
        <v>988364352</v>
      </c>
      <c r="D193">
        <v>2293623.75</v>
      </c>
      <c r="E193">
        <v>14.599020957946777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2" x14ac:dyDescent="0.25">
      <c r="A194">
        <v>1239.99</v>
      </c>
      <c r="B194" s="1">
        <f>DATE(2022,1,23) + TIME(23,45,35)</f>
        <v>44584.989988425928</v>
      </c>
      <c r="C194">
        <v>988364352</v>
      </c>
      <c r="D194">
        <v>2293623.75</v>
      </c>
      <c r="E194">
        <v>14.599020957946777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2" x14ac:dyDescent="0.25">
      <c r="A195">
        <v>1240</v>
      </c>
      <c r="B195" s="1">
        <f>DATE(2022,1,24) + TIME(0,0,0)</f>
        <v>44585</v>
      </c>
      <c r="C195">
        <v>988364352</v>
      </c>
      <c r="D195">
        <v>2293623.75</v>
      </c>
      <c r="E195">
        <v>14.599020957946777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1248.99</v>
      </c>
      <c r="B196" s="1">
        <f>DATE(2022,2,1) + TIME(23,45,35)</f>
        <v>44593.989988425928</v>
      </c>
      <c r="C196">
        <v>988364352</v>
      </c>
      <c r="D196">
        <v>2293623.75</v>
      </c>
      <c r="E196">
        <v>14.599020957946777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2" x14ac:dyDescent="0.25">
      <c r="A197">
        <v>1249</v>
      </c>
      <c r="B197" s="1">
        <f>DATE(2022,2,2) + TIME(0,0,0)</f>
        <v>44594</v>
      </c>
      <c r="C197">
        <v>988364352</v>
      </c>
      <c r="D197">
        <v>2293623.75</v>
      </c>
      <c r="E197">
        <v>14.599020957946777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2" x14ac:dyDescent="0.25">
      <c r="A198">
        <v>1270.99</v>
      </c>
      <c r="B198" s="1">
        <f>DATE(2022,2,23) + TIME(23,45,35)</f>
        <v>44615.989988425928</v>
      </c>
      <c r="C198">
        <v>988364352</v>
      </c>
      <c r="D198">
        <v>2293623.75</v>
      </c>
      <c r="E198">
        <v>14.599020957946777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5">
      <c r="A199">
        <v>1271</v>
      </c>
      <c r="B199" s="1">
        <f>DATE(2022,2,24) + TIME(0,0,0)</f>
        <v>44616</v>
      </c>
      <c r="C199">
        <v>988364352</v>
      </c>
      <c r="D199">
        <v>2293623.75</v>
      </c>
      <c r="E199">
        <v>14.599020957946777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1273.99</v>
      </c>
      <c r="B200" s="1">
        <f>DATE(2022,2,26) + TIME(23,45,35)</f>
        <v>44618.989988425928</v>
      </c>
      <c r="C200">
        <v>988364352</v>
      </c>
      <c r="D200">
        <v>2293623.75</v>
      </c>
      <c r="E200">
        <v>14.599020957946777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2" x14ac:dyDescent="0.25">
      <c r="A201">
        <v>1274</v>
      </c>
      <c r="B201" s="1">
        <f>DATE(2022,2,27) + TIME(0,0,0)</f>
        <v>44619</v>
      </c>
      <c r="C201">
        <v>988364352</v>
      </c>
      <c r="D201">
        <v>2293623.75</v>
      </c>
      <c r="E201">
        <v>14.599020957946777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1275.99</v>
      </c>
      <c r="B202" s="1">
        <f>DATE(2022,2,28) + TIME(23,45,35)</f>
        <v>44620.989988425928</v>
      </c>
      <c r="C202">
        <v>988364352</v>
      </c>
      <c r="D202">
        <v>2293623.75</v>
      </c>
      <c r="E202">
        <v>14.599020957946777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1276</v>
      </c>
      <c r="B203" s="1">
        <f>DATE(2022,3,1) + TIME(0,0,0)</f>
        <v>44621</v>
      </c>
      <c r="C203">
        <v>988364352</v>
      </c>
      <c r="D203">
        <v>2293623.75</v>
      </c>
      <c r="E203">
        <v>14.599020957946777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2" x14ac:dyDescent="0.25">
      <c r="A204">
        <v>1280.99</v>
      </c>
      <c r="B204" s="1">
        <f>DATE(2022,3,5) + TIME(23,45,35)</f>
        <v>44625.989988425928</v>
      </c>
      <c r="C204">
        <v>988364352</v>
      </c>
      <c r="D204">
        <v>2293623.75</v>
      </c>
      <c r="E204">
        <v>14.599020957946777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1281</v>
      </c>
      <c r="B205" s="1">
        <f>DATE(2022,3,6) + TIME(0,0,0)</f>
        <v>44626</v>
      </c>
      <c r="C205">
        <v>988364352</v>
      </c>
      <c r="D205">
        <v>2293623.75</v>
      </c>
      <c r="E205">
        <v>14.599020957946777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2" x14ac:dyDescent="0.25">
      <c r="A206">
        <v>1284.99</v>
      </c>
      <c r="B206" s="1">
        <f>DATE(2022,3,9) + TIME(23,45,35)</f>
        <v>44629.989988425928</v>
      </c>
      <c r="C206">
        <v>988364352</v>
      </c>
      <c r="D206">
        <v>2293623.75</v>
      </c>
      <c r="E206">
        <v>14.599020957946777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5">
      <c r="A207">
        <v>1285</v>
      </c>
      <c r="B207" s="1">
        <f>DATE(2022,3,10) + TIME(0,0,0)</f>
        <v>44630</v>
      </c>
      <c r="C207">
        <v>988364352</v>
      </c>
      <c r="D207">
        <v>2293623.75</v>
      </c>
      <c r="E207">
        <v>14.599020957946777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2" x14ac:dyDescent="0.25">
      <c r="A208">
        <v>1287.99</v>
      </c>
      <c r="B208" s="1">
        <f>DATE(2022,3,12) + TIME(23,45,35)</f>
        <v>44632.989988425928</v>
      </c>
      <c r="C208">
        <v>988364352</v>
      </c>
      <c r="D208">
        <v>2293623.75</v>
      </c>
      <c r="E208">
        <v>14.599020957946777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2" x14ac:dyDescent="0.25">
      <c r="A209">
        <v>1288</v>
      </c>
      <c r="B209" s="1">
        <f>DATE(2022,3,13) + TIME(0,0,0)</f>
        <v>44633</v>
      </c>
      <c r="C209">
        <v>988364352</v>
      </c>
      <c r="D209">
        <v>2293623.75</v>
      </c>
      <c r="E209">
        <v>14.599020957946777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5">
      <c r="A210">
        <v>1289.99</v>
      </c>
      <c r="B210" s="1">
        <f>DATE(2022,3,14) + TIME(23,45,35)</f>
        <v>44634.989988425928</v>
      </c>
      <c r="C210">
        <v>988364352</v>
      </c>
      <c r="D210">
        <v>2293623.75</v>
      </c>
      <c r="E210">
        <v>14.599020957946777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2" x14ac:dyDescent="0.25">
      <c r="A211">
        <v>1290</v>
      </c>
      <c r="B211" s="1">
        <f>DATE(2022,3,15) + TIME(0,0,0)</f>
        <v>44635</v>
      </c>
      <c r="C211">
        <v>988364352</v>
      </c>
      <c r="D211">
        <v>2293623.75</v>
      </c>
      <c r="E211">
        <v>14.599020957946777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1290.99</v>
      </c>
      <c r="B212" s="1">
        <f>DATE(2022,3,15) + TIME(23,45,35)</f>
        <v>44635.989988425928</v>
      </c>
      <c r="C212">
        <v>988364352</v>
      </c>
      <c r="D212">
        <v>2293623.75</v>
      </c>
      <c r="E212">
        <v>14.599020957946777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25">
      <c r="A213">
        <v>1291</v>
      </c>
      <c r="B213" s="1">
        <f>DATE(2022,3,16) + TIME(0,0,0)</f>
        <v>44636</v>
      </c>
      <c r="C213">
        <v>988364352</v>
      </c>
      <c r="D213">
        <v>2293623.75</v>
      </c>
      <c r="E213">
        <v>14.599020957946777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25">
      <c r="A214">
        <v>1295.99</v>
      </c>
      <c r="B214" s="1">
        <f>DATE(2022,3,20) + TIME(23,45,35)</f>
        <v>44640.989988425928</v>
      </c>
      <c r="C214">
        <v>988364352</v>
      </c>
      <c r="D214">
        <v>2293623.75</v>
      </c>
      <c r="E214">
        <v>14.599020957946777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1296</v>
      </c>
      <c r="B215" s="1">
        <f>DATE(2022,3,21) + TIME(0,0,0)</f>
        <v>44641</v>
      </c>
      <c r="C215">
        <v>988364352</v>
      </c>
      <c r="D215">
        <v>2293623.75</v>
      </c>
      <c r="E215">
        <v>14.599020957946777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2" x14ac:dyDescent="0.25">
      <c r="A216">
        <v>1304.99</v>
      </c>
      <c r="B216" s="1">
        <f>DATE(2022,3,29) + TIME(23,45,35)</f>
        <v>44649.989988425928</v>
      </c>
      <c r="C216">
        <v>988364352</v>
      </c>
      <c r="D216">
        <v>2293623.75</v>
      </c>
      <c r="E216">
        <v>14.599020957946777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2" x14ac:dyDescent="0.25">
      <c r="A217">
        <v>1305</v>
      </c>
      <c r="B217" s="1">
        <f>DATE(2022,3,30) + TIME(0,0,0)</f>
        <v>44650</v>
      </c>
      <c r="C217">
        <v>988364352</v>
      </c>
      <c r="D217">
        <v>2293623.75</v>
      </c>
      <c r="E217">
        <v>14.599020957946777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25">
      <c r="A218">
        <v>1305.49</v>
      </c>
      <c r="B218" s="1">
        <f>DATE(2022,3,30) + TIME(11,45,35)</f>
        <v>44650.489988425928</v>
      </c>
      <c r="C218">
        <v>988364352</v>
      </c>
      <c r="D218">
        <v>2293623.75</v>
      </c>
      <c r="E218">
        <v>14.599020957946777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2" x14ac:dyDescent="0.25">
      <c r="A219">
        <v>1305.5</v>
      </c>
      <c r="B219" s="1">
        <f>DATE(2022,3,30) + TIME(12,0,0)</f>
        <v>44650.5</v>
      </c>
      <c r="C219">
        <v>988364352</v>
      </c>
      <c r="D219">
        <v>2293623.75</v>
      </c>
      <c r="E219">
        <v>14.599020957946777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1310.99</v>
      </c>
      <c r="B220" s="1">
        <f>DATE(2022,4,4) + TIME(23,45,35)</f>
        <v>44655.989988425928</v>
      </c>
      <c r="C220">
        <v>988364352</v>
      </c>
      <c r="D220">
        <v>2293623.75</v>
      </c>
      <c r="E220">
        <v>14.599020957946777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1311</v>
      </c>
      <c r="B221" s="1">
        <f>DATE(2022,4,5) + TIME(0,0,0)</f>
        <v>44656</v>
      </c>
      <c r="C221">
        <v>988364352</v>
      </c>
      <c r="D221">
        <v>2293623.75</v>
      </c>
      <c r="E221">
        <v>14.599020957946777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1312.99</v>
      </c>
      <c r="B222" s="1">
        <f>DATE(2022,4,6) + TIME(23,45,35)</f>
        <v>44657.989988425928</v>
      </c>
      <c r="C222">
        <v>988364352</v>
      </c>
      <c r="D222">
        <v>2293623.75</v>
      </c>
      <c r="E222">
        <v>14.599020957946777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1313</v>
      </c>
      <c r="B223" s="1">
        <f>DATE(2022,4,7) + TIME(0,0,0)</f>
        <v>44658</v>
      </c>
      <c r="C223">
        <v>988364352</v>
      </c>
      <c r="D223">
        <v>2293623.75</v>
      </c>
      <c r="E223">
        <v>14.599020957946777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1320.99</v>
      </c>
      <c r="B224" s="1">
        <f>DATE(2022,4,14) + TIME(23,45,35)</f>
        <v>44665.989988425928</v>
      </c>
      <c r="C224">
        <v>988364352</v>
      </c>
      <c r="D224">
        <v>2293623.75</v>
      </c>
      <c r="E224">
        <v>14.599020957946777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x14ac:dyDescent="0.25">
      <c r="A225">
        <v>1321</v>
      </c>
      <c r="B225" s="1">
        <f>DATE(2022,4,15) + TIME(0,0,0)</f>
        <v>44666</v>
      </c>
      <c r="C225">
        <v>988364352</v>
      </c>
      <c r="D225">
        <v>2293623.75</v>
      </c>
      <c r="E225">
        <v>14.599020957946777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x14ac:dyDescent="0.25">
      <c r="A226">
        <v>1322.99</v>
      </c>
      <c r="B226" s="1">
        <f>DATE(2022,4,16) + TIME(23,45,35)</f>
        <v>44667.989988425928</v>
      </c>
      <c r="C226">
        <v>988364352</v>
      </c>
      <c r="D226">
        <v>2293623.75</v>
      </c>
      <c r="E226">
        <v>14.599020957946777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1323</v>
      </c>
      <c r="B227" s="1">
        <f>DATE(2022,4,17) + TIME(0,0,0)</f>
        <v>44668</v>
      </c>
      <c r="C227">
        <v>988364352</v>
      </c>
      <c r="D227">
        <v>2293623.75</v>
      </c>
      <c r="E227">
        <v>14.599020957946777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x14ac:dyDescent="0.25">
      <c r="A228">
        <v>1323.99</v>
      </c>
      <c r="B228" s="1">
        <f>DATE(2022,4,17) + TIME(23,45,35)</f>
        <v>44668.989988425928</v>
      </c>
      <c r="C228">
        <v>988364352</v>
      </c>
      <c r="D228">
        <v>2293623.75</v>
      </c>
      <c r="E228">
        <v>14.599020957946777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1324</v>
      </c>
      <c r="B229" s="1">
        <f>DATE(2022,4,18) + TIME(0,0,0)</f>
        <v>44669</v>
      </c>
      <c r="C229">
        <v>988364352</v>
      </c>
      <c r="D229">
        <v>2293623.75</v>
      </c>
      <c r="E229">
        <v>14.599020957946777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1326.99</v>
      </c>
      <c r="B230" s="1">
        <f>DATE(2022,4,20) + TIME(23,45,35)</f>
        <v>44671.989988425928</v>
      </c>
      <c r="C230">
        <v>988364352</v>
      </c>
      <c r="D230">
        <v>2293623.75</v>
      </c>
      <c r="E230">
        <v>14.599020957946777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x14ac:dyDescent="0.25">
      <c r="A231">
        <v>1327</v>
      </c>
      <c r="B231" s="1">
        <f>DATE(2022,4,21) + TIME(0,0,0)</f>
        <v>44672</v>
      </c>
      <c r="C231">
        <v>988364352</v>
      </c>
      <c r="D231">
        <v>2293623.75</v>
      </c>
      <c r="E231">
        <v>14.599020957946777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x14ac:dyDescent="0.25">
      <c r="A232">
        <v>1337.99</v>
      </c>
      <c r="B232" s="1">
        <f>DATE(2022,5,1) + TIME(23,45,35)</f>
        <v>44682.989988425928</v>
      </c>
      <c r="C232">
        <v>988364352</v>
      </c>
      <c r="D232">
        <v>2293623.75</v>
      </c>
      <c r="E232">
        <v>14.599020957946777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x14ac:dyDescent="0.25">
      <c r="A233">
        <v>1338</v>
      </c>
      <c r="B233" s="1">
        <f>DATE(2022,5,2) + TIME(0,0,0)</f>
        <v>44683</v>
      </c>
      <c r="C233">
        <v>988364352</v>
      </c>
      <c r="D233">
        <v>2293623.75</v>
      </c>
      <c r="E233">
        <v>14.599020957946777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1338.49</v>
      </c>
      <c r="B234" s="1">
        <f>DATE(2022,5,2) + TIME(11,45,35)</f>
        <v>44683.489988425928</v>
      </c>
      <c r="C234">
        <v>988364352</v>
      </c>
      <c r="D234">
        <v>2293623.75</v>
      </c>
      <c r="E234">
        <v>14.599020957946777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x14ac:dyDescent="0.25">
      <c r="A235">
        <v>1338.5</v>
      </c>
      <c r="B235" s="1">
        <f>DATE(2022,5,2) + TIME(12,0,0)</f>
        <v>44683.5</v>
      </c>
      <c r="C235">
        <v>988364352</v>
      </c>
      <c r="D235">
        <v>2293623.75</v>
      </c>
      <c r="E235">
        <v>14.599020957946777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5">
      <c r="A236">
        <v>1357.99</v>
      </c>
      <c r="B236" s="1">
        <f>DATE(2022,5,21) + TIME(23,45,35)</f>
        <v>44702.989988425928</v>
      </c>
      <c r="C236">
        <v>988364352</v>
      </c>
      <c r="D236">
        <v>2293623.75</v>
      </c>
      <c r="E236">
        <v>14.599020957946777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1358</v>
      </c>
      <c r="B237" s="1">
        <f>DATE(2022,5,22) + TIME(0,0,0)</f>
        <v>44703</v>
      </c>
      <c r="C237">
        <v>988364352</v>
      </c>
      <c r="D237">
        <v>2293623.75</v>
      </c>
      <c r="E237">
        <v>14.599020957946777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1358.99</v>
      </c>
      <c r="B238" s="1">
        <f>DATE(2022,5,22) + TIME(23,45,35)</f>
        <v>44703.989988425928</v>
      </c>
      <c r="C238">
        <v>988364352</v>
      </c>
      <c r="D238">
        <v>2293623.75</v>
      </c>
      <c r="E238">
        <v>14.599020957946777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1359</v>
      </c>
      <c r="B239" s="1">
        <f>DATE(2022,5,23) + TIME(0,0,0)</f>
        <v>44704</v>
      </c>
      <c r="C239">
        <v>988364352</v>
      </c>
      <c r="D239">
        <v>2293623.75</v>
      </c>
      <c r="E239">
        <v>14.599020957946777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1359.99</v>
      </c>
      <c r="B240" s="1">
        <f>DATE(2022,5,23) + TIME(23,45,35)</f>
        <v>44704.989988425928</v>
      </c>
      <c r="C240">
        <v>988364352</v>
      </c>
      <c r="D240">
        <v>2293623.75</v>
      </c>
      <c r="E240">
        <v>14.599020957946777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1360</v>
      </c>
      <c r="B241" s="1">
        <f>DATE(2022,5,24) + TIME(0,0,0)</f>
        <v>44705</v>
      </c>
      <c r="C241">
        <v>988364352</v>
      </c>
      <c r="D241">
        <v>2293623.75</v>
      </c>
      <c r="E241">
        <v>14.599020957946777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1364.99</v>
      </c>
      <c r="B242" s="1">
        <f>DATE(2022,5,28) + TIME(23,45,35)</f>
        <v>44709.989988425928</v>
      </c>
      <c r="C242">
        <v>988364352</v>
      </c>
      <c r="D242">
        <v>2293623.75</v>
      </c>
      <c r="E242">
        <v>14.599020957946777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</row>
    <row r="243" spans="1:12" x14ac:dyDescent="0.25">
      <c r="A243">
        <v>1365</v>
      </c>
      <c r="B243" s="1">
        <f>DATE(2022,5,29) + TIME(0,0,0)</f>
        <v>44710</v>
      </c>
      <c r="C243">
        <v>988364352</v>
      </c>
      <c r="D243">
        <v>2293623.75</v>
      </c>
      <c r="E243">
        <v>14.599020957946777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1374.99</v>
      </c>
      <c r="B244" s="1">
        <f>DATE(2022,6,7) + TIME(23,45,35)</f>
        <v>44719.989988425928</v>
      </c>
      <c r="C244">
        <v>988364352</v>
      </c>
      <c r="D244">
        <v>2293623.75</v>
      </c>
      <c r="E244">
        <v>14.599020957946777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1375</v>
      </c>
      <c r="B245" s="1">
        <f>DATE(2022,6,8) + TIME(0,0,0)</f>
        <v>44720</v>
      </c>
      <c r="C245">
        <v>988364352</v>
      </c>
      <c r="D245">
        <v>2293623.75</v>
      </c>
      <c r="E245">
        <v>14.599020957946777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2" x14ac:dyDescent="0.25">
      <c r="A246">
        <v>1375.99</v>
      </c>
      <c r="B246" s="1">
        <f>DATE(2022,6,8) + TIME(23,45,35)</f>
        <v>44720.989988425928</v>
      </c>
      <c r="C246">
        <v>988364352</v>
      </c>
      <c r="D246">
        <v>2293623.75</v>
      </c>
      <c r="E246">
        <v>14.599020957946777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x14ac:dyDescent="0.25">
      <c r="A247">
        <v>1376</v>
      </c>
      <c r="B247" s="1">
        <f>DATE(2022,6,9) + TIME(0,0,0)</f>
        <v>44721</v>
      </c>
      <c r="C247">
        <v>988364352</v>
      </c>
      <c r="D247">
        <v>2293623.75</v>
      </c>
      <c r="E247">
        <v>14.599020957946777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1377.99</v>
      </c>
      <c r="B248" s="1">
        <f>DATE(2022,6,10) + TIME(23,45,35)</f>
        <v>44722.989988425928</v>
      </c>
      <c r="C248">
        <v>988364352</v>
      </c>
      <c r="D248">
        <v>2293623.75</v>
      </c>
      <c r="E248">
        <v>14.599020957946777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2" x14ac:dyDescent="0.25">
      <c r="A249">
        <v>1378</v>
      </c>
      <c r="B249" s="1">
        <f>DATE(2022,6,11) + TIME(0,0,0)</f>
        <v>44723</v>
      </c>
      <c r="C249">
        <v>988364352</v>
      </c>
      <c r="D249">
        <v>2293623.75</v>
      </c>
      <c r="E249">
        <v>14.599020957946777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1383.99</v>
      </c>
      <c r="B250" s="1">
        <f>DATE(2022,6,16) + TIME(23,45,35)</f>
        <v>44728.989988425928</v>
      </c>
      <c r="C250">
        <v>988364352</v>
      </c>
      <c r="D250">
        <v>2293623.75</v>
      </c>
      <c r="E250">
        <v>14.599020957946777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2" x14ac:dyDescent="0.25">
      <c r="A251">
        <v>1384</v>
      </c>
      <c r="B251" s="1">
        <f>DATE(2022,6,17) + TIME(0,0,0)</f>
        <v>44729</v>
      </c>
      <c r="C251">
        <v>988364352</v>
      </c>
      <c r="D251">
        <v>2293623.75</v>
      </c>
      <c r="E251">
        <v>14.599020957946777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2" x14ac:dyDescent="0.25">
      <c r="A252">
        <v>1387.99</v>
      </c>
      <c r="B252" s="1">
        <f>DATE(2022,6,20) + TIME(23,45,35)</f>
        <v>44732.989988425928</v>
      </c>
      <c r="C252">
        <v>988364352</v>
      </c>
      <c r="D252">
        <v>2293623.75</v>
      </c>
      <c r="E252">
        <v>14.599020957946777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1388</v>
      </c>
      <c r="B253" s="1">
        <f>DATE(2022,6,21) + TIME(0,0,0)</f>
        <v>44733</v>
      </c>
      <c r="C253">
        <v>988364352</v>
      </c>
      <c r="D253">
        <v>2293623.75</v>
      </c>
      <c r="E253">
        <v>14.599020957946777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1391.99</v>
      </c>
      <c r="B254" s="1">
        <f>DATE(2022,6,24) + TIME(23,45,35)</f>
        <v>44736.989988425928</v>
      </c>
      <c r="C254">
        <v>988364352</v>
      </c>
      <c r="D254">
        <v>2293623.75</v>
      </c>
      <c r="E254">
        <v>14.599020957946777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1392</v>
      </c>
      <c r="B255" s="1">
        <f>DATE(2022,6,25) + TIME(0,0,0)</f>
        <v>44737</v>
      </c>
      <c r="C255">
        <v>988364352</v>
      </c>
      <c r="D255">
        <v>2293623.75</v>
      </c>
      <c r="E255">
        <v>14.599020957946777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2" x14ac:dyDescent="0.25">
      <c r="A256">
        <v>1398.99</v>
      </c>
      <c r="B256" s="1">
        <f>DATE(2022,7,1) + TIME(23,45,35)</f>
        <v>44743.989988425928</v>
      </c>
      <c r="C256">
        <v>988364352</v>
      </c>
      <c r="D256">
        <v>2293623.75</v>
      </c>
      <c r="E256">
        <v>14.599020957946777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1399</v>
      </c>
      <c r="B257" s="1">
        <f>DATE(2022,7,2) + TIME(0,0,0)</f>
        <v>44744</v>
      </c>
      <c r="C257">
        <v>988364352</v>
      </c>
      <c r="D257">
        <v>2293623.75</v>
      </c>
      <c r="E257">
        <v>14.599020957946777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5">
      <c r="A258">
        <v>1400.99</v>
      </c>
      <c r="B258" s="1">
        <f>DATE(2022,7,3) + TIME(23,45,35)</f>
        <v>44745.989988425928</v>
      </c>
      <c r="C258">
        <v>988364352</v>
      </c>
      <c r="D258">
        <v>2293623.75</v>
      </c>
      <c r="E258">
        <v>14.599020957946777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2" x14ac:dyDescent="0.25">
      <c r="A259">
        <v>1401</v>
      </c>
      <c r="B259" s="1">
        <f>DATE(2022,7,4) + TIME(0,0,0)</f>
        <v>44746</v>
      </c>
      <c r="C259">
        <v>988364352</v>
      </c>
      <c r="D259">
        <v>2293623.75</v>
      </c>
      <c r="E259">
        <v>14.599020957946777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5">
      <c r="A260">
        <v>1401.49</v>
      </c>
      <c r="B260" s="1">
        <f>DATE(2022,7,4) + TIME(11,45,35)</f>
        <v>44746.489988425928</v>
      </c>
      <c r="C260">
        <v>988364352</v>
      </c>
      <c r="D260">
        <v>2293623.75</v>
      </c>
      <c r="E260">
        <v>14.599020957946777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1401.5</v>
      </c>
      <c r="B261" s="1">
        <f>DATE(2022,7,4) + TIME(12,0,0)</f>
        <v>44746.5</v>
      </c>
      <c r="C261">
        <v>988364352</v>
      </c>
      <c r="D261">
        <v>2293623.75</v>
      </c>
      <c r="E261">
        <v>14.599020957946777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2" x14ac:dyDescent="0.25">
      <c r="A262">
        <v>1401.99</v>
      </c>
      <c r="B262" s="1">
        <f>DATE(2022,7,4) + TIME(23,45,35)</f>
        <v>44746.989988425928</v>
      </c>
      <c r="C262">
        <v>988364352</v>
      </c>
      <c r="D262">
        <v>2293623.75</v>
      </c>
      <c r="E262">
        <v>14.599020957946777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</row>
    <row r="263" spans="1:12" x14ac:dyDescent="0.25">
      <c r="A263">
        <v>1402</v>
      </c>
      <c r="B263" s="1">
        <f>DATE(2022,7,5) + TIME(0,0,0)</f>
        <v>44747</v>
      </c>
      <c r="C263">
        <v>988364352</v>
      </c>
      <c r="D263">
        <v>2293623.75</v>
      </c>
      <c r="E263">
        <v>14.599020957946777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1403.99</v>
      </c>
      <c r="B264" s="1">
        <f>DATE(2022,7,6) + TIME(23,45,35)</f>
        <v>44748.989988425928</v>
      </c>
      <c r="C264">
        <v>988364352</v>
      </c>
      <c r="D264">
        <v>2293623.75</v>
      </c>
      <c r="E264">
        <v>14.599020957946777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1404</v>
      </c>
      <c r="B265" s="1">
        <f>DATE(2022,7,7) + TIME(0,0,0)</f>
        <v>44749</v>
      </c>
      <c r="C265">
        <v>988364352</v>
      </c>
      <c r="D265">
        <v>2293623.75</v>
      </c>
      <c r="E265">
        <v>14.599020957946777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x14ac:dyDescent="0.25">
      <c r="A266">
        <v>1409.99</v>
      </c>
      <c r="B266" s="1">
        <f>DATE(2022,7,12) + TIME(23,45,35)</f>
        <v>44754.989988425928</v>
      </c>
      <c r="C266">
        <v>988364352</v>
      </c>
      <c r="D266">
        <v>2293623.75</v>
      </c>
      <c r="E266">
        <v>14.599020957946777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1410</v>
      </c>
      <c r="B267" s="1">
        <f>DATE(2022,7,13) + TIME(0,0,0)</f>
        <v>44755</v>
      </c>
      <c r="C267">
        <v>988364352</v>
      </c>
      <c r="D267">
        <v>2293623.75</v>
      </c>
      <c r="E267">
        <v>14.599020957946777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2" x14ac:dyDescent="0.25">
      <c r="A268">
        <v>1411.99</v>
      </c>
      <c r="B268" s="1">
        <f>DATE(2022,7,14) + TIME(23,45,35)</f>
        <v>44756.989988425928</v>
      </c>
      <c r="C268">
        <v>988364352</v>
      </c>
      <c r="D268">
        <v>2293623.75</v>
      </c>
      <c r="E268">
        <v>14.599020957946777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5">
      <c r="A269">
        <v>1412</v>
      </c>
      <c r="B269" s="1">
        <f>DATE(2022,7,15) + TIME(0,0,0)</f>
        <v>44757</v>
      </c>
      <c r="C269">
        <v>988364352</v>
      </c>
      <c r="D269">
        <v>2293623.75</v>
      </c>
      <c r="E269">
        <v>14.599020957946777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2" x14ac:dyDescent="0.25">
      <c r="A270">
        <v>1416.99</v>
      </c>
      <c r="B270" s="1">
        <f>DATE(2022,7,19) + TIME(23,45,35)</f>
        <v>44761.989988425928</v>
      </c>
      <c r="C270">
        <v>988364352</v>
      </c>
      <c r="D270">
        <v>2293623.75</v>
      </c>
      <c r="E270">
        <v>14.599020957946777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2" x14ac:dyDescent="0.25">
      <c r="A271">
        <v>1417</v>
      </c>
      <c r="B271" s="1">
        <f>DATE(2022,7,20) + TIME(0,0,0)</f>
        <v>44762</v>
      </c>
      <c r="C271">
        <v>988364352</v>
      </c>
      <c r="D271">
        <v>2293623.75</v>
      </c>
      <c r="E271">
        <v>14.599020957946777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5">
      <c r="A272">
        <v>1419.99</v>
      </c>
      <c r="B272" s="1">
        <f>DATE(2022,7,22) + TIME(23,45,35)</f>
        <v>44764.989988425928</v>
      </c>
      <c r="C272">
        <v>988364352</v>
      </c>
      <c r="D272">
        <v>2293623.75</v>
      </c>
      <c r="E272">
        <v>14.599020957946777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1420</v>
      </c>
      <c r="B273" s="1">
        <f>DATE(2022,7,23) + TIME(0,0,0)</f>
        <v>44765</v>
      </c>
      <c r="C273">
        <v>988364352</v>
      </c>
      <c r="D273">
        <v>2293623.75</v>
      </c>
      <c r="E273">
        <v>14.599020957946777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1428.99</v>
      </c>
      <c r="B274" s="1">
        <f>DATE(2022,7,31) + TIME(23,45,35)</f>
        <v>44773.989988425928</v>
      </c>
      <c r="C274">
        <v>988364352</v>
      </c>
      <c r="D274">
        <v>2293623.75</v>
      </c>
      <c r="E274">
        <v>14.599020957946777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2" x14ac:dyDescent="0.25">
      <c r="A275">
        <v>1429</v>
      </c>
      <c r="B275" s="1">
        <f>DATE(2022,8,1) + TIME(0,0,0)</f>
        <v>44774</v>
      </c>
      <c r="C275">
        <v>988364352</v>
      </c>
      <c r="D275">
        <v>2293623.75</v>
      </c>
      <c r="E275">
        <v>14.599020957946777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1429.79</v>
      </c>
      <c r="B276" s="1">
        <f>DATE(2022,8,1) + TIME(18,57,35)</f>
        <v>44774.789988425924</v>
      </c>
      <c r="C276">
        <v>988364352</v>
      </c>
      <c r="D276">
        <v>2293623.75</v>
      </c>
      <c r="E276">
        <v>14.599020957946777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2" x14ac:dyDescent="0.25">
      <c r="A277">
        <v>1429.8</v>
      </c>
      <c r="B277" s="1">
        <f>DATE(2022,8,1) + TIME(19,12,0)</f>
        <v>44774.8</v>
      </c>
      <c r="C277">
        <v>988364352</v>
      </c>
      <c r="D277">
        <v>2293623.75</v>
      </c>
      <c r="E277">
        <v>14.599020957946777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x14ac:dyDescent="0.25">
      <c r="A278">
        <v>1429.99</v>
      </c>
      <c r="B278" s="1">
        <f>DATE(2022,8,1) + TIME(23,45,35)</f>
        <v>44774.989988425928</v>
      </c>
      <c r="C278">
        <v>988364352</v>
      </c>
      <c r="D278">
        <v>2293623.75</v>
      </c>
      <c r="E278">
        <v>14.599020957946777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2" x14ac:dyDescent="0.25">
      <c r="A279">
        <v>1430</v>
      </c>
      <c r="B279" s="1">
        <f>DATE(2022,8,2) + TIME(0,0,0)</f>
        <v>44775</v>
      </c>
      <c r="C279">
        <v>988364352</v>
      </c>
      <c r="D279">
        <v>2293623.75</v>
      </c>
      <c r="E279">
        <v>14.599020957946777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2" x14ac:dyDescent="0.25">
      <c r="A280">
        <v>1432.99</v>
      </c>
      <c r="B280" s="1">
        <f>DATE(2022,8,4) + TIME(23,45,35)</f>
        <v>44777.989988425928</v>
      </c>
      <c r="C280">
        <v>988364352</v>
      </c>
      <c r="D280">
        <v>2293623.75</v>
      </c>
      <c r="E280">
        <v>14.599020957946777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1433</v>
      </c>
      <c r="B281" s="1">
        <f>DATE(2022,8,5) + TIME(0,0,0)</f>
        <v>44778</v>
      </c>
      <c r="C281">
        <v>988364352</v>
      </c>
      <c r="D281">
        <v>2293623.75</v>
      </c>
      <c r="E281">
        <v>14.599020957946777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2" x14ac:dyDescent="0.25">
      <c r="A282">
        <v>1438.99</v>
      </c>
      <c r="B282" s="1">
        <f>DATE(2022,8,10) + TIME(23,45,35)</f>
        <v>44783.989988425928</v>
      </c>
      <c r="C282">
        <v>988364352</v>
      </c>
      <c r="D282">
        <v>2293623.75</v>
      </c>
      <c r="E282">
        <v>14.599020957946777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1439</v>
      </c>
      <c r="B283" s="1">
        <f>DATE(2022,8,11) + TIME(0,0,0)</f>
        <v>44784</v>
      </c>
      <c r="C283">
        <v>988364352</v>
      </c>
      <c r="D283">
        <v>2293623.75</v>
      </c>
      <c r="E283">
        <v>14.599020957946777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2" x14ac:dyDescent="0.25">
      <c r="A284">
        <v>1439.99</v>
      </c>
      <c r="B284" s="1">
        <f>DATE(2022,8,11) + TIME(23,45,35)</f>
        <v>44784.989988425928</v>
      </c>
      <c r="C284">
        <v>988364352</v>
      </c>
      <c r="D284">
        <v>2293623.75</v>
      </c>
      <c r="E284">
        <v>14.599020957946777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2" x14ac:dyDescent="0.25">
      <c r="A285">
        <v>1440</v>
      </c>
      <c r="B285" s="1">
        <f>DATE(2022,8,12) + TIME(0,0,0)</f>
        <v>44785</v>
      </c>
      <c r="C285">
        <v>988364352</v>
      </c>
      <c r="D285">
        <v>2293623.75</v>
      </c>
      <c r="E285">
        <v>14.599020957946777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2" x14ac:dyDescent="0.25">
      <c r="A286">
        <v>1445.99</v>
      </c>
      <c r="B286" s="1">
        <f>DATE(2022,8,17) + TIME(23,45,35)</f>
        <v>44790.989988425928</v>
      </c>
      <c r="C286">
        <v>988364352</v>
      </c>
      <c r="D286">
        <v>2293623.75</v>
      </c>
      <c r="E286">
        <v>14.599020957946777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2" x14ac:dyDescent="0.25">
      <c r="A287">
        <v>1446</v>
      </c>
      <c r="B287" s="1">
        <f>DATE(2022,8,18) + TIME(0,0,0)</f>
        <v>44791</v>
      </c>
      <c r="C287">
        <v>988364352</v>
      </c>
      <c r="D287">
        <v>2293623.75</v>
      </c>
      <c r="E287">
        <v>14.599020957946777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2" x14ac:dyDescent="0.25">
      <c r="A288">
        <v>1464.99</v>
      </c>
      <c r="B288" s="1">
        <f>DATE(2022,9,5) + TIME(23,45,35)</f>
        <v>44809.989988425928</v>
      </c>
      <c r="C288">
        <v>988364352</v>
      </c>
      <c r="D288">
        <v>2293623.75</v>
      </c>
      <c r="E288">
        <v>14.599020957946777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2" x14ac:dyDescent="0.25">
      <c r="A289">
        <v>1465</v>
      </c>
      <c r="B289" s="1">
        <f>DATE(2022,9,6) + TIME(0,0,0)</f>
        <v>44810</v>
      </c>
      <c r="C289">
        <v>988364352</v>
      </c>
      <c r="D289">
        <v>2293623.75</v>
      </c>
      <c r="E289">
        <v>14.599020957946777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2" x14ac:dyDescent="0.25">
      <c r="A290">
        <v>1466.99</v>
      </c>
      <c r="B290" s="1">
        <f>DATE(2022,9,7) + TIME(23,45,35)</f>
        <v>44811.989988425928</v>
      </c>
      <c r="C290">
        <v>988364352</v>
      </c>
      <c r="D290">
        <v>2293623.75</v>
      </c>
      <c r="E290">
        <v>14.599020957946777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1467</v>
      </c>
      <c r="B291" s="1">
        <f>DATE(2022,9,8) + TIME(0,0,0)</f>
        <v>44812</v>
      </c>
      <c r="C291">
        <v>988364352</v>
      </c>
      <c r="D291">
        <v>2293623.75</v>
      </c>
      <c r="E291">
        <v>14.599020957946777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1467.59</v>
      </c>
      <c r="B292" s="1">
        <f>DATE(2022,9,8) + TIME(14,9,35)</f>
        <v>44812.589988425927</v>
      </c>
      <c r="C292">
        <v>988364352</v>
      </c>
      <c r="D292">
        <v>2293623.75</v>
      </c>
      <c r="E292">
        <v>14.599020957946777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1467.6</v>
      </c>
      <c r="B293" s="1">
        <f>DATE(2022,9,8) + TIME(14,24,0)</f>
        <v>44812.6</v>
      </c>
      <c r="C293">
        <v>988364352</v>
      </c>
      <c r="D293">
        <v>2293623.75</v>
      </c>
      <c r="E293">
        <v>14.599020957946777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2" x14ac:dyDescent="0.25">
      <c r="A294">
        <v>1478.99</v>
      </c>
      <c r="B294" s="1">
        <f>DATE(2022,9,19) + TIME(23,45,35)</f>
        <v>44823.989988425928</v>
      </c>
      <c r="C294">
        <v>988364352</v>
      </c>
      <c r="D294">
        <v>2293623.75</v>
      </c>
      <c r="E294">
        <v>14.599020957946777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2" x14ac:dyDescent="0.25">
      <c r="A295">
        <v>1479</v>
      </c>
      <c r="B295" s="1">
        <f>DATE(2022,9,20) + TIME(0,0,0)</f>
        <v>44824</v>
      </c>
      <c r="C295">
        <v>988364352</v>
      </c>
      <c r="D295">
        <v>2293623.75</v>
      </c>
      <c r="E295">
        <v>14.599020957946777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2" x14ac:dyDescent="0.25">
      <c r="A296">
        <v>1479.49</v>
      </c>
      <c r="B296" s="1">
        <f>DATE(2022,9,20) + TIME(11,45,35)</f>
        <v>44824.489988425928</v>
      </c>
      <c r="C296">
        <v>988364352</v>
      </c>
      <c r="D296">
        <v>2293623.75</v>
      </c>
      <c r="E296">
        <v>14.599020957946777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5">
      <c r="A297">
        <v>1479.5</v>
      </c>
      <c r="B297" s="1">
        <f>DATE(2022,9,20) + TIME(12,0,0)</f>
        <v>44824.5</v>
      </c>
      <c r="C297">
        <v>988364352</v>
      </c>
      <c r="D297">
        <v>2293623.75</v>
      </c>
      <c r="E297">
        <v>14.599020957946777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2" x14ac:dyDescent="0.25">
      <c r="A298">
        <v>1487.99</v>
      </c>
      <c r="B298" s="1">
        <f>DATE(2022,9,28) + TIME(23,45,35)</f>
        <v>44832.989988425928</v>
      </c>
      <c r="C298">
        <v>988364352</v>
      </c>
      <c r="D298">
        <v>2293623.75</v>
      </c>
      <c r="E298">
        <v>14.599020957946777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2" x14ac:dyDescent="0.25">
      <c r="A299">
        <v>1488</v>
      </c>
      <c r="B299" s="1">
        <f>DATE(2022,9,29) + TIME(0,0,0)</f>
        <v>44833</v>
      </c>
      <c r="C299">
        <v>988364352</v>
      </c>
      <c r="D299">
        <v>2293623.75</v>
      </c>
      <c r="E299">
        <v>14.599020957946777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1492.99</v>
      </c>
      <c r="B300" s="1">
        <f>DATE(2022,10,3) + TIME(23,45,35)</f>
        <v>44837.989988425928</v>
      </c>
      <c r="C300">
        <v>988364352</v>
      </c>
      <c r="D300">
        <v>2293623.75</v>
      </c>
      <c r="E300">
        <v>14.599020957946777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5">
      <c r="A301">
        <v>1493</v>
      </c>
      <c r="B301" s="1">
        <f>DATE(2022,10,4) + TIME(0,0,0)</f>
        <v>44838</v>
      </c>
      <c r="C301">
        <v>988364352</v>
      </c>
      <c r="D301">
        <v>2293623.75</v>
      </c>
      <c r="E301">
        <v>14.599020957946777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x14ac:dyDescent="0.25">
      <c r="A302">
        <v>1512.99</v>
      </c>
      <c r="B302" s="1">
        <f>DATE(2022,10,23) + TIME(23,45,35)</f>
        <v>44857.989988425928</v>
      </c>
      <c r="C302">
        <v>988364352</v>
      </c>
      <c r="D302">
        <v>2293623.75</v>
      </c>
      <c r="E302">
        <v>14.599020957946777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</row>
    <row r="303" spans="1:12" x14ac:dyDescent="0.25">
      <c r="A303">
        <v>1513</v>
      </c>
      <c r="B303" s="1">
        <f>DATE(2022,10,24) + TIME(0,0,0)</f>
        <v>44858</v>
      </c>
      <c r="C303">
        <v>988364352</v>
      </c>
      <c r="D303">
        <v>2293623.75</v>
      </c>
      <c r="E303">
        <v>14.599020957946777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2" x14ac:dyDescent="0.25">
      <c r="A304">
        <v>1514.99</v>
      </c>
      <c r="B304" s="1">
        <f>DATE(2022,10,25) + TIME(23,45,35)</f>
        <v>44859.989988425928</v>
      </c>
      <c r="C304">
        <v>988364352</v>
      </c>
      <c r="D304">
        <v>2293623.75</v>
      </c>
      <c r="E304">
        <v>14.599020957946777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1515</v>
      </c>
      <c r="B305" s="1">
        <f>DATE(2022,10,26) + TIME(0,0,0)</f>
        <v>44860</v>
      </c>
      <c r="C305">
        <v>988364352</v>
      </c>
      <c r="D305">
        <v>2293623.75</v>
      </c>
      <c r="E305">
        <v>14.599020957946777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1517.99</v>
      </c>
      <c r="B306" s="1">
        <f>DATE(2022,10,28) + TIME(23,45,35)</f>
        <v>44862.989988425928</v>
      </c>
      <c r="C306">
        <v>988364352</v>
      </c>
      <c r="D306">
        <v>2293623.75</v>
      </c>
      <c r="E306">
        <v>14.599020957946777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1518</v>
      </c>
      <c r="B307" s="1">
        <f>DATE(2022,10,29) + TIME(0,0,0)</f>
        <v>44863</v>
      </c>
      <c r="C307">
        <v>988364352</v>
      </c>
      <c r="D307">
        <v>2293623.75</v>
      </c>
      <c r="E307">
        <v>14.599020957946777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1520.99</v>
      </c>
      <c r="B308" s="1">
        <f>DATE(2022,10,31) + TIME(23,45,35)</f>
        <v>44865.989988425928</v>
      </c>
      <c r="C308">
        <v>988364352</v>
      </c>
      <c r="D308">
        <v>2293623.75</v>
      </c>
      <c r="E308">
        <v>14.599020957946777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x14ac:dyDescent="0.25">
      <c r="A309">
        <v>1521</v>
      </c>
      <c r="B309" s="1">
        <f>DATE(2022,11,1) + TIME(0,0,0)</f>
        <v>44866</v>
      </c>
      <c r="C309">
        <v>988364352</v>
      </c>
      <c r="D309">
        <v>2293623.75</v>
      </c>
      <c r="E309">
        <v>14.599020957946777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x14ac:dyDescent="0.25">
      <c r="A310">
        <v>1521.79</v>
      </c>
      <c r="B310" s="1">
        <f>DATE(2022,11,1) + TIME(18,57,35)</f>
        <v>44866.789988425924</v>
      </c>
      <c r="C310">
        <v>988364352</v>
      </c>
      <c r="D310">
        <v>2293623.75</v>
      </c>
      <c r="E310">
        <v>14.599020957946777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1521.8</v>
      </c>
      <c r="B311" s="1">
        <f>DATE(2022,11,1) + TIME(19,12,0)</f>
        <v>44866.8</v>
      </c>
      <c r="C311">
        <v>988364352</v>
      </c>
      <c r="D311">
        <v>2293623.75</v>
      </c>
      <c r="E311">
        <v>14.599020957946777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1522.99</v>
      </c>
      <c r="B312" s="1">
        <f>DATE(2022,11,2) + TIME(23,45,35)</f>
        <v>44867.989988425928</v>
      </c>
      <c r="C312">
        <v>988364352</v>
      </c>
      <c r="D312">
        <v>2293623.75</v>
      </c>
      <c r="E312">
        <v>14.599020957946777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5">
      <c r="A313">
        <v>1523</v>
      </c>
      <c r="B313" s="1">
        <f>DATE(2022,11,3) + TIME(0,0,0)</f>
        <v>44868</v>
      </c>
      <c r="C313">
        <v>988364352</v>
      </c>
      <c r="D313">
        <v>2293623.75</v>
      </c>
      <c r="E313">
        <v>14.599020957946777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5">
      <c r="A314">
        <v>1525.99</v>
      </c>
      <c r="B314" s="1">
        <f>DATE(2022,11,5) + TIME(23,45,35)</f>
        <v>44870.989988425928</v>
      </c>
      <c r="C314">
        <v>988364352</v>
      </c>
      <c r="D314">
        <v>2293623.75</v>
      </c>
      <c r="E314">
        <v>14.599020957946777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1526</v>
      </c>
      <c r="B315" s="1">
        <f>DATE(2022,11,6) + TIME(0,0,0)</f>
        <v>44871</v>
      </c>
      <c r="C315">
        <v>988364352</v>
      </c>
      <c r="D315">
        <v>2293623.75</v>
      </c>
      <c r="E315">
        <v>14.599020957946777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1526.99</v>
      </c>
      <c r="B316" s="1">
        <f>DATE(2022,11,6) + TIME(23,45,35)</f>
        <v>44871.989988425928</v>
      </c>
      <c r="C316">
        <v>988364352</v>
      </c>
      <c r="D316">
        <v>2293623.75</v>
      </c>
      <c r="E316">
        <v>14.599020957946777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5">
      <c r="A317">
        <v>1527</v>
      </c>
      <c r="B317" s="1">
        <f>DATE(2022,11,7) + TIME(0,0,0)</f>
        <v>44872</v>
      </c>
      <c r="C317">
        <v>988364352</v>
      </c>
      <c r="D317">
        <v>2293623.75</v>
      </c>
      <c r="E317">
        <v>14.599020957946777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>
        <v>1529.99</v>
      </c>
      <c r="B318" s="1">
        <f>DATE(2022,11,9) + TIME(23,45,35)</f>
        <v>44874.989988425928</v>
      </c>
      <c r="C318">
        <v>988364352</v>
      </c>
      <c r="D318">
        <v>2293623.75</v>
      </c>
      <c r="E318">
        <v>14.599020957946777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1530</v>
      </c>
      <c r="B319" s="1">
        <f>DATE(2022,11,10) + TIME(0,0,0)</f>
        <v>44875</v>
      </c>
      <c r="C319">
        <v>988364352</v>
      </c>
      <c r="D319">
        <v>2293623.75</v>
      </c>
      <c r="E319">
        <v>14.599020957946777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1530.99</v>
      </c>
      <c r="B320" s="1">
        <f>DATE(2022,11,10) + TIME(23,45,35)</f>
        <v>44875.989988425928</v>
      </c>
      <c r="C320">
        <v>988364352</v>
      </c>
      <c r="D320">
        <v>2293623.75</v>
      </c>
      <c r="E320">
        <v>14.599020957946777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2" x14ac:dyDescent="0.25">
      <c r="A321">
        <v>1531</v>
      </c>
      <c r="B321" s="1">
        <f>DATE(2022,11,11) + TIME(0,0,0)</f>
        <v>44876</v>
      </c>
      <c r="C321">
        <v>988364352</v>
      </c>
      <c r="D321">
        <v>2293623.75</v>
      </c>
      <c r="E321">
        <v>14.599020957946777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2" x14ac:dyDescent="0.25">
      <c r="A322">
        <v>1532.99</v>
      </c>
      <c r="B322" s="1">
        <f>DATE(2022,11,12) + TIME(23,45,35)</f>
        <v>44877.989988425928</v>
      </c>
      <c r="C322">
        <v>988364352</v>
      </c>
      <c r="D322">
        <v>2293623.75</v>
      </c>
      <c r="E322">
        <v>14.599020957946777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</row>
    <row r="323" spans="1:12" x14ac:dyDescent="0.25">
      <c r="A323">
        <v>1533</v>
      </c>
      <c r="B323" s="1">
        <f>DATE(2022,11,13) + TIME(0,0,0)</f>
        <v>44878</v>
      </c>
      <c r="C323">
        <v>988364352</v>
      </c>
      <c r="D323">
        <v>2293623.75</v>
      </c>
      <c r="E323">
        <v>14.599020957946777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1535.99</v>
      </c>
      <c r="B324" s="1">
        <f>DATE(2022,11,15) + TIME(23,45,35)</f>
        <v>44880.989988425928</v>
      </c>
      <c r="C324">
        <v>988364352</v>
      </c>
      <c r="D324">
        <v>2293623.75</v>
      </c>
      <c r="E324">
        <v>14.599020957946777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2" x14ac:dyDescent="0.25">
      <c r="A325">
        <v>1536</v>
      </c>
      <c r="B325" s="1">
        <f>DATE(2022,11,16) + TIME(0,0,0)</f>
        <v>44881</v>
      </c>
      <c r="C325">
        <v>988364352</v>
      </c>
      <c r="D325">
        <v>2293623.75</v>
      </c>
      <c r="E325">
        <v>14.599020957946777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2" x14ac:dyDescent="0.25">
      <c r="A326">
        <v>1536.99</v>
      </c>
      <c r="B326" s="1">
        <f>DATE(2022,11,16) + TIME(23,45,35)</f>
        <v>44881.989988425928</v>
      </c>
      <c r="C326">
        <v>988364352</v>
      </c>
      <c r="D326">
        <v>2293623.75</v>
      </c>
      <c r="E326">
        <v>14.599020957946777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2" x14ac:dyDescent="0.25">
      <c r="A327">
        <v>1537</v>
      </c>
      <c r="B327" s="1">
        <f>DATE(2022,11,17) + TIME(0,0,0)</f>
        <v>44882</v>
      </c>
      <c r="C327">
        <v>988364352</v>
      </c>
      <c r="D327">
        <v>2293623.75</v>
      </c>
      <c r="E327">
        <v>14.599020957946777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1541.99</v>
      </c>
      <c r="B328" s="1">
        <f>DATE(2022,11,21) + TIME(23,45,35)</f>
        <v>44886.989988425928</v>
      </c>
      <c r="C328">
        <v>988364352</v>
      </c>
      <c r="D328">
        <v>2293623.75</v>
      </c>
      <c r="E328">
        <v>14.599020957946777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1542</v>
      </c>
      <c r="B329" s="1">
        <f>DATE(2022,11,22) + TIME(0,0,0)</f>
        <v>44887</v>
      </c>
      <c r="C329">
        <v>988364352</v>
      </c>
      <c r="D329">
        <v>2293623.75</v>
      </c>
      <c r="E329">
        <v>14.599020957946777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5">
      <c r="A330">
        <v>1545.99</v>
      </c>
      <c r="B330" s="1">
        <f>DATE(2022,11,25) + TIME(23,45,35)</f>
        <v>44890.989988425928</v>
      </c>
      <c r="C330">
        <v>988364352</v>
      </c>
      <c r="D330">
        <v>2293623.75</v>
      </c>
      <c r="E330">
        <v>14.599020957946777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2" x14ac:dyDescent="0.25">
      <c r="A331">
        <v>1546</v>
      </c>
      <c r="B331" s="1">
        <f>DATE(2022,11,26) + TIME(0,0,0)</f>
        <v>44891</v>
      </c>
      <c r="C331">
        <v>988364352</v>
      </c>
      <c r="D331">
        <v>2293623.75</v>
      </c>
      <c r="E331">
        <v>14.599020957946777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1550.99</v>
      </c>
      <c r="B332" s="1">
        <f>DATE(2022,11,30) + TIME(23,45,35)</f>
        <v>44895.989988425928</v>
      </c>
      <c r="C332">
        <v>988364352</v>
      </c>
      <c r="D332">
        <v>2293623.75</v>
      </c>
      <c r="E332">
        <v>14.599020957946777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1551</v>
      </c>
      <c r="B333" s="1">
        <f>DATE(2022,12,1) + TIME(0,0,0)</f>
        <v>44896</v>
      </c>
      <c r="C333">
        <v>988364352</v>
      </c>
      <c r="D333">
        <v>2293623.75</v>
      </c>
      <c r="E333">
        <v>14.599020957946777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2" x14ac:dyDescent="0.25">
      <c r="A334">
        <v>1551.99</v>
      </c>
      <c r="B334" s="1">
        <f>DATE(2022,12,1) + TIME(23,45,35)</f>
        <v>44896.989988425928</v>
      </c>
      <c r="C334">
        <v>988364352</v>
      </c>
      <c r="D334">
        <v>2293623.75</v>
      </c>
      <c r="E334">
        <v>14.599020957946777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1552</v>
      </c>
      <c r="B335" s="1">
        <f>DATE(2022,12,2) + TIME(0,0,0)</f>
        <v>44897</v>
      </c>
      <c r="C335">
        <v>988364352</v>
      </c>
      <c r="D335">
        <v>2293623.75</v>
      </c>
      <c r="E335">
        <v>14.599020957946777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1552.49</v>
      </c>
      <c r="B336" s="1">
        <f>DATE(2022,12,2) + TIME(11,45,35)</f>
        <v>44897.489988425928</v>
      </c>
      <c r="C336">
        <v>988364352</v>
      </c>
      <c r="D336">
        <v>2293623.75</v>
      </c>
      <c r="E336">
        <v>14.599020957946777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>
        <v>1552.5</v>
      </c>
      <c r="B337" s="1">
        <f>DATE(2022,12,2) + TIME(12,0,0)</f>
        <v>44897.5</v>
      </c>
      <c r="C337">
        <v>988364352</v>
      </c>
      <c r="D337">
        <v>2293623.75</v>
      </c>
      <c r="E337">
        <v>14.599020957946777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>
        <v>1553.99</v>
      </c>
      <c r="B338" s="1">
        <f>DATE(2022,12,3) + TIME(23,45,35)</f>
        <v>44898.989988425928</v>
      </c>
      <c r="C338">
        <v>988364352</v>
      </c>
      <c r="D338">
        <v>2293623.75</v>
      </c>
      <c r="E338">
        <v>14.599020957946777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>
        <v>1554</v>
      </c>
      <c r="B339" s="1">
        <f>DATE(2022,12,4) + TIME(0,0,0)</f>
        <v>44899</v>
      </c>
      <c r="C339">
        <v>988364352</v>
      </c>
      <c r="D339">
        <v>2293623.75</v>
      </c>
      <c r="E339">
        <v>14.599020957946777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1555</v>
      </c>
      <c r="B340" s="1">
        <f>DATE(2022,12,5) + TIME(0,0,0)</f>
        <v>44900</v>
      </c>
      <c r="C340">
        <v>988364352</v>
      </c>
      <c r="D340">
        <v>2293623.75</v>
      </c>
      <c r="E340">
        <v>14.599020957946777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2" x14ac:dyDescent="0.25">
      <c r="A341">
        <v>1555.99</v>
      </c>
      <c r="B341" s="1">
        <f>DATE(2022,12,5) + TIME(23,45,35)</f>
        <v>44900.989988425928</v>
      </c>
      <c r="C341">
        <v>988364352</v>
      </c>
      <c r="D341">
        <v>2293623.75</v>
      </c>
      <c r="E341">
        <v>14.599020957946777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1556</v>
      </c>
      <c r="B342" s="1">
        <f>DATE(2022,12,6) + TIME(0,0,0)</f>
        <v>44901</v>
      </c>
      <c r="C342">
        <v>988364352</v>
      </c>
      <c r="D342">
        <v>2293623.75</v>
      </c>
      <c r="E342">
        <v>14.599020957946777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1556.99</v>
      </c>
      <c r="B343" s="1">
        <f>DATE(2022,12,6) + TIME(23,45,35)</f>
        <v>44901.989988425928</v>
      </c>
      <c r="C343">
        <v>988364352</v>
      </c>
      <c r="D343">
        <v>2293623.75</v>
      </c>
      <c r="E343">
        <v>14.599020957946777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2" x14ac:dyDescent="0.25">
      <c r="A344">
        <v>1557</v>
      </c>
      <c r="B344" s="1">
        <f>DATE(2022,12,7) + TIME(0,0,0)</f>
        <v>44902</v>
      </c>
      <c r="C344">
        <v>988364352</v>
      </c>
      <c r="D344">
        <v>2293623.75</v>
      </c>
      <c r="E344">
        <v>14.599020957946777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1562.99</v>
      </c>
      <c r="B345" s="1">
        <f>DATE(2022,12,12) + TIME(23,45,35)</f>
        <v>44907.989988425928</v>
      </c>
      <c r="C345">
        <v>988364352</v>
      </c>
      <c r="D345">
        <v>2293623.75</v>
      </c>
      <c r="E345">
        <v>14.599020957946777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5">
      <c r="A346">
        <v>1563</v>
      </c>
      <c r="B346" s="1">
        <f>DATE(2022,12,13) + TIME(0,0,0)</f>
        <v>44908</v>
      </c>
      <c r="C346">
        <v>988364352</v>
      </c>
      <c r="D346">
        <v>2293623.75</v>
      </c>
      <c r="E346">
        <v>14.599020957946777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1569.99</v>
      </c>
      <c r="B347" s="1">
        <f>DATE(2022,12,19) + TIME(23,45,35)</f>
        <v>44914.989988425928</v>
      </c>
      <c r="C347">
        <v>988364352</v>
      </c>
      <c r="D347">
        <v>2293623.75</v>
      </c>
      <c r="E347">
        <v>14.599020957946777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1570</v>
      </c>
      <c r="B348" s="1">
        <f>DATE(2022,12,20) + TIME(0,0,0)</f>
        <v>44915</v>
      </c>
      <c r="C348">
        <v>988364352</v>
      </c>
      <c r="D348">
        <v>2293623.75</v>
      </c>
      <c r="E348">
        <v>14.599020957946777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2" x14ac:dyDescent="0.25">
      <c r="A349">
        <v>1570.99</v>
      </c>
      <c r="B349" s="1">
        <f>DATE(2022,12,20) + TIME(23,45,35)</f>
        <v>44915.989988425928</v>
      </c>
      <c r="C349">
        <v>988364352</v>
      </c>
      <c r="D349">
        <v>2293623.75</v>
      </c>
      <c r="E349">
        <v>14.599020957946777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1571</v>
      </c>
      <c r="B350" s="1">
        <f>DATE(2022,12,21) + TIME(0,0,0)</f>
        <v>44916</v>
      </c>
      <c r="C350">
        <v>988364352</v>
      </c>
      <c r="D350">
        <v>2293623.75</v>
      </c>
      <c r="E350">
        <v>14.599020957946777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2" x14ac:dyDescent="0.25">
      <c r="A351">
        <v>1575.99</v>
      </c>
      <c r="B351" s="1">
        <f>DATE(2022,12,25) + TIME(23,45,35)</f>
        <v>44920.989988425928</v>
      </c>
      <c r="C351">
        <v>988364352</v>
      </c>
      <c r="D351">
        <v>2293623.75</v>
      </c>
      <c r="E351">
        <v>14.599020957946777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1576</v>
      </c>
      <c r="B352" s="1">
        <f>DATE(2022,12,26) + TIME(0,0,0)</f>
        <v>44921</v>
      </c>
      <c r="C352">
        <v>988364352</v>
      </c>
      <c r="D352">
        <v>2293623.75</v>
      </c>
      <c r="E352">
        <v>14.599020957946777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25">
      <c r="A353">
        <v>1578.99</v>
      </c>
      <c r="B353" s="1">
        <f>DATE(2022,12,28) + TIME(23,45,35)</f>
        <v>44923.989988425928</v>
      </c>
      <c r="C353">
        <v>988364352</v>
      </c>
      <c r="D353">
        <v>2293623.75</v>
      </c>
      <c r="E353">
        <v>14.599020957946777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5">
      <c r="A354">
        <v>1579</v>
      </c>
      <c r="B354" s="1">
        <f>DATE(2022,12,29) + TIME(0,0,0)</f>
        <v>44924</v>
      </c>
      <c r="C354">
        <v>988364352</v>
      </c>
      <c r="D354">
        <v>2293623.75</v>
      </c>
      <c r="E354">
        <v>14.599020957946777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2" x14ac:dyDescent="0.25">
      <c r="A355">
        <v>1591.99</v>
      </c>
      <c r="B355" s="1">
        <f>DATE(2023,1,10) + TIME(23,45,35)</f>
        <v>44936.989988425928</v>
      </c>
      <c r="C355">
        <v>988364352</v>
      </c>
      <c r="D355">
        <v>2293623.75</v>
      </c>
      <c r="E355">
        <v>14.599020957946777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5">
      <c r="A356">
        <v>1592</v>
      </c>
      <c r="B356" s="1">
        <f>DATE(2023,1,11) + TIME(0,0,0)</f>
        <v>44937</v>
      </c>
      <c r="C356">
        <v>988364352</v>
      </c>
      <c r="D356">
        <v>2293623.75</v>
      </c>
      <c r="E356">
        <v>14.599020957946777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1594.99</v>
      </c>
      <c r="B357" s="1">
        <f>DATE(2023,1,13) + TIME(23,45,35)</f>
        <v>44939.989988425928</v>
      </c>
      <c r="C357">
        <v>988364352</v>
      </c>
      <c r="D357">
        <v>2293623.75</v>
      </c>
      <c r="E357">
        <v>14.599020957946777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2" x14ac:dyDescent="0.25">
      <c r="A358">
        <v>1595</v>
      </c>
      <c r="B358" s="1">
        <f>DATE(2023,1,14) + TIME(0,0,0)</f>
        <v>44940</v>
      </c>
      <c r="C358">
        <v>988364352</v>
      </c>
      <c r="D358">
        <v>2293623.75</v>
      </c>
      <c r="E358">
        <v>14.599020957946777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2" x14ac:dyDescent="0.25">
      <c r="A359">
        <v>1600.58</v>
      </c>
      <c r="B359" s="1">
        <f>DATE(2023,1,19) + TIME(13,55,11)</f>
        <v>44945.579988425925</v>
      </c>
      <c r="C359">
        <v>988364352</v>
      </c>
      <c r="D359">
        <v>2293623.75</v>
      </c>
      <c r="E359">
        <v>14.599020957946777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1600.99</v>
      </c>
      <c r="B360" s="1">
        <f>DATE(2023,1,19) + TIME(23,45,35)</f>
        <v>44945.989988425928</v>
      </c>
      <c r="C360">
        <v>988364352</v>
      </c>
      <c r="D360">
        <v>2293623.75</v>
      </c>
      <c r="E360">
        <v>14.599020957946777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2" x14ac:dyDescent="0.25">
      <c r="A361">
        <v>1601</v>
      </c>
      <c r="B361" s="1">
        <f>DATE(2023,1,20) + TIME(0,0,0)</f>
        <v>44946</v>
      </c>
      <c r="C361">
        <v>988364352</v>
      </c>
      <c r="D361">
        <v>2293623.75</v>
      </c>
      <c r="E361">
        <v>14.599020957946777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1602.99</v>
      </c>
      <c r="B362" s="1">
        <f>DATE(2023,1,21) + TIME(23,45,35)</f>
        <v>44947.989988425928</v>
      </c>
      <c r="C362">
        <v>988364352</v>
      </c>
      <c r="D362">
        <v>2293623.75</v>
      </c>
      <c r="E362">
        <v>14.599020957946777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1603</v>
      </c>
      <c r="B363" s="1">
        <f>DATE(2023,1,22) + TIME(0,0,0)</f>
        <v>44948</v>
      </c>
      <c r="C363">
        <v>988364352</v>
      </c>
      <c r="D363">
        <v>2293623.75</v>
      </c>
      <c r="E363">
        <v>14.599020957946777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1605.99</v>
      </c>
      <c r="B364" s="1">
        <f>DATE(2023,1,24) + TIME(23,45,35)</f>
        <v>44950.989988425928</v>
      </c>
      <c r="C364">
        <v>988364352</v>
      </c>
      <c r="D364">
        <v>2293623.75</v>
      </c>
      <c r="E364">
        <v>14.599020957946777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2" x14ac:dyDescent="0.25">
      <c r="A365">
        <v>1606</v>
      </c>
      <c r="B365" s="1">
        <f>DATE(2023,1,25) + TIME(0,0,0)</f>
        <v>44951</v>
      </c>
      <c r="C365">
        <v>988364352</v>
      </c>
      <c r="D365">
        <v>2293623.75</v>
      </c>
      <c r="E365">
        <v>14.599020957946777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2" x14ac:dyDescent="0.25">
      <c r="A366">
        <v>1613.99</v>
      </c>
      <c r="B366" s="1">
        <f>DATE(2023,2,1) + TIME(23,45,35)</f>
        <v>44958.989988425928</v>
      </c>
      <c r="C366">
        <v>988364352</v>
      </c>
      <c r="D366">
        <v>2293623.75</v>
      </c>
      <c r="E366">
        <v>14.599020957946777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2" x14ac:dyDescent="0.25">
      <c r="A367">
        <v>1614</v>
      </c>
      <c r="B367" s="1">
        <f>DATE(2023,2,2) + TIME(0,0,0)</f>
        <v>44959</v>
      </c>
      <c r="C367">
        <v>988364352</v>
      </c>
      <c r="D367">
        <v>2293623.75</v>
      </c>
      <c r="E367">
        <v>14.599020957946777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x14ac:dyDescent="0.25">
      <c r="A368">
        <v>1627.99</v>
      </c>
      <c r="B368" s="1">
        <f>DATE(2023,2,15) + TIME(23,45,35)</f>
        <v>44972.989988425928</v>
      </c>
      <c r="C368">
        <v>988364352</v>
      </c>
      <c r="D368">
        <v>2293623.75</v>
      </c>
      <c r="E368">
        <v>14.599020957946777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1628</v>
      </c>
      <c r="B369" s="1">
        <f>DATE(2023,2,16) + TIME(0,0,0)</f>
        <v>44973</v>
      </c>
      <c r="C369">
        <v>988364352</v>
      </c>
      <c r="D369">
        <v>2293623.75</v>
      </c>
      <c r="E369">
        <v>14.599020957946777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1633.99</v>
      </c>
      <c r="B370" s="1">
        <f>DATE(2023,2,21) + TIME(23,45,35)</f>
        <v>44978.989988425928</v>
      </c>
      <c r="C370">
        <v>988364352</v>
      </c>
      <c r="D370">
        <v>2293623.75</v>
      </c>
      <c r="E370">
        <v>14.599020957946777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1634</v>
      </c>
      <c r="B371" s="1">
        <f>DATE(2023,2,22) + TIME(0,0,0)</f>
        <v>44979</v>
      </c>
      <c r="C371">
        <v>988364352</v>
      </c>
      <c r="D371">
        <v>2293623.75</v>
      </c>
      <c r="E371">
        <v>14.599020957946777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2" x14ac:dyDescent="0.25">
      <c r="A372">
        <v>1645.99</v>
      </c>
      <c r="B372" s="1">
        <f>DATE(2023,3,5) + TIME(23,45,35)</f>
        <v>44990.989988425928</v>
      </c>
      <c r="C372">
        <v>988364352</v>
      </c>
      <c r="D372">
        <v>2293623.75</v>
      </c>
      <c r="E372">
        <v>14.599020957946777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2" x14ac:dyDescent="0.25">
      <c r="A373">
        <v>1646</v>
      </c>
      <c r="B373" s="1">
        <f>DATE(2023,3,6) + TIME(0,0,0)</f>
        <v>44991</v>
      </c>
      <c r="C373">
        <v>988364352</v>
      </c>
      <c r="D373">
        <v>2293623.75</v>
      </c>
      <c r="E373">
        <v>14.599020957946777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2" x14ac:dyDescent="0.25">
      <c r="A374">
        <v>1648.99</v>
      </c>
      <c r="B374" s="1">
        <f>DATE(2023,3,8) + TIME(23,45,35)</f>
        <v>44993.989988425928</v>
      </c>
      <c r="C374">
        <v>988364352</v>
      </c>
      <c r="D374">
        <v>2293623.75</v>
      </c>
      <c r="E374">
        <v>14.599020957946777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5">
      <c r="A375">
        <v>1649</v>
      </c>
      <c r="B375" s="1">
        <f>DATE(2023,3,9) + TIME(0,0,0)</f>
        <v>44994</v>
      </c>
      <c r="C375">
        <v>988364352</v>
      </c>
      <c r="D375">
        <v>2293623.75</v>
      </c>
      <c r="E375">
        <v>14.599020957946777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2" x14ac:dyDescent="0.25">
      <c r="A376">
        <v>1649.39</v>
      </c>
      <c r="B376" s="1">
        <f>DATE(2023,3,9) + TIME(9,21,36)</f>
        <v>44994.39</v>
      </c>
      <c r="C376">
        <v>988364352</v>
      </c>
      <c r="D376">
        <v>2293623.75</v>
      </c>
      <c r="E376">
        <v>14.599020957946777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25">
      <c r="A377">
        <v>1649.4</v>
      </c>
      <c r="B377" s="1">
        <f>DATE(2023,3,9) + TIME(9,35,59)</f>
        <v>44994.399988425925</v>
      </c>
      <c r="C377">
        <v>988364352</v>
      </c>
      <c r="D377">
        <v>2293623.75</v>
      </c>
      <c r="E377">
        <v>14.599020957946777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1649.99</v>
      </c>
      <c r="B378" s="1">
        <f>DATE(2023,3,9) + TIME(23,45,35)</f>
        <v>44994.989988425928</v>
      </c>
      <c r="C378">
        <v>988364352</v>
      </c>
      <c r="D378">
        <v>2293623.75</v>
      </c>
      <c r="E378">
        <v>14.599020957946777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2" x14ac:dyDescent="0.25">
      <c r="A379">
        <v>1650</v>
      </c>
      <c r="B379" s="1">
        <f>DATE(2023,3,10) + TIME(0,0,0)</f>
        <v>44995</v>
      </c>
      <c r="C379">
        <v>988364352</v>
      </c>
      <c r="D379">
        <v>2293623.75</v>
      </c>
      <c r="E379">
        <v>14.599020957946777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5">
      <c r="A380">
        <v>1650.99</v>
      </c>
      <c r="B380" s="1">
        <f>DATE(2023,3,10) + TIME(23,45,35)</f>
        <v>44995.989988425928</v>
      </c>
      <c r="C380">
        <v>988364352</v>
      </c>
      <c r="D380">
        <v>2293623.75</v>
      </c>
      <c r="E380">
        <v>14.599020957946777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2" x14ac:dyDescent="0.25">
      <c r="A381">
        <v>1651</v>
      </c>
      <c r="B381" s="1">
        <f>DATE(2023,3,11) + TIME(0,0,0)</f>
        <v>44996</v>
      </c>
      <c r="C381">
        <v>988364352</v>
      </c>
      <c r="D381">
        <v>2293623.75</v>
      </c>
      <c r="E381">
        <v>14.599020957946777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1651.99</v>
      </c>
      <c r="B382" s="1">
        <f>DATE(2023,3,11) + TIME(23,45,35)</f>
        <v>44996.989988425928</v>
      </c>
      <c r="C382">
        <v>988364352</v>
      </c>
      <c r="D382">
        <v>2293623.75</v>
      </c>
      <c r="E382">
        <v>14.599020957946777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1652</v>
      </c>
      <c r="B383" s="1">
        <f>DATE(2023,3,12) + TIME(0,0,0)</f>
        <v>44997</v>
      </c>
      <c r="C383">
        <v>988364352</v>
      </c>
      <c r="D383">
        <v>2293623.75</v>
      </c>
      <c r="E383">
        <v>14.599020957946777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1653.99</v>
      </c>
      <c r="B384" s="1">
        <f>DATE(2023,3,13) + TIME(23,45,35)</f>
        <v>44998.989988425928</v>
      </c>
      <c r="C384">
        <v>988364352</v>
      </c>
      <c r="D384">
        <v>2293623.75</v>
      </c>
      <c r="E384">
        <v>14.599020957946777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x14ac:dyDescent="0.25">
      <c r="A385">
        <v>1654</v>
      </c>
      <c r="B385" s="1">
        <f>DATE(2023,3,14) + TIME(0,0,0)</f>
        <v>44999</v>
      </c>
      <c r="C385">
        <v>988364352</v>
      </c>
      <c r="D385">
        <v>2293623.75</v>
      </c>
      <c r="E385">
        <v>14.599020957946777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x14ac:dyDescent="0.25">
      <c r="A386">
        <v>1657.99</v>
      </c>
      <c r="B386" s="1">
        <f>DATE(2023,3,17) + TIME(23,45,35)</f>
        <v>45002.989988425928</v>
      </c>
      <c r="C386">
        <v>988364352</v>
      </c>
      <c r="D386">
        <v>2293623.75</v>
      </c>
      <c r="E386">
        <v>14.599020957946777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1658</v>
      </c>
      <c r="B387" s="1">
        <f>DATE(2023,3,18) + TIME(0,0,0)</f>
        <v>45003</v>
      </c>
      <c r="C387">
        <v>988364352</v>
      </c>
      <c r="D387">
        <v>2293623.75</v>
      </c>
      <c r="E387">
        <v>14.599020957946777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x14ac:dyDescent="0.25">
      <c r="A388">
        <v>1673.99</v>
      </c>
      <c r="B388" s="1">
        <f>DATE(2023,4,2) + TIME(23,45,35)</f>
        <v>45018.989988425928</v>
      </c>
      <c r="C388">
        <v>988364352</v>
      </c>
      <c r="D388">
        <v>2293623.75</v>
      </c>
      <c r="E388">
        <v>14.599020957946777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x14ac:dyDescent="0.25">
      <c r="A389">
        <v>1674</v>
      </c>
      <c r="B389" s="1">
        <f>DATE(2023,4,3) + TIME(0,0,0)</f>
        <v>45019</v>
      </c>
      <c r="C389">
        <v>988364352</v>
      </c>
      <c r="D389">
        <v>2293623.75</v>
      </c>
      <c r="E389">
        <v>14.599020957946777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x14ac:dyDescent="0.25">
      <c r="A390">
        <v>1674.05</v>
      </c>
      <c r="B390" s="1">
        <f>DATE(2023,4,3) + TIME(1,12,0)</f>
        <v>45019.05</v>
      </c>
      <c r="C390">
        <v>988364352</v>
      </c>
      <c r="D390">
        <v>2293623.75</v>
      </c>
      <c r="E390">
        <v>14.599020957946777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x14ac:dyDescent="0.25">
      <c r="A391">
        <v>1674.99</v>
      </c>
      <c r="B391" s="1">
        <f>DATE(2023,4,3) + TIME(23,45,35)</f>
        <v>45019.989988425928</v>
      </c>
      <c r="C391">
        <v>988364352</v>
      </c>
      <c r="D391">
        <v>2293623.75</v>
      </c>
      <c r="E391">
        <v>14.599020957946777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5">
      <c r="A392">
        <v>1675</v>
      </c>
      <c r="B392" s="1">
        <f>DATE(2023,4,4) + TIME(0,0,0)</f>
        <v>45020</v>
      </c>
      <c r="C392">
        <v>988364352</v>
      </c>
      <c r="D392">
        <v>2293623.75</v>
      </c>
      <c r="E392">
        <v>14.599020957946777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x14ac:dyDescent="0.25">
      <c r="A393">
        <v>1675.99</v>
      </c>
      <c r="B393" s="1">
        <f>DATE(2023,4,4) + TIME(23,45,35)</f>
        <v>45020.989988425928</v>
      </c>
      <c r="C393">
        <v>988364352</v>
      </c>
      <c r="D393">
        <v>2293623.75</v>
      </c>
      <c r="E393">
        <v>14.599020957946777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>
        <v>1676</v>
      </c>
      <c r="B394" s="1">
        <f>DATE(2023,4,5) + TIME(0,0,0)</f>
        <v>45021</v>
      </c>
      <c r="C394">
        <v>988364352</v>
      </c>
      <c r="D394">
        <v>2293623.75</v>
      </c>
      <c r="E394">
        <v>14.599020957946777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x14ac:dyDescent="0.25">
      <c r="A395">
        <v>1676.99</v>
      </c>
      <c r="B395" s="1">
        <f>DATE(2023,4,5) + TIME(23,45,35)</f>
        <v>45021.989988425928</v>
      </c>
      <c r="C395">
        <v>988364352</v>
      </c>
      <c r="D395">
        <v>2293623.75</v>
      </c>
      <c r="E395">
        <v>14.599020957946777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1677</v>
      </c>
      <c r="B396" s="1">
        <f>DATE(2023,4,6) + TIME(0,0,0)</f>
        <v>45022</v>
      </c>
      <c r="C396">
        <v>988364352</v>
      </c>
      <c r="D396">
        <v>2293623.75</v>
      </c>
      <c r="E396">
        <v>14.599020957946777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1680.99</v>
      </c>
      <c r="B397" s="1">
        <f>DATE(2023,4,9) + TIME(23,45,35)</f>
        <v>45025.989988425928</v>
      </c>
      <c r="C397">
        <v>988364352</v>
      </c>
      <c r="D397">
        <v>2293623.75</v>
      </c>
      <c r="E397">
        <v>14.599020957946777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5">
      <c r="A398">
        <v>1681</v>
      </c>
      <c r="B398" s="1">
        <f>DATE(2023,4,10) + TIME(0,0,0)</f>
        <v>45026</v>
      </c>
      <c r="C398">
        <v>988364352</v>
      </c>
      <c r="D398">
        <v>2293623.75</v>
      </c>
      <c r="E398">
        <v>14.599020957946777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x14ac:dyDescent="0.25">
      <c r="A399">
        <v>1681.99</v>
      </c>
      <c r="B399" s="1">
        <f>DATE(2023,4,10) + TIME(23,45,35)</f>
        <v>45026.989988425928</v>
      </c>
      <c r="C399">
        <v>988364352</v>
      </c>
      <c r="D399">
        <v>2293623.75</v>
      </c>
      <c r="E399">
        <v>14.599020957946777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x14ac:dyDescent="0.25">
      <c r="A400">
        <v>1682</v>
      </c>
      <c r="B400" s="1">
        <f>DATE(2023,4,11) + TIME(0,0,0)</f>
        <v>45027</v>
      </c>
      <c r="C400">
        <v>988364352</v>
      </c>
      <c r="D400">
        <v>2293623.75</v>
      </c>
      <c r="E400">
        <v>14.599020957946777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2" x14ac:dyDescent="0.25">
      <c r="A401">
        <v>1682.49</v>
      </c>
      <c r="B401" s="1">
        <f>DATE(2023,4,11) + TIME(11,45,35)</f>
        <v>45027.489988425928</v>
      </c>
      <c r="C401">
        <v>988364352</v>
      </c>
      <c r="D401">
        <v>2293623.75</v>
      </c>
      <c r="E401">
        <v>14.599020957946777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2" x14ac:dyDescent="0.25">
      <c r="A402">
        <v>1682.5</v>
      </c>
      <c r="B402" s="1">
        <f>DATE(2023,4,11) + TIME(12,0,0)</f>
        <v>45027.5</v>
      </c>
      <c r="C402">
        <v>988364352</v>
      </c>
      <c r="D402">
        <v>2293623.75</v>
      </c>
      <c r="E402">
        <v>14.599020957946777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</row>
    <row r="403" spans="1:12" x14ac:dyDescent="0.25">
      <c r="A403">
        <v>1702.99</v>
      </c>
      <c r="B403" s="1">
        <f>DATE(2023,5,1) + TIME(23,45,35)</f>
        <v>45047.989988425928</v>
      </c>
      <c r="C403">
        <v>988364352</v>
      </c>
      <c r="D403">
        <v>2293623.75</v>
      </c>
      <c r="E403">
        <v>14.599020957946777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1703</v>
      </c>
      <c r="B404" s="1">
        <f>DATE(2023,5,2) + TIME(0,0,0)</f>
        <v>45048</v>
      </c>
      <c r="C404">
        <v>988364352</v>
      </c>
      <c r="D404">
        <v>2293623.75</v>
      </c>
      <c r="E404">
        <v>14.599020957946777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1706.99</v>
      </c>
      <c r="B405" s="1">
        <f>DATE(2023,5,5) + TIME(23,45,35)</f>
        <v>45051.989988425928</v>
      </c>
      <c r="C405">
        <v>988364352</v>
      </c>
      <c r="D405">
        <v>2293623.75</v>
      </c>
      <c r="E405">
        <v>14.599020957946777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1707</v>
      </c>
      <c r="B406" s="1">
        <f>DATE(2023,5,6) + TIME(0,0,0)</f>
        <v>45052</v>
      </c>
      <c r="C406">
        <v>988364352</v>
      </c>
      <c r="D406">
        <v>2293623.75</v>
      </c>
      <c r="E406">
        <v>14.599020957946777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1709</v>
      </c>
      <c r="B407" s="1">
        <f>DATE(2023,5,8) + TIME(0,0,0)</f>
        <v>45054</v>
      </c>
      <c r="C407">
        <v>988364352</v>
      </c>
      <c r="D407">
        <v>2293623.75</v>
      </c>
      <c r="E407">
        <v>14.599020957946777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1709.99</v>
      </c>
      <c r="B408" s="1">
        <f>DATE(2023,5,8) + TIME(23,45,35)</f>
        <v>45054.989988425928</v>
      </c>
      <c r="C408">
        <v>988364352</v>
      </c>
      <c r="D408">
        <v>2293623.75</v>
      </c>
      <c r="E408">
        <v>14.599020957946777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1710</v>
      </c>
      <c r="B409" s="1">
        <f>DATE(2023,5,9) + TIME(0,0,0)</f>
        <v>45055</v>
      </c>
      <c r="C409">
        <v>988364352</v>
      </c>
      <c r="D409">
        <v>2293623.75</v>
      </c>
      <c r="E409">
        <v>14.599020957946777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2" x14ac:dyDescent="0.25">
      <c r="A410">
        <v>1712.99</v>
      </c>
      <c r="B410" s="1">
        <f>DATE(2023,5,11) + TIME(23,45,35)</f>
        <v>45057.989988425928</v>
      </c>
      <c r="C410">
        <v>988364352</v>
      </c>
      <c r="D410">
        <v>2293623.75</v>
      </c>
      <c r="E410">
        <v>14.599020957946777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2" x14ac:dyDescent="0.25">
      <c r="A411">
        <v>1713</v>
      </c>
      <c r="B411" s="1">
        <f>DATE(2023,5,12) + TIME(0,0,0)</f>
        <v>45058</v>
      </c>
      <c r="C411">
        <v>988364352</v>
      </c>
      <c r="D411">
        <v>2293623.75</v>
      </c>
      <c r="E411">
        <v>14.599020957946777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2" x14ac:dyDescent="0.25">
      <c r="A412">
        <v>1713.13</v>
      </c>
      <c r="B412" s="1">
        <f>DATE(2023,5,12) + TIME(3,7,11)</f>
        <v>45058.129988425928</v>
      </c>
      <c r="C412">
        <v>988364352</v>
      </c>
      <c r="D412">
        <v>2293623.75</v>
      </c>
      <c r="E412">
        <v>14.599020957946777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2" x14ac:dyDescent="0.25">
      <c r="A413">
        <v>1713.99</v>
      </c>
      <c r="B413" s="1">
        <f>DATE(2023,5,12) + TIME(23,45,35)</f>
        <v>45058.989988425928</v>
      </c>
      <c r="C413">
        <v>988364352</v>
      </c>
      <c r="D413">
        <v>2293623.75</v>
      </c>
      <c r="E413">
        <v>14.599020957946777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2" x14ac:dyDescent="0.25">
      <c r="A414">
        <v>1714</v>
      </c>
      <c r="B414" s="1">
        <f>DATE(2023,5,13) + TIME(0,0,0)</f>
        <v>45059</v>
      </c>
      <c r="C414">
        <v>988364352</v>
      </c>
      <c r="D414">
        <v>2293623.75</v>
      </c>
      <c r="E414">
        <v>14.599020957946777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5">
      <c r="A415">
        <v>1718.99</v>
      </c>
      <c r="B415" s="1">
        <f>DATE(2023,5,17) + TIME(23,45,35)</f>
        <v>45063.989988425928</v>
      </c>
      <c r="C415">
        <v>988364352</v>
      </c>
      <c r="D415">
        <v>2293623.75</v>
      </c>
      <c r="E415">
        <v>14.599020957946777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2" x14ac:dyDescent="0.25">
      <c r="A416">
        <v>1719</v>
      </c>
      <c r="B416" s="1">
        <f>DATE(2023,5,18) + TIME(0,0,0)</f>
        <v>45064</v>
      </c>
      <c r="C416">
        <v>988364352</v>
      </c>
      <c r="D416">
        <v>2293623.75</v>
      </c>
      <c r="E416">
        <v>14.599020957946777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2" x14ac:dyDescent="0.25">
      <c r="A417">
        <v>1726.99</v>
      </c>
      <c r="B417" s="1">
        <f>DATE(2023,5,25) + TIME(23,45,35)</f>
        <v>45071.989988425928</v>
      </c>
      <c r="C417">
        <v>988364352</v>
      </c>
      <c r="D417">
        <v>2293623.75</v>
      </c>
      <c r="E417">
        <v>14.599020957946777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x14ac:dyDescent="0.25">
      <c r="A418">
        <v>1727</v>
      </c>
      <c r="B418" s="1">
        <f>DATE(2023,5,26) + TIME(0,0,0)</f>
        <v>45072</v>
      </c>
      <c r="C418">
        <v>988364352</v>
      </c>
      <c r="D418">
        <v>2293623.75</v>
      </c>
      <c r="E418">
        <v>14.599020957946777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>
        <v>1727.49</v>
      </c>
      <c r="B419" s="1">
        <f>DATE(2023,5,26) + TIME(11,45,35)</f>
        <v>45072.489988425928</v>
      </c>
      <c r="C419">
        <v>988364352</v>
      </c>
      <c r="D419">
        <v>2293623.75</v>
      </c>
      <c r="E419">
        <v>14.599020957946777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1727.5</v>
      </c>
      <c r="B420" s="1">
        <f>DATE(2023,5,26) + TIME(12,0,0)</f>
        <v>45072.5</v>
      </c>
      <c r="C420">
        <v>988364352</v>
      </c>
      <c r="D420">
        <v>2293623.75</v>
      </c>
      <c r="E420">
        <v>14.599020957946777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5">
      <c r="A421">
        <v>1739.99</v>
      </c>
      <c r="B421" s="1">
        <f>DATE(2023,6,7) + TIME(23,45,35)</f>
        <v>45084.989988425928</v>
      </c>
      <c r="C421">
        <v>988364352</v>
      </c>
      <c r="D421">
        <v>2293623.75</v>
      </c>
      <c r="E421">
        <v>14.599020957946777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2" x14ac:dyDescent="0.25">
      <c r="A422">
        <v>1740</v>
      </c>
      <c r="B422" s="1">
        <f>DATE(2023,6,8) + TIME(0,0,0)</f>
        <v>45085</v>
      </c>
      <c r="C422">
        <v>988364352</v>
      </c>
      <c r="D422">
        <v>2293623.75</v>
      </c>
      <c r="E422">
        <v>14.599020957946777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</row>
    <row r="423" spans="1:12" x14ac:dyDescent="0.25">
      <c r="A423">
        <v>1740.79</v>
      </c>
      <c r="B423" s="1">
        <f>DATE(2023,6,8) + TIME(18,57,35)</f>
        <v>45085.789988425924</v>
      </c>
      <c r="C423">
        <v>988364352</v>
      </c>
      <c r="D423">
        <v>2293623.75</v>
      </c>
      <c r="E423">
        <v>14.599020957946777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2" x14ac:dyDescent="0.25">
      <c r="A424">
        <v>1740.8</v>
      </c>
      <c r="B424" s="1">
        <f>DATE(2023,6,8) + TIME(19,12,0)</f>
        <v>45085.8</v>
      </c>
      <c r="C424">
        <v>988364352</v>
      </c>
      <c r="D424">
        <v>2293623.75</v>
      </c>
      <c r="E424">
        <v>14.599020957946777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1740.99</v>
      </c>
      <c r="B425" s="1">
        <f>DATE(2023,6,8) + TIME(23,45,35)</f>
        <v>45085.989988425928</v>
      </c>
      <c r="C425">
        <v>988364352</v>
      </c>
      <c r="D425">
        <v>2293623.75</v>
      </c>
      <c r="E425">
        <v>14.599020957946777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1741</v>
      </c>
      <c r="B426" s="1">
        <f>DATE(2023,6,9) + TIME(0,0,0)</f>
        <v>45086</v>
      </c>
      <c r="C426">
        <v>988364352</v>
      </c>
      <c r="D426">
        <v>2293623.75</v>
      </c>
      <c r="E426">
        <v>14.599020957946777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1742.99</v>
      </c>
      <c r="B427" s="1">
        <f>DATE(2023,6,10) + TIME(23,45,35)</f>
        <v>45087.989988425928</v>
      </c>
      <c r="C427">
        <v>988364352</v>
      </c>
      <c r="D427">
        <v>2293623.75</v>
      </c>
      <c r="E427">
        <v>14.599020957946777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25">
      <c r="A428">
        <v>1743</v>
      </c>
      <c r="B428" s="1">
        <f>DATE(2023,6,11) + TIME(0,0,0)</f>
        <v>45088</v>
      </c>
      <c r="C428">
        <v>988364352</v>
      </c>
      <c r="D428">
        <v>2293623.75</v>
      </c>
      <c r="E428">
        <v>14.599020957946777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1746.99</v>
      </c>
      <c r="B429" s="1">
        <f>DATE(2023,6,14) + TIME(23,45,35)</f>
        <v>45091.989988425928</v>
      </c>
      <c r="C429">
        <v>988364352</v>
      </c>
      <c r="D429">
        <v>2293623.75</v>
      </c>
      <c r="E429">
        <v>14.599020957946777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1747</v>
      </c>
      <c r="B430" s="1">
        <f>DATE(2023,6,15) + TIME(0,0,0)</f>
        <v>45092</v>
      </c>
      <c r="C430">
        <v>988364352</v>
      </c>
      <c r="D430">
        <v>2293623.75</v>
      </c>
      <c r="E430">
        <v>14.599020957946777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1747.99</v>
      </c>
      <c r="B431" s="1">
        <f>DATE(2023,6,15) + TIME(23,45,35)</f>
        <v>45092.989988425928</v>
      </c>
      <c r="C431">
        <v>988364352</v>
      </c>
      <c r="D431">
        <v>2293623.75</v>
      </c>
      <c r="E431">
        <v>14.599020957946777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1748</v>
      </c>
      <c r="B432" s="1">
        <f>DATE(2023,6,16) + TIME(0,0,0)</f>
        <v>45093</v>
      </c>
      <c r="C432">
        <v>988364352</v>
      </c>
      <c r="D432">
        <v>2293623.75</v>
      </c>
      <c r="E432">
        <v>14.599020957946777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2" x14ac:dyDescent="0.25">
      <c r="A433">
        <v>1749.99</v>
      </c>
      <c r="B433" s="1">
        <f>DATE(2023,6,17) + TIME(23,45,35)</f>
        <v>45094.989988425928</v>
      </c>
      <c r="C433">
        <v>988364352</v>
      </c>
      <c r="D433">
        <v>2293623.75</v>
      </c>
      <c r="E433">
        <v>14.599020957946777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1750</v>
      </c>
      <c r="B434" s="1">
        <f>DATE(2023,6,18) + TIME(0,0,0)</f>
        <v>45095</v>
      </c>
      <c r="C434">
        <v>988364352</v>
      </c>
      <c r="D434">
        <v>2293623.75</v>
      </c>
      <c r="E434">
        <v>14.599020957946777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1752</v>
      </c>
      <c r="B435" s="1">
        <f>DATE(2023,6,20) + TIME(0,0,0)</f>
        <v>45097</v>
      </c>
      <c r="C435">
        <v>988364352</v>
      </c>
      <c r="D435">
        <v>2293623.75</v>
      </c>
      <c r="E435">
        <v>14.599020957946777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25">
      <c r="A436">
        <v>1752.99</v>
      </c>
      <c r="B436" s="1">
        <f>DATE(2023,6,20) + TIME(23,45,35)</f>
        <v>45097.989988425928</v>
      </c>
      <c r="C436">
        <v>988364352</v>
      </c>
      <c r="D436">
        <v>2293623.75</v>
      </c>
      <c r="E436">
        <v>14.599020957946777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2" x14ac:dyDescent="0.25">
      <c r="A437">
        <v>1753</v>
      </c>
      <c r="B437" s="1">
        <f>DATE(2023,6,21) + TIME(0,0,0)</f>
        <v>45098</v>
      </c>
      <c r="C437">
        <v>988364352</v>
      </c>
      <c r="D437">
        <v>2293623.75</v>
      </c>
      <c r="E437">
        <v>14.599020957946777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2" x14ac:dyDescent="0.25">
      <c r="A438">
        <v>1753.59</v>
      </c>
      <c r="B438" s="1">
        <f>DATE(2023,6,21) + TIME(14,9,35)</f>
        <v>45098.589988425927</v>
      </c>
      <c r="C438">
        <v>988364352</v>
      </c>
      <c r="D438">
        <v>2293623.75</v>
      </c>
      <c r="E438">
        <v>14.599020957946777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1753.6</v>
      </c>
      <c r="B439" s="1">
        <f>DATE(2023,6,21) + TIME(14,24,0)</f>
        <v>45098.6</v>
      </c>
      <c r="C439">
        <v>988364352</v>
      </c>
      <c r="D439">
        <v>2293623.75</v>
      </c>
      <c r="E439">
        <v>14.599020957946777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2" x14ac:dyDescent="0.25">
      <c r="A440">
        <v>1760.99</v>
      </c>
      <c r="B440" s="1">
        <f>DATE(2023,6,28) + TIME(23,45,35)</f>
        <v>45105.989988425928</v>
      </c>
      <c r="C440">
        <v>988364352</v>
      </c>
      <c r="D440">
        <v>2293623.75</v>
      </c>
      <c r="E440">
        <v>14.599020957946777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2" x14ac:dyDescent="0.25">
      <c r="A441">
        <v>1761</v>
      </c>
      <c r="B441" s="1">
        <f>DATE(2023,6,29) + TIME(0,0,0)</f>
        <v>45106</v>
      </c>
      <c r="C441">
        <v>988364352</v>
      </c>
      <c r="D441">
        <v>2293623.75</v>
      </c>
      <c r="E441">
        <v>14.599020957946777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2" x14ac:dyDescent="0.25">
      <c r="A442">
        <v>1762.99</v>
      </c>
      <c r="B442" s="1">
        <f>DATE(2023,6,30) + TIME(23,45,35)</f>
        <v>45107.989988425928</v>
      </c>
      <c r="C442">
        <v>988364352</v>
      </c>
      <c r="D442">
        <v>2293623.75</v>
      </c>
      <c r="E442">
        <v>14.599020957946777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</row>
    <row r="443" spans="1:12" x14ac:dyDescent="0.25">
      <c r="A443">
        <v>1763</v>
      </c>
      <c r="B443" s="1">
        <f>DATE(2023,7,1) + TIME(0,0,0)</f>
        <v>45108</v>
      </c>
      <c r="C443">
        <v>988364352</v>
      </c>
      <c r="D443">
        <v>2293623.75</v>
      </c>
      <c r="E443">
        <v>14.599020957946777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>
        <v>1764.99</v>
      </c>
      <c r="B444" s="1">
        <f>DATE(2023,7,2) + TIME(23,45,35)</f>
        <v>45109.989988425928</v>
      </c>
      <c r="C444">
        <v>988364352</v>
      </c>
      <c r="D444">
        <v>2293623.75</v>
      </c>
      <c r="E444">
        <v>14.599020957946777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>
        <v>1765</v>
      </c>
      <c r="B445" s="1">
        <f>DATE(2023,7,3) + TIME(0,0,0)</f>
        <v>45110</v>
      </c>
      <c r="C445">
        <v>988364352</v>
      </c>
      <c r="D445">
        <v>2293623.75</v>
      </c>
      <c r="E445">
        <v>14.599020957946777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1765.99</v>
      </c>
      <c r="B446" s="1">
        <f>DATE(2023,7,3) + TIME(23,45,35)</f>
        <v>45110.989988425928</v>
      </c>
      <c r="C446">
        <v>988364352</v>
      </c>
      <c r="D446">
        <v>2293623.75</v>
      </c>
      <c r="E446">
        <v>14.599020957946777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5">
      <c r="A447">
        <v>1766</v>
      </c>
      <c r="B447" s="1">
        <f>DATE(2023,7,4) + TIME(0,0,0)</f>
        <v>45111</v>
      </c>
      <c r="C447">
        <v>988364352</v>
      </c>
      <c r="D447">
        <v>2293623.75</v>
      </c>
      <c r="E447">
        <v>14.599020957946777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1766.99</v>
      </c>
      <c r="B448" s="1">
        <f>DATE(2023,7,4) + TIME(23,45,35)</f>
        <v>45111.989988425928</v>
      </c>
      <c r="C448">
        <v>988364352</v>
      </c>
      <c r="D448">
        <v>2293623.75</v>
      </c>
      <c r="E448">
        <v>14.599020957946777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1767</v>
      </c>
      <c r="B449" s="1">
        <f>DATE(2023,7,5) + TIME(0,0,0)</f>
        <v>45112</v>
      </c>
      <c r="C449">
        <v>988364352</v>
      </c>
      <c r="D449">
        <v>2293623.75</v>
      </c>
      <c r="E449">
        <v>14.599020957946777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1768.99</v>
      </c>
      <c r="B450" s="1">
        <f>DATE(2023,7,6) + TIME(23,45,35)</f>
        <v>45113.989988425928</v>
      </c>
      <c r="C450">
        <v>988364352</v>
      </c>
      <c r="D450">
        <v>2293623.75</v>
      </c>
      <c r="E450">
        <v>14.599020957946777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2" x14ac:dyDescent="0.25">
      <c r="A451">
        <v>1769</v>
      </c>
      <c r="B451" s="1">
        <f>DATE(2023,7,7) + TIME(0,0,0)</f>
        <v>45114</v>
      </c>
      <c r="C451">
        <v>988364352</v>
      </c>
      <c r="D451">
        <v>2293623.75</v>
      </c>
      <c r="E451">
        <v>14.599020957946777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1769.99</v>
      </c>
      <c r="B452" s="1">
        <f>DATE(2023,7,7) + TIME(23,45,35)</f>
        <v>45114.989988425928</v>
      </c>
      <c r="C452">
        <v>988364352</v>
      </c>
      <c r="D452">
        <v>2293623.75</v>
      </c>
      <c r="E452">
        <v>14.599020957946777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1770</v>
      </c>
      <c r="B453" s="1">
        <f>DATE(2023,7,8) + TIME(0,0,0)</f>
        <v>45115</v>
      </c>
      <c r="C453">
        <v>988364352</v>
      </c>
      <c r="D453">
        <v>2293623.75</v>
      </c>
      <c r="E453">
        <v>14.599020957946777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2" x14ac:dyDescent="0.25">
      <c r="A454">
        <v>1770.99</v>
      </c>
      <c r="B454" s="1">
        <f>DATE(2023,7,8) + TIME(23,45,35)</f>
        <v>45115.989988425928</v>
      </c>
      <c r="C454">
        <v>988364352</v>
      </c>
      <c r="D454">
        <v>2293623.75</v>
      </c>
      <c r="E454">
        <v>14.599020957946777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1771</v>
      </c>
      <c r="B455" s="1">
        <f>DATE(2023,7,9) + TIME(0,0,0)</f>
        <v>45116</v>
      </c>
      <c r="C455">
        <v>988364352</v>
      </c>
      <c r="D455">
        <v>2293623.75</v>
      </c>
      <c r="E455">
        <v>14.599020957946777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25">
      <c r="A456">
        <v>1772.99</v>
      </c>
      <c r="B456" s="1">
        <f>DATE(2023,7,10) + TIME(23,45,35)</f>
        <v>45117.989988425928</v>
      </c>
      <c r="C456">
        <v>988364352</v>
      </c>
      <c r="D456">
        <v>2293623.75</v>
      </c>
      <c r="E456">
        <v>14.599020957946777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2" x14ac:dyDescent="0.25">
      <c r="A457">
        <v>1773</v>
      </c>
      <c r="B457" s="1">
        <f>DATE(2023,7,11) + TIME(0,0,0)</f>
        <v>45118</v>
      </c>
      <c r="C457">
        <v>988364352</v>
      </c>
      <c r="D457">
        <v>2293623.75</v>
      </c>
      <c r="E457">
        <v>14.599020957946777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2" x14ac:dyDescent="0.25">
      <c r="A458">
        <v>1773.99</v>
      </c>
      <c r="B458" s="1">
        <f>DATE(2023,7,11) + TIME(23,45,35)</f>
        <v>45118.989988425928</v>
      </c>
      <c r="C458">
        <v>988364352</v>
      </c>
      <c r="D458">
        <v>2293623.75</v>
      </c>
      <c r="E458">
        <v>14.599020957946777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1774</v>
      </c>
      <c r="B459" s="1">
        <f>DATE(2023,7,12) + TIME(0,0,0)</f>
        <v>45119</v>
      </c>
      <c r="C459">
        <v>988364352</v>
      </c>
      <c r="D459">
        <v>2293623.75</v>
      </c>
      <c r="E459">
        <v>14.599020957946777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2" x14ac:dyDescent="0.25">
      <c r="A460">
        <v>1774.59</v>
      </c>
      <c r="B460" s="1">
        <f>DATE(2023,7,12) + TIME(14,9,35)</f>
        <v>45119.589988425927</v>
      </c>
      <c r="C460">
        <v>988364352</v>
      </c>
      <c r="D460">
        <v>2293623.75</v>
      </c>
      <c r="E460">
        <v>14.599020957946777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x14ac:dyDescent="0.25">
      <c r="A461">
        <v>1774.6</v>
      </c>
      <c r="B461" s="1">
        <f>DATE(2023,7,12) + TIME(14,24,0)</f>
        <v>45119.6</v>
      </c>
      <c r="C461">
        <v>988364352</v>
      </c>
      <c r="D461">
        <v>2293623.75</v>
      </c>
      <c r="E461">
        <v>14.599020957946777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1779.99</v>
      </c>
      <c r="B462" s="1">
        <f>DATE(2023,7,17) + TIME(23,45,35)</f>
        <v>45124.989988425928</v>
      </c>
      <c r="C462">
        <v>988364352</v>
      </c>
      <c r="D462">
        <v>2293623.75</v>
      </c>
      <c r="E462">
        <v>14.599020957946777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1780</v>
      </c>
      <c r="B463" s="1">
        <f>DATE(2023,7,18) + TIME(0,0,0)</f>
        <v>45125</v>
      </c>
      <c r="C463">
        <v>988364352</v>
      </c>
      <c r="D463">
        <v>2293623.75</v>
      </c>
      <c r="E463">
        <v>14.599020957946777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1781.99</v>
      </c>
      <c r="B464" s="1">
        <f>DATE(2023,7,19) + TIME(23,45,35)</f>
        <v>45126.989988425928</v>
      </c>
      <c r="C464">
        <v>988364352</v>
      </c>
      <c r="D464">
        <v>2293623.75</v>
      </c>
      <c r="E464">
        <v>14.599020957946777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</v>
      </c>
      <c r="B465" s="1">
        <f>DATE(2023,7,20) + TIME(0,0,0)</f>
        <v>45127</v>
      </c>
      <c r="C465">
        <v>988364352</v>
      </c>
      <c r="D465">
        <v>2293623.75</v>
      </c>
      <c r="E465">
        <v>14.599020957946777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1782.11</v>
      </c>
      <c r="B466" s="1">
        <f>DATE(2023,7,20) + TIME(2,38,23)</f>
        <v>45127.109988425924</v>
      </c>
      <c r="C466">
        <v>988364352</v>
      </c>
      <c r="D466">
        <v>2293623.75</v>
      </c>
      <c r="E466">
        <v>14.599020957946777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x14ac:dyDescent="0.25">
      <c r="A467">
        <v>1782.99</v>
      </c>
      <c r="B467" s="1">
        <f>DATE(2023,7,20) + TIME(23,45,35)</f>
        <v>45127.989988425928</v>
      </c>
      <c r="C467">
        <v>988364352</v>
      </c>
      <c r="D467">
        <v>2293623.75</v>
      </c>
      <c r="E467">
        <v>14.599020957946777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x14ac:dyDescent="0.25">
      <c r="A468">
        <v>1783</v>
      </c>
      <c r="B468" s="1">
        <f>DATE(2023,7,21) + TIME(0,0,0)</f>
        <v>45128</v>
      </c>
      <c r="C468">
        <v>988364352</v>
      </c>
      <c r="D468">
        <v>2293623.75</v>
      </c>
      <c r="E468">
        <v>14.599020957946777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1786.99</v>
      </c>
      <c r="B469" s="1">
        <f>DATE(2023,7,24) + TIME(23,45,35)</f>
        <v>45131.989988425928</v>
      </c>
      <c r="C469">
        <v>988364352</v>
      </c>
      <c r="D469">
        <v>2293623.75</v>
      </c>
      <c r="E469">
        <v>14.599020957946777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x14ac:dyDescent="0.25">
      <c r="A470">
        <v>1787</v>
      </c>
      <c r="B470" s="1">
        <f>DATE(2023,7,25) + TIME(0,0,0)</f>
        <v>45132</v>
      </c>
      <c r="C470">
        <v>988364352</v>
      </c>
      <c r="D470">
        <v>2293623.75</v>
      </c>
      <c r="E470">
        <v>14.599020957946777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1788.99</v>
      </c>
      <c r="B471" s="1">
        <f>DATE(2023,7,26) + TIME(23,45,35)</f>
        <v>45133.989988425928</v>
      </c>
      <c r="C471">
        <v>988364352</v>
      </c>
      <c r="D471">
        <v>2293623.75</v>
      </c>
      <c r="E471">
        <v>14.599020957946777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x14ac:dyDescent="0.25">
      <c r="A472">
        <v>1789</v>
      </c>
      <c r="B472" s="1">
        <f>DATE(2023,7,27) + TIME(0,0,0)</f>
        <v>45134</v>
      </c>
      <c r="C472">
        <v>988364352</v>
      </c>
      <c r="D472">
        <v>2293623.75</v>
      </c>
      <c r="E472">
        <v>14.599020957946777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x14ac:dyDescent="0.25">
      <c r="A473">
        <v>1794.99</v>
      </c>
      <c r="B473" s="1">
        <f>DATE(2023,8,1) + TIME(23,45,35)</f>
        <v>45139.989988425928</v>
      </c>
      <c r="C473">
        <v>988364352</v>
      </c>
      <c r="D473">
        <v>2293623.75</v>
      </c>
      <c r="E473">
        <v>14.599020957946777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x14ac:dyDescent="0.25">
      <c r="A474">
        <v>1795</v>
      </c>
      <c r="B474" s="1">
        <f>DATE(2023,8,2) + TIME(0,0,0)</f>
        <v>45140</v>
      </c>
      <c r="C474">
        <v>988364352</v>
      </c>
      <c r="D474">
        <v>2293623.75</v>
      </c>
      <c r="E474">
        <v>14.599020957946777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1799.99</v>
      </c>
      <c r="B475" s="1">
        <f>DATE(2023,8,6) + TIME(23,45,35)</f>
        <v>45144.989988425928</v>
      </c>
      <c r="C475">
        <v>988364352</v>
      </c>
      <c r="D475">
        <v>2293623.75</v>
      </c>
      <c r="E475">
        <v>14.599020957946777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x14ac:dyDescent="0.25">
      <c r="A476">
        <v>1800</v>
      </c>
      <c r="B476" s="1">
        <f>DATE(2023,8,7) + TIME(0,0,0)</f>
        <v>45145</v>
      </c>
      <c r="C476">
        <v>988364352</v>
      </c>
      <c r="D476">
        <v>2293623.75</v>
      </c>
      <c r="E476">
        <v>14.599020957946777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x14ac:dyDescent="0.25">
      <c r="A477">
        <v>1800.49</v>
      </c>
      <c r="B477" s="1">
        <f>DATE(2023,8,7) + TIME(11,45,35)</f>
        <v>45145.489988425928</v>
      </c>
      <c r="C477">
        <v>988364352</v>
      </c>
      <c r="D477">
        <v>2293623.75</v>
      </c>
      <c r="E477">
        <v>14.599020957946777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x14ac:dyDescent="0.25">
      <c r="A478">
        <v>1800.5</v>
      </c>
      <c r="B478" s="1">
        <f>DATE(2023,8,7) + TIME(12,0,0)</f>
        <v>45145.5</v>
      </c>
      <c r="C478">
        <v>988364352</v>
      </c>
      <c r="D478">
        <v>2293623.75</v>
      </c>
      <c r="E478">
        <v>14.599020957946777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1808.99</v>
      </c>
      <c r="B479" s="1">
        <f>DATE(2023,8,15) + TIME(23,45,35)</f>
        <v>45153.989988425928</v>
      </c>
      <c r="C479">
        <v>988364352</v>
      </c>
      <c r="D479">
        <v>2293623.75</v>
      </c>
      <c r="E479">
        <v>14.599020957946777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1809</v>
      </c>
      <c r="B480" s="1">
        <f>DATE(2023,8,16) + TIME(0,0,0)</f>
        <v>45154</v>
      </c>
      <c r="C480">
        <v>988364352</v>
      </c>
      <c r="D480">
        <v>2293623.75</v>
      </c>
      <c r="E480">
        <v>14.599020957946777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5">
      <c r="A481">
        <v>1814.99</v>
      </c>
      <c r="B481" s="1">
        <f>DATE(2023,8,21) + TIME(23,45,35)</f>
        <v>45159.989988425928</v>
      </c>
      <c r="C481">
        <v>988364352</v>
      </c>
      <c r="D481">
        <v>2293623.75</v>
      </c>
      <c r="E481">
        <v>14.599020957946777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2" x14ac:dyDescent="0.25">
      <c r="A482">
        <v>1815</v>
      </c>
      <c r="B482" s="1">
        <f>DATE(2023,8,22) + TIME(0,0,0)</f>
        <v>45160</v>
      </c>
      <c r="C482">
        <v>988364352</v>
      </c>
      <c r="D482">
        <v>2293623.75</v>
      </c>
      <c r="E482">
        <v>14.599020957946777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1821.99</v>
      </c>
      <c r="B483" s="1">
        <f>DATE(2023,8,28) + TIME(23,45,35)</f>
        <v>45166.989988425928</v>
      </c>
      <c r="C483">
        <v>988364352</v>
      </c>
      <c r="D483">
        <v>2293623.75</v>
      </c>
      <c r="E483">
        <v>14.599020957946777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2" x14ac:dyDescent="0.25">
      <c r="A484">
        <v>1822</v>
      </c>
      <c r="B484" s="1">
        <f>DATE(2023,8,29) + TIME(0,0,0)</f>
        <v>45167</v>
      </c>
      <c r="C484">
        <v>988364352</v>
      </c>
      <c r="D484">
        <v>2293623.75</v>
      </c>
      <c r="E484">
        <v>14.599020957946777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1826.99</v>
      </c>
      <c r="B485" s="1">
        <f>DATE(2023,9,2) + TIME(23,45,35)</f>
        <v>45171.989988425928</v>
      </c>
      <c r="C485">
        <v>988364352</v>
      </c>
      <c r="D485">
        <v>2293623.75</v>
      </c>
      <c r="E485">
        <v>14.599020957946777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1827</v>
      </c>
      <c r="B486" s="1">
        <f>DATE(2023,9,3) + TIME(0,0,0)</f>
        <v>45172</v>
      </c>
      <c r="C486">
        <v>988364352</v>
      </c>
      <c r="D486">
        <v>2293623.75</v>
      </c>
      <c r="E486">
        <v>14.599020957946777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1840.99</v>
      </c>
      <c r="B487" s="1">
        <f>DATE(2023,9,16) + TIME(23,45,35)</f>
        <v>45185.989988425928</v>
      </c>
      <c r="C487">
        <v>988364352</v>
      </c>
      <c r="D487">
        <v>2293623.75</v>
      </c>
      <c r="E487">
        <v>14.599020957946777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2" x14ac:dyDescent="0.25">
      <c r="A488">
        <v>1841</v>
      </c>
      <c r="B488" s="1">
        <f>DATE(2023,9,17) + TIME(0,0,0)</f>
        <v>45186</v>
      </c>
      <c r="C488">
        <v>988364352</v>
      </c>
      <c r="D488">
        <v>2293623.75</v>
      </c>
      <c r="E488">
        <v>14.599020957946777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2" x14ac:dyDescent="0.25">
      <c r="A489">
        <v>1843.99</v>
      </c>
      <c r="B489" s="1">
        <f>DATE(2023,9,19) + TIME(23,45,35)</f>
        <v>45188.989988425928</v>
      </c>
      <c r="C489">
        <v>988364352</v>
      </c>
      <c r="D489">
        <v>2293623.75</v>
      </c>
      <c r="E489">
        <v>14.599020957946777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1844</v>
      </c>
      <c r="B490" s="1">
        <f>DATE(2023,9,20) + TIME(0,0,0)</f>
        <v>45189</v>
      </c>
      <c r="C490">
        <v>988364352</v>
      </c>
      <c r="D490">
        <v>2293623.75</v>
      </c>
      <c r="E490">
        <v>14.599020957946777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5">
      <c r="A491">
        <v>1859</v>
      </c>
      <c r="B491" s="1">
        <f>DATE(2023,10,5) + TIME(0,0,0)</f>
        <v>45204</v>
      </c>
      <c r="C491">
        <v>988364352</v>
      </c>
      <c r="D491">
        <v>2293623.75</v>
      </c>
      <c r="E491">
        <v>14.599020957946777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1859.99</v>
      </c>
      <c r="B492" s="1">
        <f>DATE(2023,10,5) + TIME(23,45,35)</f>
        <v>45204.989988425928</v>
      </c>
      <c r="C492">
        <v>988364352</v>
      </c>
      <c r="D492">
        <v>2293623.75</v>
      </c>
      <c r="E492">
        <v>14.599020957946777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1860</v>
      </c>
      <c r="B493" s="1">
        <f>DATE(2023,10,6) + TIME(0,0,0)</f>
        <v>45205</v>
      </c>
      <c r="C493">
        <v>988364352</v>
      </c>
      <c r="D493">
        <v>2293623.75</v>
      </c>
      <c r="E493">
        <v>14.599020957946777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2" x14ac:dyDescent="0.25">
      <c r="A494">
        <v>1870.99</v>
      </c>
      <c r="B494" s="1">
        <f>DATE(2023,10,16) + TIME(23,45,35)</f>
        <v>45215.989988425928</v>
      </c>
      <c r="C494">
        <v>988364352</v>
      </c>
      <c r="D494">
        <v>2293623.75</v>
      </c>
      <c r="E494">
        <v>14.599020957946777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1871</v>
      </c>
      <c r="B495" s="1">
        <f>DATE(2023,10,17) + TIME(0,0,0)</f>
        <v>45216</v>
      </c>
      <c r="C495">
        <v>988364352</v>
      </c>
      <c r="D495">
        <v>2293623.75</v>
      </c>
      <c r="E495">
        <v>14.599020957946777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2" x14ac:dyDescent="0.25">
      <c r="A496">
        <v>1873.99</v>
      </c>
      <c r="B496" s="1">
        <f>DATE(2023,10,19) + TIME(23,45,35)</f>
        <v>45218.989988425928</v>
      </c>
      <c r="C496">
        <v>988364352</v>
      </c>
      <c r="D496">
        <v>2293623.75</v>
      </c>
      <c r="E496">
        <v>14.599020957946777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1874</v>
      </c>
      <c r="B497" s="1">
        <f>DATE(2023,10,20) + TIME(0,0,0)</f>
        <v>45219</v>
      </c>
      <c r="C497">
        <v>988364352</v>
      </c>
      <c r="D497">
        <v>2293623.75</v>
      </c>
      <c r="E497">
        <v>14.599020957946777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2" x14ac:dyDescent="0.25">
      <c r="A498">
        <v>1874.99</v>
      </c>
      <c r="B498" s="1">
        <f>DATE(2023,10,20) + TIME(23,45,35)</f>
        <v>45219.989988425928</v>
      </c>
      <c r="C498">
        <v>988364352</v>
      </c>
      <c r="D498">
        <v>2293623.75</v>
      </c>
      <c r="E498">
        <v>14.599020957946777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5">
      <c r="A499">
        <v>1875</v>
      </c>
      <c r="B499" s="1">
        <f>DATE(2023,10,21) + TIME(0,0,0)</f>
        <v>45220</v>
      </c>
      <c r="C499">
        <v>988364352</v>
      </c>
      <c r="D499">
        <v>2293623.75</v>
      </c>
      <c r="E499">
        <v>14.599020957946777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1877.99</v>
      </c>
      <c r="B500" s="1">
        <f>DATE(2023,10,23) + TIME(23,45,35)</f>
        <v>45222.989988425928</v>
      </c>
      <c r="C500">
        <v>988364352</v>
      </c>
      <c r="D500">
        <v>2293623.75</v>
      </c>
      <c r="E500">
        <v>14.599020957946777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1878</v>
      </c>
      <c r="B501" s="1">
        <f>DATE(2023,10,24) + TIME(0,0,0)</f>
        <v>45223</v>
      </c>
      <c r="C501">
        <v>988364352</v>
      </c>
      <c r="D501">
        <v>2293623.75</v>
      </c>
      <c r="E501">
        <v>14.599020957946777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2" x14ac:dyDescent="0.25">
      <c r="A502">
        <v>1878.99</v>
      </c>
      <c r="B502" s="1">
        <f>DATE(2023,10,24) + TIME(23,45,35)</f>
        <v>45223.989988425928</v>
      </c>
      <c r="C502">
        <v>988364352</v>
      </c>
      <c r="D502">
        <v>2293623.75</v>
      </c>
      <c r="E502">
        <v>14.599020957946777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1879</v>
      </c>
      <c r="B503" s="1">
        <f>DATE(2023,10,25) + TIME(0,0,0)</f>
        <v>45224</v>
      </c>
      <c r="C503">
        <v>988364352</v>
      </c>
      <c r="D503">
        <v>2293623.75</v>
      </c>
      <c r="E503">
        <v>14.599020957946777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2" x14ac:dyDescent="0.25">
      <c r="A504">
        <v>1880.84</v>
      </c>
      <c r="B504" s="1">
        <f>DATE(2023,10,26) + TIME(20,9,35)</f>
        <v>45225.839988425927</v>
      </c>
      <c r="C504">
        <v>988364352</v>
      </c>
      <c r="D504">
        <v>2293623.75</v>
      </c>
      <c r="E504">
        <v>14.599020957946777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1880.99</v>
      </c>
      <c r="B505" s="1">
        <f>DATE(2023,10,26) + TIME(23,45,35)</f>
        <v>45225.989988425928</v>
      </c>
      <c r="C505">
        <v>988364352</v>
      </c>
      <c r="D505">
        <v>2293623.75</v>
      </c>
      <c r="E505">
        <v>14.599020957946777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2" x14ac:dyDescent="0.25">
      <c r="A506">
        <v>1881</v>
      </c>
      <c r="B506" s="1">
        <f>DATE(2023,10,27) + TIME(0,0,0)</f>
        <v>45226</v>
      </c>
      <c r="C506">
        <v>988364352</v>
      </c>
      <c r="D506">
        <v>2293623.75</v>
      </c>
      <c r="E506">
        <v>14.599020957946777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1881.99</v>
      </c>
      <c r="B507" s="1">
        <f>DATE(2023,10,27) + TIME(23,45,35)</f>
        <v>45226.989988425928</v>
      </c>
      <c r="C507">
        <v>988364352</v>
      </c>
      <c r="D507">
        <v>2293623.75</v>
      </c>
      <c r="E507">
        <v>14.599020957946777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25">
      <c r="A508">
        <v>1882</v>
      </c>
      <c r="B508" s="1">
        <f>DATE(2023,10,28) + TIME(0,0,0)</f>
        <v>45227</v>
      </c>
      <c r="C508">
        <v>988364352</v>
      </c>
      <c r="D508">
        <v>2293623.75</v>
      </c>
      <c r="E508">
        <v>14.599020957946777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2" x14ac:dyDescent="0.25">
      <c r="A509">
        <v>1911.99</v>
      </c>
      <c r="B509" s="1">
        <f>DATE(2023,11,26) + TIME(23,45,35)</f>
        <v>45256.989988425928</v>
      </c>
      <c r="C509">
        <v>988364352</v>
      </c>
      <c r="D509">
        <v>2293623.75</v>
      </c>
      <c r="E509">
        <v>14.599020957946777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1912</v>
      </c>
      <c r="B510" s="1">
        <f>DATE(2023,11,27) + TIME(0,0,0)</f>
        <v>45257</v>
      </c>
      <c r="C510">
        <v>988364352</v>
      </c>
      <c r="D510">
        <v>2293623.75</v>
      </c>
      <c r="E510">
        <v>14.599020957946777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2" x14ac:dyDescent="0.25">
      <c r="A511">
        <v>1919</v>
      </c>
      <c r="B511" s="1">
        <f>DATE(2023,12,4) + TIME(0,0,0)</f>
        <v>45264</v>
      </c>
      <c r="C511">
        <v>988364352</v>
      </c>
      <c r="D511">
        <v>2293623.75</v>
      </c>
      <c r="E511">
        <v>14.599020957946777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1919.99</v>
      </c>
      <c r="B512" s="1">
        <f>DATE(2023,12,4) + TIME(23,45,35)</f>
        <v>45264.989988425928</v>
      </c>
      <c r="C512">
        <v>988364352</v>
      </c>
      <c r="D512">
        <v>2293623.75</v>
      </c>
      <c r="E512">
        <v>14.599020957946777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>
        <v>1920</v>
      </c>
      <c r="B513" s="1">
        <f>DATE(2023,12,5) + TIME(0,0,0)</f>
        <v>45265</v>
      </c>
      <c r="C513">
        <v>988364352</v>
      </c>
      <c r="D513">
        <v>2293623.75</v>
      </c>
      <c r="E513">
        <v>14.599020957946777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1930.99</v>
      </c>
      <c r="B514" s="1">
        <f>DATE(2023,12,15) + TIME(23,45,35)</f>
        <v>45275.989988425928</v>
      </c>
      <c r="C514">
        <v>988364352</v>
      </c>
      <c r="D514">
        <v>2293623.75</v>
      </c>
      <c r="E514">
        <v>14.599020957946777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5">
      <c r="A515">
        <v>1931</v>
      </c>
      <c r="B515" s="1">
        <f>DATE(2023,12,16) + TIME(0,0,0)</f>
        <v>45276</v>
      </c>
      <c r="C515">
        <v>988364352</v>
      </c>
      <c r="D515">
        <v>2293623.75</v>
      </c>
      <c r="E515">
        <v>14.599020957946777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>
        <v>1931.99</v>
      </c>
      <c r="B516" s="1">
        <f>DATE(2023,12,16) + TIME(23,45,35)</f>
        <v>45276.989988425928</v>
      </c>
      <c r="C516">
        <v>988364352</v>
      </c>
      <c r="D516">
        <v>2293623.75</v>
      </c>
      <c r="E516">
        <v>14.599020957946777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2" x14ac:dyDescent="0.25">
      <c r="A517">
        <v>1932</v>
      </c>
      <c r="B517" s="1">
        <f>DATE(2023,12,17) + TIME(0,0,0)</f>
        <v>45277</v>
      </c>
      <c r="C517">
        <v>988364352</v>
      </c>
      <c r="D517">
        <v>2293623.75</v>
      </c>
      <c r="E517">
        <v>14.599020957946777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2" x14ac:dyDescent="0.25">
      <c r="A518">
        <v>1934</v>
      </c>
      <c r="B518" s="1">
        <f>DATE(2023,12,19) + TIME(0,0,0)</f>
        <v>45279</v>
      </c>
      <c r="C518">
        <v>988364352</v>
      </c>
      <c r="D518">
        <v>2293623.75</v>
      </c>
      <c r="E518">
        <v>14.599020957946777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1934.99</v>
      </c>
      <c r="B519" s="1">
        <f>DATE(2023,12,19) + TIME(23,45,35)</f>
        <v>45279.989988425928</v>
      </c>
      <c r="C519">
        <v>988364352</v>
      </c>
      <c r="D519">
        <v>2293623.75</v>
      </c>
      <c r="E519">
        <v>14.599020957946777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1935</v>
      </c>
      <c r="B520" s="1">
        <f>DATE(2023,12,20) + TIME(0,0,0)</f>
        <v>45280</v>
      </c>
      <c r="C520">
        <v>988364352</v>
      </c>
      <c r="D520">
        <v>2293623.75</v>
      </c>
      <c r="E520">
        <v>14.599020957946777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2" x14ac:dyDescent="0.25">
      <c r="A521">
        <v>1935.99</v>
      </c>
      <c r="B521" s="1">
        <f>DATE(2023,12,20) + TIME(23,45,35)</f>
        <v>45280.989988425928</v>
      </c>
      <c r="C521">
        <v>988364352</v>
      </c>
      <c r="D521">
        <v>2293623.75</v>
      </c>
      <c r="E521">
        <v>14.599020957946777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x14ac:dyDescent="0.25">
      <c r="A522">
        <v>1936</v>
      </c>
      <c r="B522" s="1">
        <f>DATE(2023,12,21) + TIME(0,0,0)</f>
        <v>45281</v>
      </c>
      <c r="C522">
        <v>988364352</v>
      </c>
      <c r="D522">
        <v>2293623.75</v>
      </c>
      <c r="E522">
        <v>14.599020957946777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1944.99</v>
      </c>
      <c r="B523" s="1">
        <f>DATE(2023,12,29) + TIME(23,45,35)</f>
        <v>45289.989988425928</v>
      </c>
      <c r="C523">
        <v>988364352</v>
      </c>
      <c r="D523">
        <v>2293623.75</v>
      </c>
      <c r="E523">
        <v>14.599020957946777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2" x14ac:dyDescent="0.25">
      <c r="A524">
        <v>1945</v>
      </c>
      <c r="B524" s="1">
        <f>DATE(2023,12,30) + TIME(0,0,0)</f>
        <v>45290</v>
      </c>
      <c r="C524">
        <v>988364352</v>
      </c>
      <c r="D524">
        <v>2293623.75</v>
      </c>
      <c r="E524">
        <v>14.599020957946777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2" x14ac:dyDescent="0.25">
      <c r="A525">
        <v>1949.74</v>
      </c>
      <c r="B525" s="1">
        <f>DATE(2024,1,3) + TIME(17,45,35)</f>
        <v>45294.739988425928</v>
      </c>
      <c r="C525">
        <v>988364352</v>
      </c>
      <c r="D525">
        <v>2293623.75</v>
      </c>
      <c r="E525">
        <v>14.599020957946777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2" x14ac:dyDescent="0.25">
      <c r="A526">
        <v>1949.99</v>
      </c>
      <c r="B526" s="1">
        <f>DATE(2024,1,3) + TIME(23,45,35)</f>
        <v>45294.989988425928</v>
      </c>
      <c r="C526">
        <v>988364352</v>
      </c>
      <c r="D526">
        <v>2293623.75</v>
      </c>
      <c r="E526">
        <v>14.599020957946777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>
        <v>1950</v>
      </c>
      <c r="B527" s="1">
        <f>DATE(2024,1,4) + TIME(0,0,0)</f>
        <v>45295</v>
      </c>
      <c r="C527">
        <v>988364352</v>
      </c>
      <c r="D527">
        <v>2293623.75</v>
      </c>
      <c r="E527">
        <v>14.599020957946777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5">
      <c r="A528">
        <v>1950.99</v>
      </c>
      <c r="B528" s="1">
        <f>DATE(2024,1,4) + TIME(23,45,35)</f>
        <v>45295.989988425928</v>
      </c>
      <c r="C528">
        <v>988364352</v>
      </c>
      <c r="D528">
        <v>2293623.75</v>
      </c>
      <c r="E528">
        <v>14.599020957946777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1951</v>
      </c>
      <c r="B529" s="1">
        <f>DATE(2024,1,5) + TIME(0,0,0)</f>
        <v>45296</v>
      </c>
      <c r="C529">
        <v>988364352</v>
      </c>
      <c r="D529">
        <v>2293623.75</v>
      </c>
      <c r="E529">
        <v>14.599020957946777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1953.99</v>
      </c>
      <c r="B530" s="1">
        <f>DATE(2024,1,7) + TIME(23,45,35)</f>
        <v>45298.989988425928</v>
      </c>
      <c r="C530">
        <v>988364352</v>
      </c>
      <c r="D530">
        <v>2293623.75</v>
      </c>
      <c r="E530">
        <v>14.599020957946777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2" x14ac:dyDescent="0.25">
      <c r="A531">
        <v>1954</v>
      </c>
      <c r="B531" s="1">
        <f>DATE(2024,1,8) + TIME(0,0,0)</f>
        <v>45299</v>
      </c>
      <c r="C531">
        <v>988364352</v>
      </c>
      <c r="D531">
        <v>2293623.75</v>
      </c>
      <c r="E531">
        <v>14.599020957946777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1967.56</v>
      </c>
      <c r="B532" s="1">
        <f>DATE(2024,1,21) + TIME(13,26,23)</f>
        <v>45312.559988425928</v>
      </c>
      <c r="C532">
        <v>988364352</v>
      </c>
      <c r="D532">
        <v>2293623.75</v>
      </c>
      <c r="E532">
        <v>14.599020957946777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2" x14ac:dyDescent="0.25">
      <c r="A533">
        <v>1967.99</v>
      </c>
      <c r="B533" s="1">
        <f>DATE(2024,1,21) + TIME(23,45,35)</f>
        <v>45312.989988425928</v>
      </c>
      <c r="C533">
        <v>988364352</v>
      </c>
      <c r="D533">
        <v>2293623.75</v>
      </c>
      <c r="E533">
        <v>14.599020957946777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5">
      <c r="A534">
        <v>1968</v>
      </c>
      <c r="B534" s="1">
        <f>DATE(2024,1,22) + TIME(0,0,0)</f>
        <v>45313</v>
      </c>
      <c r="C534">
        <v>988364352</v>
      </c>
      <c r="D534">
        <v>2293623.75</v>
      </c>
      <c r="E534">
        <v>14.599020957946777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1969.99</v>
      </c>
      <c r="B535" s="1">
        <f>DATE(2024,1,23) + TIME(23,45,35)</f>
        <v>45314.989988425928</v>
      </c>
      <c r="C535">
        <v>988364352</v>
      </c>
      <c r="D535">
        <v>2293623.75</v>
      </c>
      <c r="E535">
        <v>14.599020957946777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1970</v>
      </c>
      <c r="B536" s="1">
        <f>DATE(2024,1,24) + TIME(0,0,0)</f>
        <v>45315</v>
      </c>
      <c r="C536">
        <v>988364352</v>
      </c>
      <c r="D536">
        <v>2293623.75</v>
      </c>
      <c r="E536">
        <v>14.599020957946777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2" x14ac:dyDescent="0.25">
      <c r="A537">
        <v>1970.49</v>
      </c>
      <c r="B537" s="1">
        <f>DATE(2024,1,24) + TIME(11,45,35)</f>
        <v>45315.489988425928</v>
      </c>
      <c r="C537">
        <v>988364352</v>
      </c>
      <c r="D537">
        <v>2293623.75</v>
      </c>
      <c r="E537">
        <v>14.599020957946777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1970.5</v>
      </c>
      <c r="B538" s="1">
        <f>DATE(2024,1,24) + TIME(12,0,0)</f>
        <v>45315.5</v>
      </c>
      <c r="C538">
        <v>988364352</v>
      </c>
      <c r="D538">
        <v>2293623.75</v>
      </c>
      <c r="E538">
        <v>14.599020957946777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1978.99</v>
      </c>
      <c r="B539" s="1">
        <f>DATE(2024,2,1) + TIME(23,45,35)</f>
        <v>45323.989988425928</v>
      </c>
      <c r="C539">
        <v>988364352</v>
      </c>
      <c r="D539">
        <v>2293623.75</v>
      </c>
      <c r="E539">
        <v>14.599020957946777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2" x14ac:dyDescent="0.25">
      <c r="A540">
        <v>1979</v>
      </c>
      <c r="B540" s="1">
        <f>DATE(2024,2,2) + TIME(0,0,0)</f>
        <v>45324</v>
      </c>
      <c r="C540">
        <v>988364352</v>
      </c>
      <c r="D540">
        <v>2293623.75</v>
      </c>
      <c r="E540">
        <v>14.599020957946777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1993.99</v>
      </c>
      <c r="B541" s="1">
        <f>DATE(2024,2,16) + TIME(23,45,35)</f>
        <v>45338.989988425928</v>
      </c>
      <c r="C541">
        <v>988364352</v>
      </c>
      <c r="D541">
        <v>2293623.75</v>
      </c>
      <c r="E541">
        <v>14.599020957946777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2" x14ac:dyDescent="0.25">
      <c r="A542">
        <v>1994</v>
      </c>
      <c r="B542" s="1">
        <f>DATE(2024,2,17) + TIME(0,0,0)</f>
        <v>45339</v>
      </c>
      <c r="C542">
        <v>988364352</v>
      </c>
      <c r="D542">
        <v>2293623.75</v>
      </c>
      <c r="E542">
        <v>14.599020957946777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1998.99</v>
      </c>
      <c r="B543" s="1">
        <f>DATE(2024,2,21) + TIME(23,45,35)</f>
        <v>45343.989988425928</v>
      </c>
      <c r="C543">
        <v>988364352</v>
      </c>
      <c r="D543">
        <v>2293623.75</v>
      </c>
      <c r="E543">
        <v>14.599020957946777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1999</v>
      </c>
      <c r="B544" s="1">
        <f>DATE(2024,2,22) + TIME(0,0,0)</f>
        <v>45344</v>
      </c>
      <c r="C544">
        <v>988364352</v>
      </c>
      <c r="D544">
        <v>2293623.75</v>
      </c>
      <c r="E544">
        <v>14.599020957946777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x14ac:dyDescent="0.25">
      <c r="A545">
        <v>2002.99</v>
      </c>
      <c r="B545" s="1">
        <f>DATE(2024,2,25) + TIME(23,45,35)</f>
        <v>45347.989988425928</v>
      </c>
      <c r="C545">
        <v>988364352</v>
      </c>
      <c r="D545">
        <v>2293623.75</v>
      </c>
      <c r="E545">
        <v>14.599020957946777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x14ac:dyDescent="0.25">
      <c r="A546">
        <v>2003</v>
      </c>
      <c r="B546" s="1">
        <f>DATE(2024,2,26) + TIME(0,0,0)</f>
        <v>45348</v>
      </c>
      <c r="C546">
        <v>988364352</v>
      </c>
      <c r="D546">
        <v>2293623.75</v>
      </c>
      <c r="E546">
        <v>14.599020957946777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x14ac:dyDescent="0.25">
      <c r="A547">
        <v>2006.99</v>
      </c>
      <c r="B547" s="1">
        <f>DATE(2024,2,29) + TIME(23,45,35)</f>
        <v>45351.989988425928</v>
      </c>
      <c r="C547">
        <v>988364352</v>
      </c>
      <c r="D547">
        <v>2293623.75</v>
      </c>
      <c r="E547">
        <v>14.599020957946777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x14ac:dyDescent="0.25">
      <c r="A548">
        <v>2007</v>
      </c>
      <c r="B548" s="1">
        <f>DATE(2024,3,1) + TIME(0,0,0)</f>
        <v>45352</v>
      </c>
      <c r="C548">
        <v>988364352</v>
      </c>
      <c r="D548">
        <v>2293623.75</v>
      </c>
      <c r="E548">
        <v>14.599020957946777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x14ac:dyDescent="0.25">
      <c r="A549">
        <v>2009.99</v>
      </c>
      <c r="B549" s="1">
        <f>DATE(2024,3,3) + TIME(23,45,35)</f>
        <v>45354.989988425928</v>
      </c>
      <c r="C549">
        <v>988364352</v>
      </c>
      <c r="D549">
        <v>2293623.75</v>
      </c>
      <c r="E549">
        <v>14.599020957946777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x14ac:dyDescent="0.25">
      <c r="A550">
        <v>2010</v>
      </c>
      <c r="B550" s="1">
        <f>DATE(2024,3,4) + TIME(0,0,0)</f>
        <v>45355</v>
      </c>
      <c r="C550">
        <v>988364352</v>
      </c>
      <c r="D550">
        <v>2293623.75</v>
      </c>
      <c r="E550">
        <v>14.599020957946777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x14ac:dyDescent="0.25">
      <c r="A551">
        <v>2011.99</v>
      </c>
      <c r="B551" s="1">
        <f>DATE(2024,3,5) + TIME(23,45,35)</f>
        <v>45356.989988425928</v>
      </c>
      <c r="C551">
        <v>988364352</v>
      </c>
      <c r="D551">
        <v>2293623.75</v>
      </c>
      <c r="E551">
        <v>14.599020957946777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x14ac:dyDescent="0.25">
      <c r="A552">
        <v>2012</v>
      </c>
      <c r="B552" s="1">
        <f>DATE(2024,3,6) + TIME(0,0,0)</f>
        <v>45357</v>
      </c>
      <c r="C552">
        <v>988364352</v>
      </c>
      <c r="D552">
        <v>2293623.75</v>
      </c>
      <c r="E552">
        <v>14.599020957946777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x14ac:dyDescent="0.25">
      <c r="A553">
        <v>2014.99</v>
      </c>
      <c r="B553" s="1">
        <f>DATE(2024,3,8) + TIME(23,45,35)</f>
        <v>45359.989988425928</v>
      </c>
      <c r="C553">
        <v>988364352</v>
      </c>
      <c r="D553">
        <v>2293623.75</v>
      </c>
      <c r="E553">
        <v>14.599020957946777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x14ac:dyDescent="0.25">
      <c r="A554">
        <v>2015</v>
      </c>
      <c r="B554" s="1">
        <f>DATE(2024,3,9) + TIME(0,0,0)</f>
        <v>45360</v>
      </c>
      <c r="C554">
        <v>988364352</v>
      </c>
      <c r="D554">
        <v>2293623.75</v>
      </c>
      <c r="E554">
        <v>14.599020957946777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x14ac:dyDescent="0.25">
      <c r="A555">
        <v>2015.99</v>
      </c>
      <c r="B555" s="1">
        <f>DATE(2024,3,9) + TIME(23,45,35)</f>
        <v>45360.989988425928</v>
      </c>
      <c r="C555">
        <v>988364352</v>
      </c>
      <c r="D555">
        <v>2293623.75</v>
      </c>
      <c r="E555">
        <v>14.599020957946777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2016</v>
      </c>
      <c r="B556" s="1">
        <f>DATE(2024,3,10) + TIME(0,0,0)</f>
        <v>45361</v>
      </c>
      <c r="C556">
        <v>988364352</v>
      </c>
      <c r="D556">
        <v>2293623.75</v>
      </c>
      <c r="E556">
        <v>14.599020957946777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2017.99</v>
      </c>
      <c r="B557" s="1">
        <f>DATE(2024,3,11) + TIME(23,45,35)</f>
        <v>45362.989988425928</v>
      </c>
      <c r="C557">
        <v>988364352</v>
      </c>
      <c r="D557">
        <v>2293623.75</v>
      </c>
      <c r="E557">
        <v>14.599020957946777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x14ac:dyDescent="0.25">
      <c r="A558">
        <v>2018</v>
      </c>
      <c r="B558" s="1">
        <f>DATE(2024,3,12) + TIME(0,0,0)</f>
        <v>45363</v>
      </c>
      <c r="C558">
        <v>988364352</v>
      </c>
      <c r="D558">
        <v>2293623.75</v>
      </c>
      <c r="E558">
        <v>14.599020957946777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x14ac:dyDescent="0.25">
      <c r="A559">
        <v>2018.49</v>
      </c>
      <c r="B559" s="1">
        <f>DATE(2024,3,12) + TIME(11,45,35)</f>
        <v>45363.489988425928</v>
      </c>
      <c r="C559">
        <v>988364352</v>
      </c>
      <c r="D559">
        <v>2293623.75</v>
      </c>
      <c r="E559">
        <v>14.599020957946777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2018.5</v>
      </c>
      <c r="B560" s="1">
        <f>DATE(2024,3,12) + TIME(12,0,0)</f>
        <v>45363.5</v>
      </c>
      <c r="C560">
        <v>988364352</v>
      </c>
      <c r="D560">
        <v>2293623.75</v>
      </c>
      <c r="E560">
        <v>14.599020957946777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2" x14ac:dyDescent="0.25">
      <c r="A561">
        <v>2019.38</v>
      </c>
      <c r="B561" s="1">
        <f>DATE(2024,3,13) + TIME(9,7,11)</f>
        <v>45364.379988425928</v>
      </c>
      <c r="C561">
        <v>988364352</v>
      </c>
      <c r="D561">
        <v>2293623.75</v>
      </c>
      <c r="E561">
        <v>14.599020957946777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2019.99</v>
      </c>
      <c r="B562" s="1">
        <f>DATE(2024,3,13) + TIME(23,45,35)</f>
        <v>45364.989988425928</v>
      </c>
      <c r="C562">
        <v>988364352</v>
      </c>
      <c r="D562">
        <v>2293623.75</v>
      </c>
      <c r="E562">
        <v>14.599020957946777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2020</v>
      </c>
      <c r="B563" s="1">
        <f>DATE(2024,3,14) + TIME(0,0,0)</f>
        <v>45365</v>
      </c>
      <c r="C563">
        <v>988364352</v>
      </c>
      <c r="D563">
        <v>2293623.75</v>
      </c>
      <c r="E563">
        <v>14.599020957946777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2" x14ac:dyDescent="0.25">
      <c r="A564">
        <v>2025.99</v>
      </c>
      <c r="B564" s="1">
        <f>DATE(2024,3,19) + TIME(23,45,35)</f>
        <v>45370.989988425928</v>
      </c>
      <c r="C564">
        <v>988364352</v>
      </c>
      <c r="D564">
        <v>2293623.75</v>
      </c>
      <c r="E564">
        <v>14.599020957946777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5">
      <c r="A565">
        <v>2026</v>
      </c>
      <c r="B565" s="1">
        <f>DATE(2024,3,20) + TIME(0,0,0)</f>
        <v>45371</v>
      </c>
      <c r="C565">
        <v>988364352</v>
      </c>
      <c r="D565">
        <v>2293623.75</v>
      </c>
      <c r="E565">
        <v>14.599020957946777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2026.99</v>
      </c>
      <c r="B566" s="1">
        <f>DATE(2024,3,20) + TIME(23,45,35)</f>
        <v>45371.989988425928</v>
      </c>
      <c r="C566">
        <v>988364352</v>
      </c>
      <c r="D566">
        <v>2293623.75</v>
      </c>
      <c r="E566">
        <v>14.599020957946777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2" x14ac:dyDescent="0.25">
      <c r="A567">
        <v>2027</v>
      </c>
      <c r="B567" s="1">
        <f>DATE(2024,3,21) + TIME(0,0,0)</f>
        <v>45372</v>
      </c>
      <c r="C567">
        <v>988364352</v>
      </c>
      <c r="D567">
        <v>2293623.75</v>
      </c>
      <c r="E567">
        <v>14.599020957946777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2032.99</v>
      </c>
      <c r="B568" s="1">
        <f>DATE(2024,3,26) + TIME(23,45,35)</f>
        <v>45377.989988425928</v>
      </c>
      <c r="C568">
        <v>988364352</v>
      </c>
      <c r="D568">
        <v>2293623.75</v>
      </c>
      <c r="E568">
        <v>14.599020957946777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2" x14ac:dyDescent="0.25">
      <c r="A569">
        <v>2033</v>
      </c>
      <c r="B569" s="1">
        <f>DATE(2024,3,27) + TIME(0,0,0)</f>
        <v>45378</v>
      </c>
      <c r="C569">
        <v>988364352</v>
      </c>
      <c r="D569">
        <v>2293623.75</v>
      </c>
      <c r="E569">
        <v>14.599020957946777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2033.99</v>
      </c>
      <c r="B570" s="1">
        <f>DATE(2024,3,27) + TIME(23,45,35)</f>
        <v>45378.989988425928</v>
      </c>
      <c r="C570">
        <v>988364352</v>
      </c>
      <c r="D570">
        <v>2293623.75</v>
      </c>
      <c r="E570">
        <v>14.599020957946777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2" x14ac:dyDescent="0.25">
      <c r="A571">
        <v>2034</v>
      </c>
      <c r="B571" s="1">
        <f>DATE(2024,3,28) + TIME(0,0,0)</f>
        <v>45379</v>
      </c>
      <c r="C571">
        <v>988364352</v>
      </c>
      <c r="D571">
        <v>2293623.75</v>
      </c>
      <c r="E571">
        <v>14.599020957946777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2" x14ac:dyDescent="0.25">
      <c r="A572">
        <v>2036.99</v>
      </c>
      <c r="B572" s="1">
        <f>DATE(2024,3,30) + TIME(23,45,35)</f>
        <v>45381.989988425928</v>
      </c>
      <c r="C572">
        <v>988364352</v>
      </c>
      <c r="D572">
        <v>2293623.75</v>
      </c>
      <c r="E572">
        <v>14.599020957946777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2" x14ac:dyDescent="0.25">
      <c r="A573">
        <v>2037</v>
      </c>
      <c r="B573" s="1">
        <f>DATE(2024,3,31) + TIME(0,0,0)</f>
        <v>45382</v>
      </c>
      <c r="C573">
        <v>988364352</v>
      </c>
      <c r="D573">
        <v>2293623.75</v>
      </c>
      <c r="E573">
        <v>14.599020957946777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2037.39</v>
      </c>
      <c r="B574" s="1">
        <f>DATE(2024,3,31) + TIME(9,21,36)</f>
        <v>45382.39</v>
      </c>
      <c r="C574">
        <v>988364352</v>
      </c>
      <c r="D574">
        <v>2293623.75</v>
      </c>
      <c r="E574">
        <v>14.599020957946777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2037.4</v>
      </c>
      <c r="B575" s="1">
        <f>DATE(2024,3,31) + TIME(9,35,59)</f>
        <v>45382.399988425925</v>
      </c>
      <c r="C575">
        <v>988364352</v>
      </c>
      <c r="D575">
        <v>2293623.75</v>
      </c>
      <c r="E575">
        <v>14.599020957946777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2" x14ac:dyDescent="0.25">
      <c r="A576">
        <v>2038.99</v>
      </c>
      <c r="B576" s="1">
        <f>DATE(2024,4,1) + TIME(23,45,35)</f>
        <v>45383.989988425928</v>
      </c>
      <c r="C576">
        <v>988364352</v>
      </c>
      <c r="D576">
        <v>2293623.75</v>
      </c>
      <c r="E576">
        <v>14.599020957946777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2039</v>
      </c>
      <c r="B577" s="1">
        <f>DATE(2024,4,2) + TIME(0,0,0)</f>
        <v>45384</v>
      </c>
      <c r="C577">
        <v>988364352</v>
      </c>
      <c r="D577">
        <v>2293623.75</v>
      </c>
      <c r="E577">
        <v>14.599020957946777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2" x14ac:dyDescent="0.25">
      <c r="A578">
        <v>2039.49</v>
      </c>
      <c r="B578" s="1">
        <f>DATE(2024,4,2) + TIME(11,45,35)</f>
        <v>45384.489988425928</v>
      </c>
      <c r="C578">
        <v>988364352</v>
      </c>
      <c r="D578">
        <v>2293623.75</v>
      </c>
      <c r="E578">
        <v>14.599020957946777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25">
      <c r="A579">
        <v>2039.5</v>
      </c>
      <c r="B579" s="1">
        <f>DATE(2024,4,2) + TIME(12,0,0)</f>
        <v>45384.5</v>
      </c>
      <c r="C579">
        <v>988364352</v>
      </c>
      <c r="D579">
        <v>2293623.75</v>
      </c>
      <c r="E579">
        <v>14.599020957946777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2" x14ac:dyDescent="0.25">
      <c r="A580">
        <v>2039.99</v>
      </c>
      <c r="B580" s="1">
        <f>DATE(2024,4,2) + TIME(23,45,35)</f>
        <v>45384.989988425928</v>
      </c>
      <c r="C580">
        <v>988364352</v>
      </c>
      <c r="D580">
        <v>2293623.75</v>
      </c>
      <c r="E580">
        <v>14.599020957946777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2" x14ac:dyDescent="0.25">
      <c r="A581">
        <v>2040</v>
      </c>
      <c r="B581" s="1">
        <f>DATE(2024,4,3) + TIME(0,0,0)</f>
        <v>45385</v>
      </c>
      <c r="C581">
        <v>988364352</v>
      </c>
      <c r="D581">
        <v>2293623.75</v>
      </c>
      <c r="E581">
        <v>14.599020957946777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2" x14ac:dyDescent="0.25">
      <c r="A582">
        <v>2040.02</v>
      </c>
      <c r="B582" s="1">
        <f>DATE(2024,4,3) + TIME(0,28,47)</f>
        <v>45385.019988425927</v>
      </c>
      <c r="C582">
        <v>988364352</v>
      </c>
      <c r="D582">
        <v>2293623.75</v>
      </c>
      <c r="E582">
        <v>14.599020957946777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</row>
    <row r="583" spans="1:12" x14ac:dyDescent="0.25">
      <c r="A583">
        <v>2040.19</v>
      </c>
      <c r="B583" s="1">
        <f>DATE(2024,4,3) + TIME(4,33,36)</f>
        <v>45385.19</v>
      </c>
      <c r="C583">
        <v>988364352</v>
      </c>
      <c r="D583">
        <v>2293623.75</v>
      </c>
      <c r="E583">
        <v>14.599020957946777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2" x14ac:dyDescent="0.25">
      <c r="A584">
        <v>2040.2</v>
      </c>
      <c r="B584" s="1">
        <f>DATE(2024,4,3) + TIME(4,47,59)</f>
        <v>45385.199988425928</v>
      </c>
      <c r="C584">
        <v>988364352</v>
      </c>
      <c r="D584">
        <v>2293623.75</v>
      </c>
      <c r="E584">
        <v>14.599020957946777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2" x14ac:dyDescent="0.25">
      <c r="A585">
        <v>2040.99</v>
      </c>
      <c r="B585" s="1">
        <f>DATE(2024,4,3) + TIME(23,45,35)</f>
        <v>45385.989988425928</v>
      </c>
      <c r="C585">
        <v>988364352</v>
      </c>
      <c r="D585">
        <v>2293623.75</v>
      </c>
      <c r="E585">
        <v>14.599020957946777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2041</v>
      </c>
      <c r="B586" s="1">
        <f>DATE(2024,4,4) + TIME(0,0,0)</f>
        <v>45386</v>
      </c>
      <c r="C586">
        <v>988364352</v>
      </c>
      <c r="D586">
        <v>2293623.75</v>
      </c>
      <c r="E586">
        <v>14.599020957946777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2041.99</v>
      </c>
      <c r="B587" s="1">
        <f>DATE(2024,4,4) + TIME(23,45,35)</f>
        <v>45386.989988425928</v>
      </c>
      <c r="C587">
        <v>988364352</v>
      </c>
      <c r="D587">
        <v>2293623.75</v>
      </c>
      <c r="E587">
        <v>14.599020957946777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2042</v>
      </c>
      <c r="B588" s="1">
        <f>DATE(2024,4,5) + TIME(0,0,0)</f>
        <v>45387</v>
      </c>
      <c r="C588">
        <v>988364352</v>
      </c>
      <c r="D588">
        <v>2293623.75</v>
      </c>
      <c r="E588">
        <v>14.599020957946777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2047.99</v>
      </c>
      <c r="B589" s="1">
        <f>DATE(2024,4,10) + TIME(23,45,35)</f>
        <v>45392.989988425928</v>
      </c>
      <c r="C589">
        <v>988364352</v>
      </c>
      <c r="D589">
        <v>2293623.75</v>
      </c>
      <c r="E589">
        <v>14.599020957946777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2" x14ac:dyDescent="0.25">
      <c r="A590">
        <v>2048</v>
      </c>
      <c r="B590" s="1">
        <f>DATE(2024,4,11) + TIME(0,0,0)</f>
        <v>45393</v>
      </c>
      <c r="C590">
        <v>988364352</v>
      </c>
      <c r="D590">
        <v>2293623.75</v>
      </c>
      <c r="E590">
        <v>14.599020957946777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2" x14ac:dyDescent="0.25">
      <c r="A591">
        <v>2048.9899999999998</v>
      </c>
      <c r="B591" s="1">
        <f>DATE(2024,4,11) + TIME(23,45,35)</f>
        <v>45393.989988425928</v>
      </c>
      <c r="C591">
        <v>988364352</v>
      </c>
      <c r="D591">
        <v>2293623.75</v>
      </c>
      <c r="E591">
        <v>14.599020957946777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2" x14ac:dyDescent="0.25">
      <c r="A592">
        <v>2049</v>
      </c>
      <c r="B592" s="1">
        <f>DATE(2024,4,12) + TIME(0,0,0)</f>
        <v>45394</v>
      </c>
      <c r="C592">
        <v>988364352</v>
      </c>
      <c r="D592">
        <v>2293623.75</v>
      </c>
      <c r="E592">
        <v>14.599020957946777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2" x14ac:dyDescent="0.25">
      <c r="A593">
        <v>2052.9899999999998</v>
      </c>
      <c r="B593" s="1">
        <f>DATE(2024,4,15) + TIME(23,45,35)</f>
        <v>45397.989988425928</v>
      </c>
      <c r="C593">
        <v>988364352</v>
      </c>
      <c r="D593">
        <v>2293623.75</v>
      </c>
      <c r="E593">
        <v>14.599020957946777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2" x14ac:dyDescent="0.25">
      <c r="A594">
        <v>2053</v>
      </c>
      <c r="B594" s="1">
        <f>DATE(2024,4,16) + TIME(0,0,0)</f>
        <v>45398</v>
      </c>
      <c r="C594">
        <v>988364352</v>
      </c>
      <c r="D594">
        <v>2293623.75</v>
      </c>
      <c r="E594">
        <v>14.599020957946777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2054.9899999999998</v>
      </c>
      <c r="B595" s="1">
        <f>DATE(2024,4,17) + TIME(23,45,35)</f>
        <v>45399.989988425928</v>
      </c>
      <c r="C595">
        <v>988364352</v>
      </c>
      <c r="D595">
        <v>2293623.75</v>
      </c>
      <c r="E595">
        <v>14.599020957946777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2055</v>
      </c>
      <c r="B596" s="1">
        <f>DATE(2024,4,18) + TIME(0,0,0)</f>
        <v>45400</v>
      </c>
      <c r="C596">
        <v>988364352</v>
      </c>
      <c r="D596">
        <v>2293623.75</v>
      </c>
      <c r="E596">
        <v>14.599020957946777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2" x14ac:dyDescent="0.25">
      <c r="A597">
        <v>2057.67</v>
      </c>
      <c r="B597" s="1">
        <f>DATE(2024,4,20) + TIME(16,4,48)</f>
        <v>45402.67</v>
      </c>
      <c r="C597">
        <v>988364352</v>
      </c>
      <c r="D597">
        <v>2293623.75</v>
      </c>
      <c r="E597">
        <v>14.599020957946777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2" x14ac:dyDescent="0.25">
      <c r="A598">
        <v>2057.9899999999998</v>
      </c>
      <c r="B598" s="1">
        <f>DATE(2024,4,20) + TIME(23,45,35)</f>
        <v>45402.989988425928</v>
      </c>
      <c r="C598">
        <v>988364352</v>
      </c>
      <c r="D598">
        <v>2293623.75</v>
      </c>
      <c r="E598">
        <v>14.599020957946777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2" x14ac:dyDescent="0.25">
      <c r="A599">
        <v>2058</v>
      </c>
      <c r="B599" s="1">
        <f>DATE(2024,4,21) + TIME(0,0,0)</f>
        <v>45403</v>
      </c>
      <c r="C599">
        <v>988364352</v>
      </c>
      <c r="D599">
        <v>2293623.75</v>
      </c>
      <c r="E599">
        <v>14.599020957946777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5">
      <c r="A600">
        <v>2064.9899999999998</v>
      </c>
      <c r="B600" s="1">
        <f>DATE(2024,4,27) + TIME(23,45,35)</f>
        <v>45409.989988425928</v>
      </c>
      <c r="C600">
        <v>988364352</v>
      </c>
      <c r="D600">
        <v>2293623.75</v>
      </c>
      <c r="E600">
        <v>14.599020957946777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2065</v>
      </c>
      <c r="B601" s="1">
        <f>DATE(2024,4,28) + TIME(0,0,0)</f>
        <v>45410</v>
      </c>
      <c r="C601">
        <v>988364352</v>
      </c>
      <c r="D601">
        <v>2293623.75</v>
      </c>
      <c r="E601">
        <v>14.599020957946777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2066.9899999999998</v>
      </c>
      <c r="B602" s="1">
        <f>DATE(2024,4,29) + TIME(23,45,35)</f>
        <v>45411.989988425928</v>
      </c>
      <c r="C602">
        <v>988364352</v>
      </c>
      <c r="D602">
        <v>2293623.75</v>
      </c>
      <c r="E602">
        <v>14.599020957946777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25">
      <c r="A603">
        <v>2067</v>
      </c>
      <c r="B603" s="1">
        <f>DATE(2024,4,30) + TIME(0,0,0)</f>
        <v>45412</v>
      </c>
      <c r="C603">
        <v>988364352</v>
      </c>
      <c r="D603">
        <v>2293623.75</v>
      </c>
      <c r="E603">
        <v>14.599020957946777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2" x14ac:dyDescent="0.25">
      <c r="A604">
        <v>2068.9899999999998</v>
      </c>
      <c r="B604" s="1">
        <f>DATE(2024,5,1) + TIME(23,45,35)</f>
        <v>45413.989988425928</v>
      </c>
      <c r="C604">
        <v>988364352</v>
      </c>
      <c r="D604">
        <v>2293623.75</v>
      </c>
      <c r="E604">
        <v>14.599020957946777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x14ac:dyDescent="0.25">
      <c r="A605">
        <v>2069</v>
      </c>
      <c r="B605" s="1">
        <f>DATE(2024,5,2) + TIME(0,0,0)</f>
        <v>45414</v>
      </c>
      <c r="C605">
        <v>988364352</v>
      </c>
      <c r="D605">
        <v>2293623.75</v>
      </c>
      <c r="E605">
        <v>14.599020957946777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2" x14ac:dyDescent="0.25">
      <c r="A606">
        <v>2070.9899999999998</v>
      </c>
      <c r="B606" s="1">
        <f>DATE(2024,5,3) + TIME(23,45,35)</f>
        <v>45415.989988425928</v>
      </c>
      <c r="C606">
        <v>988364352</v>
      </c>
      <c r="D606">
        <v>2293623.75</v>
      </c>
      <c r="E606">
        <v>14.599020957946777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5">
      <c r="A607">
        <v>2071</v>
      </c>
      <c r="B607" s="1">
        <f>DATE(2024,5,4) + TIME(0,0,0)</f>
        <v>45416</v>
      </c>
      <c r="C607">
        <v>988364352</v>
      </c>
      <c r="D607">
        <v>2293623.75</v>
      </c>
      <c r="E607">
        <v>14.599020957946777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2" x14ac:dyDescent="0.25">
      <c r="A608">
        <v>2071.12</v>
      </c>
      <c r="B608" s="1">
        <f>DATE(2024,5,4) + TIME(2,52,48)</f>
        <v>45416.12</v>
      </c>
      <c r="C608">
        <v>988364352</v>
      </c>
      <c r="D608">
        <v>2293623.75</v>
      </c>
      <c r="E608">
        <v>14.599020957946777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2071.9899999999998</v>
      </c>
      <c r="B609" s="1">
        <f>DATE(2024,5,4) + TIME(23,45,35)</f>
        <v>45416.989988425928</v>
      </c>
      <c r="C609">
        <v>988364352</v>
      </c>
      <c r="D609">
        <v>2293623.75</v>
      </c>
      <c r="E609">
        <v>14.599020957946777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2" x14ac:dyDescent="0.25">
      <c r="A610">
        <v>2072</v>
      </c>
      <c r="B610" s="1">
        <f>DATE(2024,5,5) + TIME(0,0,0)</f>
        <v>45417</v>
      </c>
      <c r="C610">
        <v>988364352</v>
      </c>
      <c r="D610">
        <v>2293623.75</v>
      </c>
      <c r="E610">
        <v>14.599020957946777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2" x14ac:dyDescent="0.25">
      <c r="A611">
        <v>2075.9899999999998</v>
      </c>
      <c r="B611" s="1">
        <f>DATE(2024,5,8) + TIME(23,45,35)</f>
        <v>45420.989988425928</v>
      </c>
      <c r="C611">
        <v>988364352</v>
      </c>
      <c r="D611">
        <v>2293623.75</v>
      </c>
      <c r="E611">
        <v>14.599020957946777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2" x14ac:dyDescent="0.25">
      <c r="A612">
        <v>2076</v>
      </c>
      <c r="B612" s="1">
        <f>DATE(2024,5,9) + TIME(0,0,0)</f>
        <v>45421</v>
      </c>
      <c r="C612">
        <v>988364352</v>
      </c>
      <c r="D612">
        <v>2293623.75</v>
      </c>
      <c r="E612">
        <v>14.599020957946777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25">
      <c r="A613">
        <v>2078.9899999999998</v>
      </c>
      <c r="B613" s="1">
        <f>DATE(2024,5,11) + TIME(23,45,35)</f>
        <v>45423.989988425928</v>
      </c>
      <c r="C613">
        <v>988364352</v>
      </c>
      <c r="D613">
        <v>2293623.75</v>
      </c>
      <c r="E613">
        <v>14.599020957946777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5">
      <c r="A614">
        <v>2079</v>
      </c>
      <c r="B614" s="1">
        <f>DATE(2024,5,12) + TIME(0,0,0)</f>
        <v>45424</v>
      </c>
      <c r="C614">
        <v>988364352</v>
      </c>
      <c r="D614">
        <v>2293623.75</v>
      </c>
      <c r="E614">
        <v>14.599020957946777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2" x14ac:dyDescent="0.25">
      <c r="A615">
        <v>2079.59</v>
      </c>
      <c r="B615" s="1">
        <f>DATE(2024,5,12) + TIME(14,9,35)</f>
        <v>45424.589988425927</v>
      </c>
      <c r="C615">
        <v>988364352</v>
      </c>
      <c r="D615">
        <v>2293623.75</v>
      </c>
      <c r="E615">
        <v>14.599020957946777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2" x14ac:dyDescent="0.25">
      <c r="A616">
        <v>2079.6</v>
      </c>
      <c r="B616" s="1">
        <f>DATE(2024,5,12) + TIME(14,24,0)</f>
        <v>45424.6</v>
      </c>
      <c r="C616">
        <v>988364352</v>
      </c>
      <c r="D616">
        <v>2293623.75</v>
      </c>
      <c r="E616">
        <v>14.599020957946777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5">
      <c r="A617">
        <v>2081.9899999999998</v>
      </c>
      <c r="B617" s="1">
        <f>DATE(2024,5,14) + TIME(23,45,35)</f>
        <v>45426.989988425928</v>
      </c>
      <c r="C617">
        <v>988364352</v>
      </c>
      <c r="D617">
        <v>2293623.75</v>
      </c>
      <c r="E617">
        <v>14.599020957946777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2082</v>
      </c>
      <c r="B618" s="1">
        <f>DATE(2024,5,15) + TIME(0,0,0)</f>
        <v>45427</v>
      </c>
      <c r="C618">
        <v>988364352</v>
      </c>
      <c r="D618">
        <v>2293623.75</v>
      </c>
      <c r="E618">
        <v>14.599020957946777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2082.59</v>
      </c>
      <c r="B619" s="1">
        <f>DATE(2024,5,15) + TIME(14,9,35)</f>
        <v>45427.589988425927</v>
      </c>
      <c r="C619">
        <v>988364352</v>
      </c>
      <c r="D619">
        <v>2293623.75</v>
      </c>
      <c r="E619">
        <v>14.599020957946777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2" x14ac:dyDescent="0.25">
      <c r="A620">
        <v>2082.6</v>
      </c>
      <c r="B620" s="1">
        <f>DATE(2024,5,15) + TIME(14,24,0)</f>
        <v>45427.6</v>
      </c>
      <c r="C620">
        <v>988364352</v>
      </c>
      <c r="D620">
        <v>2293623.75</v>
      </c>
      <c r="E620">
        <v>14.599020957946777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2089.9899999999998</v>
      </c>
      <c r="B621" s="1">
        <f>DATE(2024,5,22) + TIME(23,45,35)</f>
        <v>45434.989988425928</v>
      </c>
      <c r="C621">
        <v>988364352</v>
      </c>
      <c r="D621">
        <v>2293623.75</v>
      </c>
      <c r="E621">
        <v>14.599020957946777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2" x14ac:dyDescent="0.25">
      <c r="A622">
        <v>2090</v>
      </c>
      <c r="B622" s="1">
        <f>DATE(2024,5,23) + TIME(0,0,0)</f>
        <v>45435</v>
      </c>
      <c r="C622">
        <v>988364352</v>
      </c>
      <c r="D622">
        <v>2293623.75</v>
      </c>
      <c r="E622">
        <v>14.599020957946777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</row>
    <row r="623" spans="1:12" x14ac:dyDescent="0.25">
      <c r="A623">
        <v>2090.79</v>
      </c>
      <c r="B623" s="1">
        <f>DATE(2024,5,23) + TIME(18,57,35)</f>
        <v>45435.789988425924</v>
      </c>
      <c r="C623">
        <v>988364352</v>
      </c>
      <c r="D623">
        <v>2293623.75</v>
      </c>
      <c r="E623">
        <v>14.599020957946777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2090.8000000000002</v>
      </c>
      <c r="B624" s="1">
        <f>DATE(2024,5,23) + TIME(19,12,0)</f>
        <v>45435.8</v>
      </c>
      <c r="C624">
        <v>988364352</v>
      </c>
      <c r="D624">
        <v>2293623.75</v>
      </c>
      <c r="E624">
        <v>14.599020957946777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25">
      <c r="A625">
        <v>2094</v>
      </c>
      <c r="B625" s="1">
        <f>DATE(2024,5,27) + TIME(0,0,0)</f>
        <v>45439</v>
      </c>
      <c r="C625">
        <v>988364352</v>
      </c>
      <c r="D625">
        <v>2293623.75</v>
      </c>
      <c r="E625">
        <v>14.599020957946777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2094.9899999999998</v>
      </c>
      <c r="B626" s="1">
        <f>DATE(2024,5,27) + TIME(23,45,35)</f>
        <v>45439.989988425928</v>
      </c>
      <c r="C626">
        <v>988364352</v>
      </c>
      <c r="D626">
        <v>2293623.75</v>
      </c>
      <c r="E626">
        <v>14.599020957946777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x14ac:dyDescent="0.25">
      <c r="A627">
        <v>2095</v>
      </c>
      <c r="B627" s="1">
        <f>DATE(2024,5,28) + TIME(0,0,0)</f>
        <v>45440</v>
      </c>
      <c r="C627">
        <v>988364352</v>
      </c>
      <c r="D627">
        <v>2293623.75</v>
      </c>
      <c r="E627">
        <v>14.599020957946777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x14ac:dyDescent="0.25">
      <c r="A628">
        <v>2104.9899999999998</v>
      </c>
      <c r="B628" s="1">
        <f>DATE(2024,6,6) + TIME(23,45,35)</f>
        <v>45449.989988425928</v>
      </c>
      <c r="C628">
        <v>988364352</v>
      </c>
      <c r="D628">
        <v>2293623.75</v>
      </c>
      <c r="E628">
        <v>14.599020957946777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x14ac:dyDescent="0.25">
      <c r="A629">
        <v>2105</v>
      </c>
      <c r="B629" s="1">
        <f>DATE(2024,6,7) + TIME(0,0,0)</f>
        <v>45450</v>
      </c>
      <c r="C629">
        <v>988364352</v>
      </c>
      <c r="D629">
        <v>2293623.75</v>
      </c>
      <c r="E629">
        <v>14.599020957946777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2106.9899999999998</v>
      </c>
      <c r="B630" s="1">
        <f>DATE(2024,6,8) + TIME(23,45,35)</f>
        <v>45451.989988425928</v>
      </c>
      <c r="C630">
        <v>988364352</v>
      </c>
      <c r="D630">
        <v>2293623.75</v>
      </c>
      <c r="E630">
        <v>14.599020957946777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2107</v>
      </c>
      <c r="B631" s="1">
        <f>DATE(2024,6,9) + TIME(0,0,0)</f>
        <v>45452</v>
      </c>
      <c r="C631">
        <v>988364352</v>
      </c>
      <c r="D631">
        <v>2293623.75</v>
      </c>
      <c r="E631">
        <v>14.599020957946777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x14ac:dyDescent="0.25">
      <c r="A632">
        <v>2113.9899999999998</v>
      </c>
      <c r="B632" s="1">
        <f>DATE(2024,6,15) + TIME(23,45,35)</f>
        <v>45458.989988425928</v>
      </c>
      <c r="C632">
        <v>988364352</v>
      </c>
      <c r="D632">
        <v>2293623.75</v>
      </c>
      <c r="E632">
        <v>14.599020957946777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x14ac:dyDescent="0.25">
      <c r="A633">
        <v>2114</v>
      </c>
      <c r="B633" s="1">
        <f>DATE(2024,6,16) + TIME(0,0,0)</f>
        <v>45459</v>
      </c>
      <c r="C633">
        <v>988364352</v>
      </c>
      <c r="D633">
        <v>2293623.75</v>
      </c>
      <c r="E633">
        <v>14.599020957946777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2118.9899999999998</v>
      </c>
      <c r="B634" s="1">
        <f>DATE(2024,6,20) + TIME(23,45,35)</f>
        <v>45463.989988425928</v>
      </c>
      <c r="C634">
        <v>988364352</v>
      </c>
      <c r="D634">
        <v>2293623.75</v>
      </c>
      <c r="E634">
        <v>14.599020957946777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2119</v>
      </c>
      <c r="B635" s="1">
        <f>DATE(2024,6,21) + TIME(0,0,0)</f>
        <v>45464</v>
      </c>
      <c r="C635">
        <v>988364352</v>
      </c>
      <c r="D635">
        <v>2293623.75</v>
      </c>
      <c r="E635">
        <v>14.599020957946777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x14ac:dyDescent="0.25">
      <c r="A636">
        <v>2125.9899999999998</v>
      </c>
      <c r="B636" s="1">
        <f>DATE(2024,6,27) + TIME(23,45,35)</f>
        <v>45470.989988425928</v>
      </c>
      <c r="C636">
        <v>988364352</v>
      </c>
      <c r="D636">
        <v>2293623.75</v>
      </c>
      <c r="E636">
        <v>14.599020957946777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2126</v>
      </c>
      <c r="B637" s="1">
        <f>DATE(2024,6,28) + TIME(0,0,0)</f>
        <v>45471</v>
      </c>
      <c r="C637">
        <v>988364352</v>
      </c>
      <c r="D637">
        <v>2293623.75</v>
      </c>
      <c r="E637">
        <v>14.599020957946777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5">
      <c r="A638">
        <v>2128.9899999999998</v>
      </c>
      <c r="B638" s="1">
        <f>DATE(2024,6,30) + TIME(23,45,35)</f>
        <v>45473.989988425928</v>
      </c>
      <c r="C638">
        <v>988364352</v>
      </c>
      <c r="D638">
        <v>2293623.75</v>
      </c>
      <c r="E638">
        <v>14.599020957946777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2129</v>
      </c>
      <c r="B639" s="1">
        <f>DATE(2024,7,1) + TIME(0,0,0)</f>
        <v>45474</v>
      </c>
      <c r="C639">
        <v>988364352</v>
      </c>
      <c r="D639">
        <v>2293623.75</v>
      </c>
      <c r="E639">
        <v>14.599020957946777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2130.9899999999998</v>
      </c>
      <c r="B640" s="1">
        <f>DATE(2024,7,2) + TIME(23,45,35)</f>
        <v>45475.989988425928</v>
      </c>
      <c r="C640">
        <v>988364352</v>
      </c>
      <c r="D640">
        <v>2293623.75</v>
      </c>
      <c r="E640">
        <v>14.599020957946777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2131</v>
      </c>
      <c r="B641" s="1">
        <f>DATE(2024,7,3) + TIME(0,0,0)</f>
        <v>45476</v>
      </c>
      <c r="C641">
        <v>988364352</v>
      </c>
      <c r="D641">
        <v>2293623.75</v>
      </c>
      <c r="E641">
        <v>14.599020957946777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2134.9899999999998</v>
      </c>
      <c r="B642" s="1">
        <f>DATE(2024,7,6) + TIME(23,45,35)</f>
        <v>45479.989988425928</v>
      </c>
      <c r="C642">
        <v>988364352</v>
      </c>
      <c r="D642">
        <v>2293623.75</v>
      </c>
      <c r="E642">
        <v>14.599020957946777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2135</v>
      </c>
      <c r="B643" s="1">
        <f>DATE(2024,7,7) + TIME(0,0,0)</f>
        <v>45480</v>
      </c>
      <c r="C643">
        <v>988364352</v>
      </c>
      <c r="D643">
        <v>2293623.75</v>
      </c>
      <c r="E643">
        <v>14.599020957946777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2135.79</v>
      </c>
      <c r="B644" s="1">
        <f>DATE(2024,7,7) + TIME(18,57,35)</f>
        <v>45480.789988425924</v>
      </c>
      <c r="C644">
        <v>988364352</v>
      </c>
      <c r="D644">
        <v>2293623.75</v>
      </c>
      <c r="E644">
        <v>14.599020957946777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2" x14ac:dyDescent="0.25">
      <c r="A645">
        <v>2135.8000000000002</v>
      </c>
      <c r="B645" s="1">
        <f>DATE(2024,7,7) + TIME(19,12,0)</f>
        <v>45480.800000000003</v>
      </c>
      <c r="C645">
        <v>988364352</v>
      </c>
      <c r="D645">
        <v>2293623.75</v>
      </c>
      <c r="E645">
        <v>14.599020957946777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x14ac:dyDescent="0.25">
      <c r="A646">
        <v>2135.9899999999998</v>
      </c>
      <c r="B646" s="1">
        <f>DATE(2024,7,7) + TIME(23,45,35)</f>
        <v>45480.989988425928</v>
      </c>
      <c r="C646">
        <v>988364352</v>
      </c>
      <c r="D646">
        <v>2293623.75</v>
      </c>
      <c r="E646">
        <v>14.599020957946777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5">
      <c r="A647">
        <v>2136</v>
      </c>
      <c r="B647" s="1">
        <f>DATE(2024,7,8) + TIME(0,0,0)</f>
        <v>45481</v>
      </c>
      <c r="C647">
        <v>988364352</v>
      </c>
      <c r="D647">
        <v>2293623.75</v>
      </c>
      <c r="E647">
        <v>14.599020957946777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2" x14ac:dyDescent="0.25">
      <c r="A648">
        <v>2140.9899999999998</v>
      </c>
      <c r="B648" s="1">
        <f>DATE(2024,7,12) + TIME(23,45,35)</f>
        <v>45485.989988425928</v>
      </c>
      <c r="C648">
        <v>988364352</v>
      </c>
      <c r="D648">
        <v>2293623.75</v>
      </c>
      <c r="E648">
        <v>14.599020957946777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25">
      <c r="A649">
        <v>2141</v>
      </c>
      <c r="B649" s="1">
        <f>DATE(2024,7,13) + TIME(0,0,0)</f>
        <v>45486</v>
      </c>
      <c r="C649">
        <v>988364352</v>
      </c>
      <c r="D649">
        <v>2293623.75</v>
      </c>
      <c r="E649">
        <v>14.599020957946777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25">
      <c r="A650">
        <v>2141.9899999999998</v>
      </c>
      <c r="B650" s="1">
        <f>DATE(2024,7,13) + TIME(23,45,35)</f>
        <v>45486.989988425928</v>
      </c>
      <c r="C650">
        <v>988364352</v>
      </c>
      <c r="D650">
        <v>2293623.75</v>
      </c>
      <c r="E650">
        <v>14.599020957946777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2" x14ac:dyDescent="0.25">
      <c r="A651">
        <v>2142</v>
      </c>
      <c r="B651" s="1">
        <f>DATE(2024,7,14) + TIME(0,0,0)</f>
        <v>45487</v>
      </c>
      <c r="C651">
        <v>988364352</v>
      </c>
      <c r="D651">
        <v>2293623.75</v>
      </c>
      <c r="E651">
        <v>14.599020957946777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2" x14ac:dyDescent="0.25">
      <c r="A652">
        <v>2152.9899999999998</v>
      </c>
      <c r="B652" s="1">
        <f>DATE(2024,7,24) + TIME(23,45,35)</f>
        <v>45497.989988425928</v>
      </c>
      <c r="C652">
        <v>988364352</v>
      </c>
      <c r="D652">
        <v>2293623.75</v>
      </c>
      <c r="E652">
        <v>14.599020957946777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2153</v>
      </c>
      <c r="B653" s="1">
        <f>DATE(2024,7,25) + TIME(0,0,0)</f>
        <v>45498</v>
      </c>
      <c r="C653">
        <v>988364352</v>
      </c>
      <c r="D653">
        <v>2293623.75</v>
      </c>
      <c r="E653">
        <v>14.599020957946777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2153.9899999999998</v>
      </c>
      <c r="B654" s="1">
        <f>DATE(2024,7,25) + TIME(23,45,35)</f>
        <v>45498.989988425928</v>
      </c>
      <c r="C654">
        <v>988364352</v>
      </c>
      <c r="D654">
        <v>2293623.75</v>
      </c>
      <c r="E654">
        <v>14.599020957946777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2154</v>
      </c>
      <c r="B655" s="1">
        <f>DATE(2024,7,26) + TIME(0,0,0)</f>
        <v>45499</v>
      </c>
      <c r="C655">
        <v>988364352</v>
      </c>
      <c r="D655">
        <v>2293623.75</v>
      </c>
      <c r="E655">
        <v>14.599020957946777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2154.9899999999998</v>
      </c>
      <c r="B656" s="1">
        <f>DATE(2024,7,26) + TIME(23,45,35)</f>
        <v>45499.989988425928</v>
      </c>
      <c r="C656">
        <v>988364352</v>
      </c>
      <c r="D656">
        <v>2293623.75</v>
      </c>
      <c r="E656">
        <v>14.599020957946777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2" x14ac:dyDescent="0.25">
      <c r="A657">
        <v>2155</v>
      </c>
      <c r="B657" s="1">
        <f>DATE(2024,7,27) + TIME(0,0,0)</f>
        <v>45500</v>
      </c>
      <c r="C657">
        <v>988364352</v>
      </c>
      <c r="D657">
        <v>2293623.75</v>
      </c>
      <c r="E657">
        <v>14.599020957946777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2" x14ac:dyDescent="0.25">
      <c r="A658">
        <v>2155.9899999999998</v>
      </c>
      <c r="B658" s="1">
        <f>DATE(2024,7,27) + TIME(23,45,35)</f>
        <v>45500.989988425928</v>
      </c>
      <c r="C658">
        <v>988364352</v>
      </c>
      <c r="D658">
        <v>2293623.75</v>
      </c>
      <c r="E658">
        <v>14.599020957946777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2156</v>
      </c>
      <c r="B659" s="1">
        <f>DATE(2024,7,28) + TIME(0,0,0)</f>
        <v>45501</v>
      </c>
      <c r="C659">
        <v>988364352</v>
      </c>
      <c r="D659">
        <v>2293623.75</v>
      </c>
      <c r="E659">
        <v>14.599020957946777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2158.9899999999998</v>
      </c>
      <c r="B660" s="1">
        <f>DATE(2024,7,30) + TIME(23,45,35)</f>
        <v>45503.989988425928</v>
      </c>
      <c r="C660">
        <v>988364352</v>
      </c>
      <c r="D660">
        <v>2293623.75</v>
      </c>
      <c r="E660">
        <v>14.599020957946777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2159</v>
      </c>
      <c r="B661" s="1">
        <f>DATE(2024,7,31) + TIME(0,0,0)</f>
        <v>45504</v>
      </c>
      <c r="C661">
        <v>988364352</v>
      </c>
      <c r="D661">
        <v>2293623.75</v>
      </c>
      <c r="E661">
        <v>14.599020957946777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2160.9899999999998</v>
      </c>
      <c r="B662" s="1">
        <f>DATE(2024,8,1) + TIME(23,45,35)</f>
        <v>45505.989988425928</v>
      </c>
      <c r="C662">
        <v>988364352</v>
      </c>
      <c r="D662">
        <v>2293623.75</v>
      </c>
      <c r="E662">
        <v>14.599020957946777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2161</v>
      </c>
      <c r="B663" s="1">
        <f>DATE(2024,8,2) + TIME(0,0,0)</f>
        <v>45506</v>
      </c>
      <c r="C663">
        <v>988364352</v>
      </c>
      <c r="D663">
        <v>2293623.75</v>
      </c>
      <c r="E663">
        <v>14.599020957946777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</row>
    <row r="664" spans="1:12" x14ac:dyDescent="0.25">
      <c r="A664">
        <v>2162</v>
      </c>
      <c r="B664" s="1">
        <f>DATE(2024,8,3) + TIME(0,0,0)</f>
        <v>45507</v>
      </c>
      <c r="C664">
        <v>988364352</v>
      </c>
      <c r="D664">
        <v>2293623.75</v>
      </c>
      <c r="E664">
        <v>14.599020957946777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E2877-B4B1-4D91-A793-764AB0F8B02E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36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4FB37-B3E6-4739-976E-5673722D858E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35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63258.4375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63258.43359375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63258.43359375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63258.3125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63258.3125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63257.58203125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63257.578125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63255.3203125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63255.3203125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63250.65234375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63250.65234375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63250.46484375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63250.4609375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63250.078125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63250.078125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63242.30078125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63242.296875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63231.40625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63231.40234375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63217.296875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63217.29296875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63200.36328125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63200.359375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63199.171875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63199.16796875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63179.4609375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63179.453125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63156.8203125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63156.81640625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63131.8359375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63131.828125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63105.12890625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63105.12109375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63076.38671875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63076.375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63046.6640625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63046.65625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63017.13671875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63017.125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62988.67578125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62988.6640625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62962.07421875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62962.0625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62937.68359375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62937.67578125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62915.4296875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62915.42578125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62895.30078125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62895.29296875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62877.20703125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62877.203125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62861.0390625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62861.03515625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62846.6484375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62846.64453125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62833.88671875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62833.88671875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62822.61328125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62822.609375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62812.671875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62812.66796875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62803.91796875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62803.91796875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62796.2265625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62796.22265625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62789.46875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62789.46484375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62783.53125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62783.52734375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62782.9453125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62782.94140625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62780.3515625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62780.34765625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62766.41015625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62766.39453125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62750.58984375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62750.56640625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62732.31640625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62732.28125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62704.03125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62706.12890625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63279.70703125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63278.92578125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63108.171875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63109.33984375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63524.67578125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63523.4453125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63445.6484375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63445.83203125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63519.23046875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63520.19140625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63818.17578125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63817.5078125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63512.12109375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63512.02734375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63503.9453125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63504.3984375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63553.9921875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63553.765625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63451.09765625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63451.75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63509.84375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63509.23046875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63478.15625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63478.06640625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63463.875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63463.23046875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63290.60546875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63291.01171875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63351.79296875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63351.33984375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63197.7578125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63198.4375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63285.6953125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63285.1484375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63091.3203125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63091.546875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62934.58203125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62935.08984375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62987.59375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62987.21875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62944.71875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62944.3828125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62853.7734375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62853.5859375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62834.31640625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62834.0703125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62790.55859375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62790.4296875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62711.328125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62711.1796875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62667.8203125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62667.71484375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62565.36328125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62565.828125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62584.1640625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62584.5546875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62627.58203125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62627.34375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62524.27734375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62524.19140625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62499.421875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62499.30078125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62455.62109375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62455.98046875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62541.90234375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62541.63671875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62491.109375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62487.51953125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62255.63671875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62256.15234375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62332.1640625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62332.390625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62348.20703125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62348.328125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62353.68359375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62353.71484375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62354.0234375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62354.046875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62289.33984375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62289.23828125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62258.19140625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62258.1796875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62253.33203125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62249.8125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61980.46875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61981.5625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62071.23046875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62071.95703125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62174.203125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62174.23828125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62169.26953125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62169.69921875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62195.83984375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62195.8203125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62174.359375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62174.2265625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62117.125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62117.03125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62108.078125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62108.0546875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62102.625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62102.5703125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62076.85546875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62076.82421875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62066.6953125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62062.99609375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61427.109375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61429.53125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61891.125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61891.19921875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61814.54296875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61814.51953125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61803.40234375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61803.34375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61791.07421875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61791.0234375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61765.328125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61765.828125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61876.42578125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61876.109375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61805.85546875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61805.765625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61784.79296875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61784.734375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61777.16015625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61777.05859375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61738.0625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61737.96875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61671.46875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61671.5625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61670.65625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61670.625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61646.265625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61642.1953125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61107.1796875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61109.58203125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61515.64453125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61515.72265625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61519.77734375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61519.8515625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61526.4921875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61522.375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60887.2421875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60890.69921875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61388.31640625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61388.57421875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61390.3671875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61390.4609375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61378.9921875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61580.5703125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61489.00390625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61488.30859375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61438.96875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61438.5546875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61363.25390625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61363.19921875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61336.4296875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61336.40625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61332.34375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61332.79296875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61405.87890625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61406.1328125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61484.9609375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61484.58984375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61406.26171875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61406.15625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61384.109375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61384.08203125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61372.3984375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81.879638671875</v>
      </c>
      <c r="F256">
        <v>0</v>
      </c>
      <c r="G256">
        <v>0</v>
      </c>
      <c r="H256">
        <v>0</v>
      </c>
      <c r="I256">
        <v>1</v>
      </c>
      <c r="J256">
        <v>100</v>
      </c>
      <c r="K256">
        <v>8187.96337890625</v>
      </c>
      <c r="L256">
        <v>61838.95703125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16375.9267578125</v>
      </c>
      <c r="F257">
        <v>0</v>
      </c>
      <c r="G257">
        <v>0</v>
      </c>
      <c r="H257">
        <v>0</v>
      </c>
      <c r="I257">
        <v>1</v>
      </c>
      <c r="J257">
        <v>100</v>
      </c>
      <c r="K257">
        <v>8187.96337890625</v>
      </c>
      <c r="L257">
        <v>61879.59765625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16460.482421875</v>
      </c>
      <c r="F258">
        <v>0</v>
      </c>
      <c r="G258">
        <v>0</v>
      </c>
      <c r="H258">
        <v>0</v>
      </c>
      <c r="I258">
        <v>1</v>
      </c>
      <c r="J258">
        <v>100</v>
      </c>
      <c r="K258">
        <v>8455.603515625</v>
      </c>
      <c r="L258">
        <v>61909.12109375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20603.728515625</v>
      </c>
      <c r="F259">
        <v>0</v>
      </c>
      <c r="G259">
        <v>0</v>
      </c>
      <c r="H259">
        <v>0</v>
      </c>
      <c r="I259">
        <v>1</v>
      </c>
      <c r="J259">
        <v>100</v>
      </c>
      <c r="K259">
        <v>8455.603515625</v>
      </c>
      <c r="L259">
        <v>61916.04296875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20688.6875</v>
      </c>
      <c r="F260">
        <v>0</v>
      </c>
      <c r="G260">
        <v>0</v>
      </c>
      <c r="H260">
        <v>0</v>
      </c>
      <c r="I260">
        <v>1</v>
      </c>
      <c r="J260">
        <v>100</v>
      </c>
      <c r="K260">
        <v>8495.89453125</v>
      </c>
      <c r="L260">
        <v>61920.26953125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24851.67578125</v>
      </c>
      <c r="F261">
        <v>0</v>
      </c>
      <c r="G261">
        <v>0</v>
      </c>
      <c r="H261">
        <v>0</v>
      </c>
      <c r="I261">
        <v>1</v>
      </c>
      <c r="J261">
        <v>100</v>
      </c>
      <c r="K261">
        <v>8495.89453125</v>
      </c>
      <c r="L261">
        <v>61924.86328125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24931.98828125</v>
      </c>
      <c r="F262">
        <v>0</v>
      </c>
      <c r="G262">
        <v>0</v>
      </c>
      <c r="H262">
        <v>0</v>
      </c>
      <c r="I262">
        <v>1</v>
      </c>
      <c r="J262">
        <v>100</v>
      </c>
      <c r="K262">
        <v>8031.255859375</v>
      </c>
      <c r="L262">
        <v>61868.07421875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40914.1875</v>
      </c>
      <c r="F263">
        <v>0</v>
      </c>
      <c r="G263">
        <v>0</v>
      </c>
      <c r="H263">
        <v>0</v>
      </c>
      <c r="I263">
        <v>1</v>
      </c>
      <c r="J263">
        <v>100</v>
      </c>
      <c r="K263">
        <v>8031.255859375</v>
      </c>
      <c r="L263">
        <v>61856.7109375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40995.15234375</v>
      </c>
      <c r="F264">
        <v>0</v>
      </c>
      <c r="G264">
        <v>0</v>
      </c>
      <c r="H264">
        <v>0</v>
      </c>
      <c r="I264">
        <v>1</v>
      </c>
      <c r="J264">
        <v>100</v>
      </c>
      <c r="K264">
        <v>8096.53173828125</v>
      </c>
      <c r="L264">
        <v>61863.17578125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89493.375</v>
      </c>
      <c r="F265">
        <v>0</v>
      </c>
      <c r="G265">
        <v>0</v>
      </c>
      <c r="H265">
        <v>0</v>
      </c>
      <c r="I265">
        <v>1</v>
      </c>
      <c r="J265">
        <v>100</v>
      </c>
      <c r="K265">
        <v>8096.53173828125</v>
      </c>
      <c r="L265">
        <v>61854.6484375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89595.171875</v>
      </c>
      <c r="F266">
        <v>0</v>
      </c>
      <c r="G266">
        <v>0</v>
      </c>
      <c r="H266">
        <v>0</v>
      </c>
      <c r="I266">
        <v>1</v>
      </c>
      <c r="J266">
        <v>100</v>
      </c>
      <c r="K266">
        <v>10178.97265625</v>
      </c>
      <c r="L266">
        <v>62110.1796875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109851.3203125</v>
      </c>
      <c r="F267">
        <v>0</v>
      </c>
      <c r="G267">
        <v>0</v>
      </c>
      <c r="H267">
        <v>0</v>
      </c>
      <c r="I267">
        <v>1</v>
      </c>
      <c r="J267">
        <v>100</v>
      </c>
      <c r="K267">
        <v>10178.97265625</v>
      </c>
      <c r="L267">
        <v>62199.6171875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109932.6640625</v>
      </c>
      <c r="F268">
        <v>0</v>
      </c>
      <c r="G268">
        <v>0</v>
      </c>
      <c r="H268">
        <v>0</v>
      </c>
      <c r="I268">
        <v>1</v>
      </c>
      <c r="J268">
        <v>100</v>
      </c>
      <c r="K268">
        <v>8134.25244140625</v>
      </c>
      <c r="L268">
        <v>61947.171875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150522.59375</v>
      </c>
      <c r="F269">
        <v>0</v>
      </c>
      <c r="G269">
        <v>0</v>
      </c>
      <c r="H269">
        <v>0</v>
      </c>
      <c r="I269">
        <v>1</v>
      </c>
      <c r="J269">
        <v>100</v>
      </c>
      <c r="K269">
        <v>8134.25244140625</v>
      </c>
      <c r="L269">
        <v>61864.11328125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150603.265625</v>
      </c>
      <c r="F270">
        <v>0</v>
      </c>
      <c r="G270">
        <v>0</v>
      </c>
      <c r="H270">
        <v>0</v>
      </c>
      <c r="I270">
        <v>1</v>
      </c>
      <c r="J270">
        <v>100</v>
      </c>
      <c r="K270">
        <v>8067.49462890625</v>
      </c>
      <c r="L270">
        <v>61855.46484375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174725.078125</v>
      </c>
      <c r="F271">
        <v>0</v>
      </c>
      <c r="G271">
        <v>0</v>
      </c>
      <c r="H271">
        <v>0</v>
      </c>
      <c r="I271">
        <v>1</v>
      </c>
      <c r="J271">
        <v>100</v>
      </c>
      <c r="K271">
        <v>8067.49462890625</v>
      </c>
      <c r="L271">
        <v>61836.82421875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174806.703125</v>
      </c>
      <c r="F272">
        <v>0</v>
      </c>
      <c r="G272">
        <v>0</v>
      </c>
      <c r="H272">
        <v>0</v>
      </c>
      <c r="I272">
        <v>1</v>
      </c>
      <c r="J272">
        <v>100</v>
      </c>
      <c r="K272">
        <v>8163.0400390625</v>
      </c>
      <c r="L272">
        <v>61847.36328125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248192.4375</v>
      </c>
      <c r="F273">
        <v>0</v>
      </c>
      <c r="G273">
        <v>0</v>
      </c>
      <c r="H273">
        <v>0</v>
      </c>
      <c r="I273">
        <v>1</v>
      </c>
      <c r="J273">
        <v>100</v>
      </c>
      <c r="K273">
        <v>8163.0400390625</v>
      </c>
      <c r="L273">
        <v>61804.6875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248273.15625</v>
      </c>
      <c r="F274">
        <v>0</v>
      </c>
      <c r="G274">
        <v>0</v>
      </c>
      <c r="H274">
        <v>0</v>
      </c>
      <c r="I274">
        <v>1</v>
      </c>
      <c r="J274">
        <v>100</v>
      </c>
      <c r="K274">
        <v>8072.720703125</v>
      </c>
      <c r="L274">
        <v>61793.48828125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254650.609375</v>
      </c>
      <c r="F275">
        <v>0</v>
      </c>
      <c r="G275">
        <v>0</v>
      </c>
      <c r="H275">
        <v>0</v>
      </c>
      <c r="I275">
        <v>1</v>
      </c>
      <c r="J275">
        <v>100</v>
      </c>
      <c r="K275">
        <v>8072.720703125</v>
      </c>
      <c r="L275">
        <v>61786.80859375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254733.15625</v>
      </c>
      <c r="F276">
        <v>0</v>
      </c>
      <c r="G276">
        <v>0</v>
      </c>
      <c r="H276">
        <v>0</v>
      </c>
      <c r="I276">
        <v>1</v>
      </c>
      <c r="J276">
        <v>100</v>
      </c>
      <c r="K276">
        <v>8254.76953125</v>
      </c>
      <c r="L276">
        <v>61807.2890625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256301.5625</v>
      </c>
      <c r="F277">
        <v>0</v>
      </c>
      <c r="G277">
        <v>0</v>
      </c>
      <c r="H277">
        <v>0</v>
      </c>
      <c r="I277">
        <v>1</v>
      </c>
      <c r="J277">
        <v>100</v>
      </c>
      <c r="K277">
        <v>8254.76953125</v>
      </c>
      <c r="L277">
        <v>61808.39453125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256385.09375</v>
      </c>
      <c r="F278">
        <v>0</v>
      </c>
      <c r="G278">
        <v>0</v>
      </c>
      <c r="H278">
        <v>0</v>
      </c>
      <c r="I278">
        <v>1</v>
      </c>
      <c r="J278">
        <v>100</v>
      </c>
      <c r="K278">
        <v>8353.7041015625</v>
      </c>
      <c r="L278">
        <v>61819.734375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281362.6875</v>
      </c>
      <c r="F279">
        <v>0</v>
      </c>
      <c r="G279">
        <v>0</v>
      </c>
      <c r="H279">
        <v>0</v>
      </c>
      <c r="I279">
        <v>1</v>
      </c>
      <c r="J279">
        <v>100</v>
      </c>
      <c r="K279">
        <v>8353.7041015625</v>
      </c>
      <c r="L279">
        <v>61818.1015625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281446</v>
      </c>
      <c r="F280">
        <v>0</v>
      </c>
      <c r="G280">
        <v>0</v>
      </c>
      <c r="H280">
        <v>0</v>
      </c>
      <c r="I280">
        <v>1</v>
      </c>
      <c r="J280">
        <v>100</v>
      </c>
      <c r="K280">
        <v>8331.751953125</v>
      </c>
      <c r="L280">
        <v>61815.4140625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331353.1875</v>
      </c>
      <c r="F281">
        <v>0</v>
      </c>
      <c r="G281">
        <v>0</v>
      </c>
      <c r="H281">
        <v>0</v>
      </c>
      <c r="I281">
        <v>1</v>
      </c>
      <c r="J281">
        <v>100</v>
      </c>
      <c r="K281">
        <v>8331.751953125</v>
      </c>
      <c r="L281">
        <v>61799.109375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331439.125</v>
      </c>
      <c r="F282">
        <v>0</v>
      </c>
      <c r="G282">
        <v>0</v>
      </c>
      <c r="H282">
        <v>0</v>
      </c>
      <c r="I282">
        <v>1</v>
      </c>
      <c r="J282">
        <v>100</v>
      </c>
      <c r="K282">
        <v>8594.18359375</v>
      </c>
      <c r="L282">
        <v>61829.09765625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339947.375</v>
      </c>
      <c r="F283">
        <v>0</v>
      </c>
      <c r="G283">
        <v>0</v>
      </c>
      <c r="H283">
        <v>0</v>
      </c>
      <c r="I283">
        <v>1</v>
      </c>
      <c r="J283">
        <v>100</v>
      </c>
      <c r="K283">
        <v>8594.18359375</v>
      </c>
      <c r="L283">
        <v>61836.17578125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340032.25</v>
      </c>
      <c r="F284">
        <v>0</v>
      </c>
      <c r="G284">
        <v>0</v>
      </c>
      <c r="H284">
        <v>0</v>
      </c>
      <c r="I284">
        <v>1</v>
      </c>
      <c r="J284">
        <v>100</v>
      </c>
      <c r="K284">
        <v>8487.3837890625</v>
      </c>
      <c r="L284">
        <v>61823.71875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390871.6875</v>
      </c>
      <c r="F285">
        <v>0</v>
      </c>
      <c r="G285">
        <v>0</v>
      </c>
      <c r="H285">
        <v>0</v>
      </c>
      <c r="I285">
        <v>1</v>
      </c>
      <c r="J285">
        <v>100</v>
      </c>
      <c r="K285">
        <v>8487.3837890625</v>
      </c>
      <c r="L285">
        <v>61813.25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390955.5</v>
      </c>
      <c r="F286">
        <v>0</v>
      </c>
      <c r="G286">
        <v>0</v>
      </c>
      <c r="H286">
        <v>0</v>
      </c>
      <c r="I286">
        <v>1</v>
      </c>
      <c r="J286">
        <v>100</v>
      </c>
      <c r="K286">
        <v>8381.8828125</v>
      </c>
      <c r="L286">
        <v>61800.390625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550127.4375</v>
      </c>
      <c r="F287">
        <v>0</v>
      </c>
      <c r="G287">
        <v>0</v>
      </c>
      <c r="H287">
        <v>0</v>
      </c>
      <c r="I287">
        <v>1</v>
      </c>
      <c r="J287">
        <v>100</v>
      </c>
      <c r="K287">
        <v>8381.8828125</v>
      </c>
      <c r="L287">
        <v>61753.6171875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550210.3125</v>
      </c>
      <c r="F288">
        <v>0</v>
      </c>
      <c r="G288">
        <v>0</v>
      </c>
      <c r="H288">
        <v>0</v>
      </c>
      <c r="I288">
        <v>1</v>
      </c>
      <c r="J288">
        <v>100</v>
      </c>
      <c r="K288">
        <v>8287.595703125</v>
      </c>
      <c r="L288">
        <v>61742.625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566702.625</v>
      </c>
      <c r="F289">
        <v>0</v>
      </c>
      <c r="G289">
        <v>0</v>
      </c>
      <c r="H289">
        <v>0</v>
      </c>
      <c r="I289">
        <v>1</v>
      </c>
      <c r="J289">
        <v>100</v>
      </c>
      <c r="K289">
        <v>8287.595703125</v>
      </c>
      <c r="L289">
        <v>61733.33984375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566788</v>
      </c>
      <c r="F290">
        <v>0</v>
      </c>
      <c r="G290">
        <v>0</v>
      </c>
      <c r="H290">
        <v>0</v>
      </c>
      <c r="I290">
        <v>1</v>
      </c>
      <c r="J290">
        <v>100</v>
      </c>
      <c r="K290">
        <v>8537.466796875</v>
      </c>
      <c r="L290">
        <v>61762.25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571825.125</v>
      </c>
      <c r="F291">
        <v>0</v>
      </c>
      <c r="G291">
        <v>0</v>
      </c>
      <c r="H291">
        <v>0</v>
      </c>
      <c r="I291">
        <v>1</v>
      </c>
      <c r="J291">
        <v>100</v>
      </c>
      <c r="K291">
        <v>8537.466796875</v>
      </c>
      <c r="L291">
        <v>61767.16796875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571907.4375</v>
      </c>
      <c r="F292">
        <v>0</v>
      </c>
      <c r="G292">
        <v>0</v>
      </c>
      <c r="H292">
        <v>0</v>
      </c>
      <c r="I292">
        <v>1</v>
      </c>
      <c r="J292">
        <v>100</v>
      </c>
      <c r="K292">
        <v>8233.8291015625</v>
      </c>
      <c r="L292">
        <v>61731.98046875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665690.75</v>
      </c>
      <c r="F293">
        <v>0</v>
      </c>
      <c r="G293">
        <v>0</v>
      </c>
      <c r="H293">
        <v>0</v>
      </c>
      <c r="I293">
        <v>1</v>
      </c>
      <c r="J293">
        <v>100</v>
      </c>
      <c r="K293">
        <v>8233.8291015625</v>
      </c>
      <c r="L293">
        <v>61684.5546875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665775.4375</v>
      </c>
      <c r="F294">
        <v>0</v>
      </c>
      <c r="G294">
        <v>0</v>
      </c>
      <c r="H294">
        <v>0</v>
      </c>
      <c r="I294">
        <v>1</v>
      </c>
      <c r="J294">
        <v>100</v>
      </c>
      <c r="K294">
        <v>8465.3701171875</v>
      </c>
      <c r="L294">
        <v>61711.30859375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669923.4375</v>
      </c>
      <c r="F295">
        <v>0</v>
      </c>
      <c r="G295">
        <v>0</v>
      </c>
      <c r="H295">
        <v>0</v>
      </c>
      <c r="I295">
        <v>1</v>
      </c>
      <c r="J295">
        <v>100</v>
      </c>
      <c r="K295">
        <v>8465.3701171875</v>
      </c>
      <c r="L295">
        <v>61715.765625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670008.625</v>
      </c>
      <c r="F296">
        <v>0</v>
      </c>
      <c r="G296">
        <v>0</v>
      </c>
      <c r="H296">
        <v>0</v>
      </c>
      <c r="I296">
        <v>1</v>
      </c>
      <c r="J296">
        <v>100</v>
      </c>
      <c r="K296">
        <v>8518.2685546875</v>
      </c>
      <c r="L296">
        <v>61722.0078125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742328.75</v>
      </c>
      <c r="F297">
        <v>0</v>
      </c>
      <c r="G297">
        <v>0</v>
      </c>
      <c r="H297">
        <v>0</v>
      </c>
      <c r="I297">
        <v>1</v>
      </c>
      <c r="J297">
        <v>100</v>
      </c>
      <c r="K297">
        <v>8518.2685546875</v>
      </c>
      <c r="L297">
        <v>61720.078125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742413.4375</v>
      </c>
      <c r="F298">
        <v>0</v>
      </c>
      <c r="G298">
        <v>0</v>
      </c>
      <c r="H298">
        <v>0</v>
      </c>
      <c r="I298">
        <v>1</v>
      </c>
      <c r="J298">
        <v>100</v>
      </c>
      <c r="K298">
        <v>8467.0751953125</v>
      </c>
      <c r="L298">
        <v>61714.01953125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784664.125</v>
      </c>
      <c r="F299">
        <v>0</v>
      </c>
      <c r="G299">
        <v>0</v>
      </c>
      <c r="H299">
        <v>0</v>
      </c>
      <c r="I299">
        <v>1</v>
      </c>
      <c r="J299">
        <v>100</v>
      </c>
      <c r="K299">
        <v>8467.0751953125</v>
      </c>
      <c r="L299">
        <v>61711.234375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784748</v>
      </c>
      <c r="F300">
        <v>0</v>
      </c>
      <c r="G300">
        <v>0</v>
      </c>
      <c r="H300">
        <v>0</v>
      </c>
      <c r="I300">
        <v>1</v>
      </c>
      <c r="J300">
        <v>100</v>
      </c>
      <c r="K300">
        <v>8390.4658203125</v>
      </c>
      <c r="L300">
        <v>62336.5625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952473.4375</v>
      </c>
      <c r="F301">
        <v>0</v>
      </c>
      <c r="G301">
        <v>0</v>
      </c>
      <c r="H301">
        <v>0</v>
      </c>
      <c r="I301">
        <v>1</v>
      </c>
      <c r="J301">
        <v>100</v>
      </c>
      <c r="K301">
        <v>8390.4658203125</v>
      </c>
      <c r="L301">
        <v>63773.24609375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952552.875</v>
      </c>
      <c r="F302">
        <v>0</v>
      </c>
      <c r="G302">
        <v>0</v>
      </c>
      <c r="H302">
        <v>0</v>
      </c>
      <c r="I302">
        <v>1</v>
      </c>
      <c r="J302">
        <v>100</v>
      </c>
      <c r="K302">
        <v>7941.68359375</v>
      </c>
      <c r="L302">
        <v>63691.65625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968356.8125</v>
      </c>
      <c r="F303">
        <v>0</v>
      </c>
      <c r="G303">
        <v>0</v>
      </c>
      <c r="H303">
        <v>0</v>
      </c>
      <c r="I303">
        <v>1</v>
      </c>
      <c r="J303">
        <v>100</v>
      </c>
      <c r="K303">
        <v>7941.68359375</v>
      </c>
      <c r="L303">
        <v>63713.04296875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968443.375</v>
      </c>
      <c r="F304">
        <v>0</v>
      </c>
      <c r="G304">
        <v>0</v>
      </c>
      <c r="H304">
        <v>0</v>
      </c>
      <c r="I304">
        <v>1</v>
      </c>
      <c r="J304">
        <v>100</v>
      </c>
      <c r="K304">
        <v>8659.6162109375</v>
      </c>
      <c r="L304">
        <v>63846.83203125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994335.625</v>
      </c>
      <c r="F305">
        <v>0</v>
      </c>
      <c r="G305">
        <v>0</v>
      </c>
      <c r="H305">
        <v>0</v>
      </c>
      <c r="I305">
        <v>1</v>
      </c>
      <c r="J305">
        <v>100</v>
      </c>
      <c r="K305">
        <v>8659.6162109375</v>
      </c>
      <c r="L305">
        <v>64018.125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994335.625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60599.28515625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994335.625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59827.3203125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994335.625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59825.74609375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994335.625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59710.8984375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994335.625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59709.61328125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994335.625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59583.3984375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994417.5625</v>
      </c>
      <c r="F312">
        <v>0</v>
      </c>
      <c r="G312">
        <v>0</v>
      </c>
      <c r="H312">
        <v>0</v>
      </c>
      <c r="I312">
        <v>1</v>
      </c>
      <c r="J312">
        <v>100</v>
      </c>
      <c r="K312">
        <v>8193.1728515625</v>
      </c>
      <c r="L312">
        <v>62800.5859375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1018915.1875</v>
      </c>
      <c r="F313">
        <v>0</v>
      </c>
      <c r="G313">
        <v>0</v>
      </c>
      <c r="H313">
        <v>0</v>
      </c>
      <c r="I313">
        <v>1</v>
      </c>
      <c r="J313">
        <v>100</v>
      </c>
      <c r="K313">
        <v>8193.1728515625</v>
      </c>
      <c r="L313">
        <v>63602.61328125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1019013.5625</v>
      </c>
      <c r="F314">
        <v>0</v>
      </c>
      <c r="G314">
        <v>0</v>
      </c>
      <c r="H314">
        <v>0</v>
      </c>
      <c r="I314">
        <v>1</v>
      </c>
      <c r="J314">
        <v>100</v>
      </c>
      <c r="K314">
        <v>9836.5546875</v>
      </c>
      <c r="L314">
        <v>63919.671875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1028751.75</v>
      </c>
      <c r="F315">
        <v>0</v>
      </c>
      <c r="G315">
        <v>0</v>
      </c>
      <c r="H315">
        <v>0</v>
      </c>
      <c r="I315">
        <v>1</v>
      </c>
      <c r="J315">
        <v>100</v>
      </c>
      <c r="K315">
        <v>9836.5546875</v>
      </c>
      <c r="L315">
        <v>64138.56640625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1028837.375</v>
      </c>
      <c r="F316">
        <v>0</v>
      </c>
      <c r="G316">
        <v>0</v>
      </c>
      <c r="H316">
        <v>0</v>
      </c>
      <c r="I316">
        <v>1</v>
      </c>
      <c r="J316">
        <v>100</v>
      </c>
      <c r="K316">
        <v>8565.9990234375</v>
      </c>
      <c r="L316">
        <v>63893.6484375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1054449.75</v>
      </c>
      <c r="F317">
        <v>0</v>
      </c>
      <c r="G317">
        <v>0</v>
      </c>
      <c r="H317">
        <v>0</v>
      </c>
      <c r="I317">
        <v>1</v>
      </c>
      <c r="J317">
        <v>100</v>
      </c>
      <c r="K317">
        <v>8565.9990234375</v>
      </c>
      <c r="L317">
        <v>63988.3671875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1054533.375</v>
      </c>
      <c r="F318">
        <v>0</v>
      </c>
      <c r="G318">
        <v>0</v>
      </c>
      <c r="H318">
        <v>0</v>
      </c>
      <c r="I318">
        <v>1</v>
      </c>
      <c r="J318">
        <v>100</v>
      </c>
      <c r="K318">
        <v>8362.2421875</v>
      </c>
      <c r="L318">
        <v>63950.1875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1062812</v>
      </c>
      <c r="F319">
        <v>0</v>
      </c>
      <c r="G319">
        <v>0</v>
      </c>
      <c r="H319">
        <v>0</v>
      </c>
      <c r="I319">
        <v>1</v>
      </c>
      <c r="J319">
        <v>100</v>
      </c>
      <c r="K319">
        <v>8362.2421875</v>
      </c>
      <c r="L319">
        <v>63978.3125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1062905.375</v>
      </c>
      <c r="F320">
        <v>0</v>
      </c>
      <c r="G320">
        <v>0</v>
      </c>
      <c r="H320">
        <v>0</v>
      </c>
      <c r="I320">
        <v>1</v>
      </c>
      <c r="J320">
        <v>100</v>
      </c>
      <c r="K320">
        <v>9337.2587890625</v>
      </c>
      <c r="L320">
        <v>64168.1640625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1081486.5</v>
      </c>
      <c r="F321">
        <v>0</v>
      </c>
      <c r="G321">
        <v>0</v>
      </c>
      <c r="H321">
        <v>0</v>
      </c>
      <c r="I321">
        <v>1</v>
      </c>
      <c r="J321">
        <v>100</v>
      </c>
      <c r="K321">
        <v>9337.2587890625</v>
      </c>
      <c r="L321">
        <v>64354.390625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1081566.875</v>
      </c>
      <c r="F322">
        <v>0</v>
      </c>
      <c r="G322">
        <v>0</v>
      </c>
      <c r="H322">
        <v>0</v>
      </c>
      <c r="I322">
        <v>1</v>
      </c>
      <c r="J322">
        <v>100</v>
      </c>
      <c r="K322">
        <v>8039.3740234375</v>
      </c>
      <c r="L322">
        <v>64102.3125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1105604.625</v>
      </c>
      <c r="F323">
        <v>0</v>
      </c>
      <c r="G323">
        <v>0</v>
      </c>
      <c r="H323">
        <v>0</v>
      </c>
      <c r="I323">
        <v>1</v>
      </c>
      <c r="J323">
        <v>100</v>
      </c>
      <c r="K323">
        <v>8039.3740234375</v>
      </c>
      <c r="L323">
        <v>64082.828125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1105684.5</v>
      </c>
      <c r="F324">
        <v>0</v>
      </c>
      <c r="G324">
        <v>0</v>
      </c>
      <c r="H324">
        <v>0</v>
      </c>
      <c r="I324">
        <v>1</v>
      </c>
      <c r="J324">
        <v>100</v>
      </c>
      <c r="K324">
        <v>7988.70458984375</v>
      </c>
      <c r="L324">
        <v>64073.28515625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1113593.25</v>
      </c>
      <c r="F325">
        <v>0</v>
      </c>
      <c r="G325">
        <v>0</v>
      </c>
      <c r="H325">
        <v>0</v>
      </c>
      <c r="I325">
        <v>1</v>
      </c>
      <c r="J325">
        <v>100</v>
      </c>
      <c r="K325">
        <v>7988.70458984375</v>
      </c>
      <c r="L325">
        <v>64091.9609375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1113675.125</v>
      </c>
      <c r="F326">
        <v>0</v>
      </c>
      <c r="G326">
        <v>0</v>
      </c>
      <c r="H326">
        <v>0</v>
      </c>
      <c r="I326">
        <v>1</v>
      </c>
      <c r="J326">
        <v>100</v>
      </c>
      <c r="K326">
        <v>8181.919921875</v>
      </c>
      <c r="L326">
        <v>64129.6171875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1154502.875</v>
      </c>
      <c r="F327">
        <v>0</v>
      </c>
      <c r="G327">
        <v>0</v>
      </c>
      <c r="H327">
        <v>0</v>
      </c>
      <c r="I327">
        <v>1</v>
      </c>
      <c r="J327">
        <v>100</v>
      </c>
      <c r="K327">
        <v>8181.919921875</v>
      </c>
      <c r="L327">
        <v>64276.79296875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1154586.25</v>
      </c>
      <c r="F328">
        <v>0</v>
      </c>
      <c r="G328">
        <v>0</v>
      </c>
      <c r="H328">
        <v>0</v>
      </c>
      <c r="I328">
        <v>1</v>
      </c>
      <c r="J328">
        <v>100</v>
      </c>
      <c r="K328">
        <v>8339.6943359375</v>
      </c>
      <c r="L328">
        <v>64308.03125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1187861.625</v>
      </c>
      <c r="F329">
        <v>0</v>
      </c>
      <c r="G329">
        <v>0</v>
      </c>
      <c r="H329">
        <v>0</v>
      </c>
      <c r="I329">
        <v>1</v>
      </c>
      <c r="J329">
        <v>100</v>
      </c>
      <c r="K329">
        <v>8339.6943359375</v>
      </c>
      <c r="L329">
        <v>64432.27734375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1187944.25</v>
      </c>
      <c r="F330">
        <v>0</v>
      </c>
      <c r="G330">
        <v>0</v>
      </c>
      <c r="H330">
        <v>0</v>
      </c>
      <c r="I330">
        <v>1</v>
      </c>
      <c r="J330">
        <v>100</v>
      </c>
      <c r="K330">
        <v>8253.435546875</v>
      </c>
      <c r="L330">
        <v>64415.51171875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1229128.875</v>
      </c>
      <c r="F331">
        <v>0</v>
      </c>
      <c r="G331">
        <v>0</v>
      </c>
      <c r="H331">
        <v>0</v>
      </c>
      <c r="I331">
        <v>1</v>
      </c>
      <c r="J331">
        <v>100</v>
      </c>
      <c r="K331">
        <v>8253.435546875</v>
      </c>
      <c r="L331">
        <v>64528.3984375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1229232.75</v>
      </c>
      <c r="F332">
        <v>0</v>
      </c>
      <c r="G332">
        <v>0</v>
      </c>
      <c r="H332">
        <v>0</v>
      </c>
      <c r="I332">
        <v>1</v>
      </c>
      <c r="J332">
        <v>100</v>
      </c>
      <c r="K332">
        <v>10387.9638671875</v>
      </c>
      <c r="L332">
        <v>64962.21875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1239516.875</v>
      </c>
      <c r="F333">
        <v>0</v>
      </c>
      <c r="G333">
        <v>0</v>
      </c>
      <c r="H333">
        <v>0</v>
      </c>
      <c r="I333">
        <v>1</v>
      </c>
      <c r="J333">
        <v>100</v>
      </c>
      <c r="K333">
        <v>10387.9638671875</v>
      </c>
      <c r="L333">
        <v>65176.921875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1239618.875</v>
      </c>
      <c r="F334">
        <v>0</v>
      </c>
      <c r="G334">
        <v>0</v>
      </c>
      <c r="H334">
        <v>0</v>
      </c>
      <c r="I334">
        <v>1</v>
      </c>
      <c r="J334">
        <v>100</v>
      </c>
      <c r="K334">
        <v>10205.513671875</v>
      </c>
      <c r="L334">
        <v>65140.140625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1244619.625</v>
      </c>
      <c r="F335">
        <v>0</v>
      </c>
      <c r="G335">
        <v>0</v>
      </c>
      <c r="H335">
        <v>0</v>
      </c>
      <c r="I335">
        <v>1</v>
      </c>
      <c r="J335">
        <v>100</v>
      </c>
      <c r="K335">
        <v>10205.513671875</v>
      </c>
      <c r="L335">
        <v>65171.88671875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1244718.25</v>
      </c>
      <c r="F336">
        <v>0</v>
      </c>
      <c r="G336">
        <v>0</v>
      </c>
      <c r="H336">
        <v>0</v>
      </c>
      <c r="I336">
        <v>1</v>
      </c>
      <c r="J336">
        <v>100</v>
      </c>
      <c r="K336">
        <v>9861.099609375</v>
      </c>
      <c r="L336">
        <v>65101.52734375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1259411.25</v>
      </c>
      <c r="F337">
        <v>0</v>
      </c>
      <c r="G337">
        <v>0</v>
      </c>
      <c r="H337">
        <v>0</v>
      </c>
      <c r="I337">
        <v>1</v>
      </c>
      <c r="J337">
        <v>100</v>
      </c>
      <c r="K337">
        <v>9861.099609375</v>
      </c>
      <c r="L337">
        <v>65158.83984375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1259496</v>
      </c>
      <c r="F338">
        <v>0</v>
      </c>
      <c r="G338">
        <v>0</v>
      </c>
      <c r="H338">
        <v>0</v>
      </c>
      <c r="I338">
        <v>1</v>
      </c>
      <c r="J338">
        <v>100</v>
      </c>
      <c r="K338">
        <v>8475.9228515625</v>
      </c>
      <c r="L338">
        <v>64877.7265625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1267971.875</v>
      </c>
      <c r="F339">
        <v>0</v>
      </c>
      <c r="G339">
        <v>0</v>
      </c>
      <c r="H339">
        <v>0</v>
      </c>
      <c r="I339">
        <v>1</v>
      </c>
      <c r="J339">
        <v>100</v>
      </c>
      <c r="K339">
        <v>8475.9228515625</v>
      </c>
      <c r="L339">
        <v>64799.51953125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1276363.125</v>
      </c>
      <c r="F340">
        <v>0</v>
      </c>
      <c r="G340">
        <v>0</v>
      </c>
      <c r="H340">
        <v>0</v>
      </c>
      <c r="I340">
        <v>1</v>
      </c>
      <c r="J340">
        <v>100</v>
      </c>
      <c r="K340">
        <v>8475.9228515625</v>
      </c>
      <c r="L340">
        <v>64806.44140625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1276449.375</v>
      </c>
      <c r="F341">
        <v>0</v>
      </c>
      <c r="G341">
        <v>0</v>
      </c>
      <c r="H341">
        <v>0</v>
      </c>
      <c r="I341">
        <v>1</v>
      </c>
      <c r="J341">
        <v>100</v>
      </c>
      <c r="K341">
        <v>8633.130859375</v>
      </c>
      <c r="L341">
        <v>64838.17578125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1284996.25</v>
      </c>
      <c r="F342">
        <v>0</v>
      </c>
      <c r="G342">
        <v>0</v>
      </c>
      <c r="H342">
        <v>0</v>
      </c>
      <c r="I342">
        <v>1</v>
      </c>
      <c r="J342">
        <v>100</v>
      </c>
      <c r="K342">
        <v>8633.130859375</v>
      </c>
      <c r="L342">
        <v>64867.1796875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1285078.875</v>
      </c>
      <c r="F343">
        <v>0</v>
      </c>
      <c r="G343">
        <v>0</v>
      </c>
      <c r="H343">
        <v>0</v>
      </c>
      <c r="I343">
        <v>1</v>
      </c>
      <c r="J343">
        <v>100</v>
      </c>
      <c r="K343">
        <v>8267.83203125</v>
      </c>
      <c r="L343">
        <v>64794.0703125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1334603.25</v>
      </c>
      <c r="F344">
        <v>0</v>
      </c>
      <c r="G344">
        <v>0</v>
      </c>
      <c r="H344">
        <v>0</v>
      </c>
      <c r="I344">
        <v>1</v>
      </c>
      <c r="J344">
        <v>100</v>
      </c>
      <c r="K344">
        <v>8267.83203125</v>
      </c>
      <c r="L344">
        <v>64867.1328125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1334686.25</v>
      </c>
      <c r="F345">
        <v>0</v>
      </c>
      <c r="G345">
        <v>0</v>
      </c>
      <c r="H345">
        <v>0</v>
      </c>
      <c r="I345">
        <v>1</v>
      </c>
      <c r="J345">
        <v>100</v>
      </c>
      <c r="K345">
        <v>8303.8037109375</v>
      </c>
      <c r="L345">
        <v>64874.94921875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1392729.875</v>
      </c>
      <c r="F346">
        <v>0</v>
      </c>
      <c r="G346">
        <v>0</v>
      </c>
      <c r="H346">
        <v>0</v>
      </c>
      <c r="I346">
        <v>1</v>
      </c>
      <c r="J346">
        <v>100</v>
      </c>
      <c r="K346">
        <v>8303.8037109375</v>
      </c>
      <c r="L346">
        <v>65008.58984375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1392809.5</v>
      </c>
      <c r="F347">
        <v>0</v>
      </c>
      <c r="G347">
        <v>0</v>
      </c>
      <c r="H347">
        <v>0</v>
      </c>
      <c r="I347">
        <v>1</v>
      </c>
      <c r="J347">
        <v>100</v>
      </c>
      <c r="K347">
        <v>7963.0224609375</v>
      </c>
      <c r="L347">
        <v>64939.92578125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1400692.875</v>
      </c>
      <c r="F348">
        <v>0</v>
      </c>
      <c r="G348">
        <v>0</v>
      </c>
      <c r="H348">
        <v>0</v>
      </c>
      <c r="I348">
        <v>1</v>
      </c>
      <c r="J348">
        <v>100</v>
      </c>
      <c r="K348">
        <v>7963.0224609375</v>
      </c>
      <c r="L348">
        <v>64927.23046875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1400772.375</v>
      </c>
      <c r="F349">
        <v>0</v>
      </c>
      <c r="G349">
        <v>0</v>
      </c>
      <c r="H349">
        <v>0</v>
      </c>
      <c r="I349">
        <v>1</v>
      </c>
      <c r="J349">
        <v>100</v>
      </c>
      <c r="K349">
        <v>7951.73974609375</v>
      </c>
      <c r="L349">
        <v>64925.0234375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1440451.5</v>
      </c>
      <c r="F350">
        <v>0</v>
      </c>
      <c r="G350">
        <v>0</v>
      </c>
      <c r="H350">
        <v>0</v>
      </c>
      <c r="I350">
        <v>1</v>
      </c>
      <c r="J350">
        <v>100</v>
      </c>
      <c r="K350">
        <v>7951.73974609375</v>
      </c>
      <c r="L350">
        <v>64993.125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1440534</v>
      </c>
      <c r="F351">
        <v>0</v>
      </c>
      <c r="G351">
        <v>0</v>
      </c>
      <c r="H351">
        <v>0</v>
      </c>
      <c r="I351">
        <v>1</v>
      </c>
      <c r="J351">
        <v>100</v>
      </c>
      <c r="K351">
        <v>8245.4794921875</v>
      </c>
      <c r="L351">
        <v>65052.94921875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1465188</v>
      </c>
      <c r="F352">
        <v>0</v>
      </c>
      <c r="G352">
        <v>0</v>
      </c>
      <c r="H352">
        <v>0</v>
      </c>
      <c r="I352">
        <v>1</v>
      </c>
      <c r="J352">
        <v>100</v>
      </c>
      <c r="K352">
        <v>8245.4794921875</v>
      </c>
      <c r="L352">
        <v>65153.5703125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1465188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60750.62109375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1465188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61602.6484375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1465188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61602.77734375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1465188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61659.64453125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1465188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61659.828125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1465188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61760.00390625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1465188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61767.19140625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1465188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61767.39453125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1465188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61807.5234375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1465188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61807.57421875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1465188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61833.0859375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1465188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61833.26171875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1465188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61976.06640625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1465188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61976.21484375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1465188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62199.7578125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1465188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62199.83984375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1465188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62309.93359375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1465188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62309.95703125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1465188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62477.1015625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1465188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62462.98828125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1465188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60843.1171875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1465188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60840.91015625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1465188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60737.67578125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1465188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60735.18359375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1465188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60603.3515625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1465188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60621.11328125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1465188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61560.50390625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1465188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61567.33203125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1465188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61992.6640625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1465188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61995.69140625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1465188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62327.41015625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1465188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62327.5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1465188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62410.44921875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1465188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62410.59375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1465188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62605.03515625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1465188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62606.375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1465188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62613.44921875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1465188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62722.0703125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1465188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62722.765625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1465188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62772.14453125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1465188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62772.625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1465188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62815.69921875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1465188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62815.05859375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1465188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62735.01953125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1465188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62734.94140625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1465188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62726.93359375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1465188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62726.6796875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1465188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62714.83984375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1465188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62714.80078125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1465188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62728.0078125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1465188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62728.01171875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1465188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62726.3359375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1465188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62726.31640625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1465188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62724.48828125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1465188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62725.33984375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1465188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62725.3828125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1465188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62736.01953125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1465188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62735.9765625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1465188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62735.2890625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1465188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61963.421875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1465188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61956.8359375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1465188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60590.36328125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1465188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60589.48828125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1465188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59715.2578125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1465188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59714.6484375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1465188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59675.265625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1465188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59674.4765625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1465188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59021.0703125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1465188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59020.72265625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1465188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58989.7578125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1465188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58989.375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1465188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58982.16796875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1465188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58981.7890625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1465188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58910.421875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1465188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58910.078125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1465188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58786.54296875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1465188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58786.2578125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1465188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58758.49609375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1465188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58758.22265625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1465188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58705.859375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1465188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58705.609375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1465188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58657.63671875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1465188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58635.34765625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1465188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58635.125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1465188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58621.91796875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1465188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58621.6953125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1465188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58480.359375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1465188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58480.1875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1465188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58447.4296875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1465188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58447.26953125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1465188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58416.3125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1465283.375</v>
      </c>
      <c r="F444">
        <v>0</v>
      </c>
      <c r="G444">
        <v>0</v>
      </c>
      <c r="H444">
        <v>0</v>
      </c>
      <c r="I444">
        <v>1</v>
      </c>
      <c r="J444">
        <v>100</v>
      </c>
      <c r="K444">
        <v>9537.6357421875</v>
      </c>
      <c r="L444">
        <v>61204.5859375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1474725.625</v>
      </c>
      <c r="F445">
        <v>0</v>
      </c>
      <c r="G445">
        <v>0</v>
      </c>
      <c r="H445">
        <v>0</v>
      </c>
      <c r="I445">
        <v>1</v>
      </c>
      <c r="J445">
        <v>100</v>
      </c>
      <c r="K445">
        <v>9537.6357421875</v>
      </c>
      <c r="L445">
        <v>61324.06640625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1474818.875</v>
      </c>
      <c r="F446">
        <v>0</v>
      </c>
      <c r="G446">
        <v>0</v>
      </c>
      <c r="H446">
        <v>0</v>
      </c>
      <c r="I446">
        <v>1</v>
      </c>
      <c r="J446">
        <v>100</v>
      </c>
      <c r="K446">
        <v>9324.34375</v>
      </c>
      <c r="L446">
        <v>61278.3828125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1484050</v>
      </c>
      <c r="F447">
        <v>0</v>
      </c>
      <c r="G447">
        <v>0</v>
      </c>
      <c r="H447">
        <v>0</v>
      </c>
      <c r="I447">
        <v>1</v>
      </c>
      <c r="J447">
        <v>100</v>
      </c>
      <c r="K447">
        <v>9324.34375</v>
      </c>
      <c r="L447">
        <v>61329.546875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1484148.875</v>
      </c>
      <c r="F448">
        <v>0</v>
      </c>
      <c r="G448">
        <v>0</v>
      </c>
      <c r="H448">
        <v>0</v>
      </c>
      <c r="I448">
        <v>1</v>
      </c>
      <c r="J448">
        <v>100</v>
      </c>
      <c r="K448">
        <v>9890.0048828125</v>
      </c>
      <c r="L448">
        <v>61453.09375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1503830</v>
      </c>
      <c r="F449">
        <v>0</v>
      </c>
      <c r="G449">
        <v>0</v>
      </c>
      <c r="H449">
        <v>0</v>
      </c>
      <c r="I449">
        <v>1</v>
      </c>
      <c r="J449">
        <v>100</v>
      </c>
      <c r="K449">
        <v>9890.0048828125</v>
      </c>
      <c r="L449">
        <v>61592.75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1503926.25</v>
      </c>
      <c r="F450">
        <v>0</v>
      </c>
      <c r="G450">
        <v>0</v>
      </c>
      <c r="H450">
        <v>0</v>
      </c>
      <c r="I450">
        <v>1</v>
      </c>
      <c r="J450">
        <v>100</v>
      </c>
      <c r="K450">
        <v>9631.177734375</v>
      </c>
      <c r="L450">
        <v>61536.296875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1513461.125</v>
      </c>
      <c r="F451">
        <v>0</v>
      </c>
      <c r="G451">
        <v>0</v>
      </c>
      <c r="H451">
        <v>0</v>
      </c>
      <c r="I451">
        <v>1</v>
      </c>
      <c r="J451">
        <v>100</v>
      </c>
      <c r="K451">
        <v>9631.177734375</v>
      </c>
      <c r="L451">
        <v>61574.37890625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1513562.25</v>
      </c>
      <c r="F452">
        <v>0</v>
      </c>
      <c r="G452">
        <v>0</v>
      </c>
      <c r="H452">
        <v>0</v>
      </c>
      <c r="I452">
        <v>1</v>
      </c>
      <c r="J452">
        <v>100</v>
      </c>
      <c r="K452">
        <v>10109.09765625</v>
      </c>
      <c r="L452">
        <v>61680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1523570.25</v>
      </c>
      <c r="F453">
        <v>0</v>
      </c>
      <c r="G453">
        <v>0</v>
      </c>
      <c r="H453">
        <v>0</v>
      </c>
      <c r="I453">
        <v>1</v>
      </c>
      <c r="J453">
        <v>100</v>
      </c>
      <c r="K453">
        <v>10109.09765625</v>
      </c>
      <c r="L453">
        <v>61754.546875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1523668.75</v>
      </c>
      <c r="F454">
        <v>0</v>
      </c>
      <c r="G454">
        <v>0</v>
      </c>
      <c r="H454">
        <v>0</v>
      </c>
      <c r="I454">
        <v>1</v>
      </c>
      <c r="J454">
        <v>100</v>
      </c>
      <c r="K454">
        <v>9853.5478515625</v>
      </c>
      <c r="L454">
        <v>61698.40625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1543277.375</v>
      </c>
      <c r="F455">
        <v>0</v>
      </c>
      <c r="G455">
        <v>0</v>
      </c>
      <c r="H455">
        <v>0</v>
      </c>
      <c r="I455">
        <v>1</v>
      </c>
      <c r="J455">
        <v>100</v>
      </c>
      <c r="K455">
        <v>9853.5478515625</v>
      </c>
      <c r="L455">
        <v>61785.10546875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1543369.875</v>
      </c>
      <c r="F456">
        <v>0</v>
      </c>
      <c r="G456">
        <v>0</v>
      </c>
      <c r="H456">
        <v>0</v>
      </c>
      <c r="I456">
        <v>1</v>
      </c>
      <c r="J456">
        <v>100</v>
      </c>
      <c r="K456">
        <v>9250.2724609375</v>
      </c>
      <c r="L456">
        <v>61654.51953125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1552527.625</v>
      </c>
      <c r="F457">
        <v>0</v>
      </c>
      <c r="G457">
        <v>0</v>
      </c>
      <c r="H457">
        <v>0</v>
      </c>
      <c r="I457">
        <v>1</v>
      </c>
      <c r="J457">
        <v>100</v>
      </c>
      <c r="K457">
        <v>9250.2724609375</v>
      </c>
      <c r="L457">
        <v>61663.5625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1552527.625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58268.51171875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1552527.625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58256.33984375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1552623.625</v>
      </c>
      <c r="F460">
        <v>0</v>
      </c>
      <c r="G460">
        <v>0</v>
      </c>
      <c r="H460">
        <v>0</v>
      </c>
      <c r="I460">
        <v>1</v>
      </c>
      <c r="J460">
        <v>100</v>
      </c>
      <c r="K460">
        <v>9594.8046875</v>
      </c>
      <c r="L460">
        <v>61307.72265625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1604339.625</v>
      </c>
      <c r="F461">
        <v>0</v>
      </c>
      <c r="G461">
        <v>0</v>
      </c>
      <c r="H461">
        <v>0</v>
      </c>
      <c r="I461">
        <v>1</v>
      </c>
      <c r="J461">
        <v>100</v>
      </c>
      <c r="K461">
        <v>9594.8046875</v>
      </c>
      <c r="L461">
        <v>61921.61328125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1604339.625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58194.6953125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1604339.625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58161.84765625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1604439.375</v>
      </c>
      <c r="F464">
        <v>0</v>
      </c>
      <c r="G464">
        <v>0</v>
      </c>
      <c r="H464">
        <v>0</v>
      </c>
      <c r="I464">
        <v>1</v>
      </c>
      <c r="J464">
        <v>100</v>
      </c>
      <c r="K464">
        <v>9984.2255859375</v>
      </c>
      <c r="L464">
        <v>61246.4609375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1605537.625</v>
      </c>
      <c r="F465">
        <v>0</v>
      </c>
      <c r="G465">
        <v>0</v>
      </c>
      <c r="H465">
        <v>0</v>
      </c>
      <c r="I465">
        <v>1</v>
      </c>
      <c r="J465">
        <v>100</v>
      </c>
      <c r="K465">
        <v>9984.2255859375</v>
      </c>
      <c r="L465">
        <v>61442.08203125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1614323.75</v>
      </c>
      <c r="F466">
        <v>0</v>
      </c>
      <c r="G466">
        <v>0</v>
      </c>
      <c r="H466">
        <v>0</v>
      </c>
      <c r="I466">
        <v>1</v>
      </c>
      <c r="J466">
        <v>100</v>
      </c>
      <c r="K466">
        <v>9984.2255859375</v>
      </c>
      <c r="L466">
        <v>62483.921875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1614419.25</v>
      </c>
      <c r="F467">
        <v>0</v>
      </c>
      <c r="G467">
        <v>0</v>
      </c>
      <c r="H467">
        <v>0</v>
      </c>
      <c r="I467">
        <v>1</v>
      </c>
      <c r="J467">
        <v>100</v>
      </c>
      <c r="K467">
        <v>9545.462890625</v>
      </c>
      <c r="L467">
        <v>62420.9609375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1652505.625</v>
      </c>
      <c r="F468">
        <v>0</v>
      </c>
      <c r="G468">
        <v>0</v>
      </c>
      <c r="H468">
        <v>0</v>
      </c>
      <c r="I468">
        <v>1</v>
      </c>
      <c r="J468">
        <v>100</v>
      </c>
      <c r="K468">
        <v>9545.462890625</v>
      </c>
      <c r="L468">
        <v>62933.3515625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1652606.25</v>
      </c>
      <c r="F469">
        <v>0</v>
      </c>
      <c r="G469">
        <v>0</v>
      </c>
      <c r="H469">
        <v>0</v>
      </c>
      <c r="I469">
        <v>1</v>
      </c>
      <c r="J469">
        <v>100</v>
      </c>
      <c r="K469">
        <v>10066.326171875</v>
      </c>
      <c r="L469">
        <v>63013.1484375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1672638.25</v>
      </c>
      <c r="F470">
        <v>0</v>
      </c>
      <c r="G470">
        <v>0</v>
      </c>
      <c r="H470">
        <v>0</v>
      </c>
      <c r="I470">
        <v>1</v>
      </c>
      <c r="J470">
        <v>100</v>
      </c>
      <c r="K470">
        <v>10066.326171875</v>
      </c>
      <c r="L470">
        <v>63230.03515625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1672736.375</v>
      </c>
      <c r="F471">
        <v>0</v>
      </c>
      <c r="G471">
        <v>0</v>
      </c>
      <c r="H471">
        <v>0</v>
      </c>
      <c r="I471">
        <v>1</v>
      </c>
      <c r="J471">
        <v>100</v>
      </c>
      <c r="K471">
        <v>9806.654296875</v>
      </c>
      <c r="L471">
        <v>63191.17578125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1731478.25</v>
      </c>
      <c r="F472">
        <v>0</v>
      </c>
      <c r="G472">
        <v>0</v>
      </c>
      <c r="H472">
        <v>0</v>
      </c>
      <c r="I472">
        <v>1</v>
      </c>
      <c r="J472">
        <v>100</v>
      </c>
      <c r="K472">
        <v>9806.654296875</v>
      </c>
      <c r="L472">
        <v>63553.67578125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1731578.5</v>
      </c>
      <c r="F473">
        <v>0</v>
      </c>
      <c r="G473">
        <v>0</v>
      </c>
      <c r="H473">
        <v>0</v>
      </c>
      <c r="I473">
        <v>1</v>
      </c>
      <c r="J473">
        <v>100</v>
      </c>
      <c r="K473">
        <v>10023.203125</v>
      </c>
      <c r="L473">
        <v>63591.51171875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1781594.25</v>
      </c>
      <c r="F474">
        <v>0</v>
      </c>
      <c r="G474">
        <v>0</v>
      </c>
      <c r="H474">
        <v>0</v>
      </c>
      <c r="I474">
        <v>1</v>
      </c>
      <c r="J474">
        <v>100</v>
      </c>
      <c r="K474">
        <v>10023.203125</v>
      </c>
      <c r="L474">
        <v>63894.75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1781695</v>
      </c>
      <c r="F475">
        <v>0</v>
      </c>
      <c r="G475">
        <v>0</v>
      </c>
      <c r="H475">
        <v>0</v>
      </c>
      <c r="I475">
        <v>1</v>
      </c>
      <c r="J475">
        <v>100</v>
      </c>
      <c r="K475">
        <v>10075.3564453125</v>
      </c>
      <c r="L475">
        <v>63904.96875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1786631.875</v>
      </c>
      <c r="F476">
        <v>0</v>
      </c>
      <c r="G476">
        <v>0</v>
      </c>
      <c r="H476">
        <v>0</v>
      </c>
      <c r="I476">
        <v>1</v>
      </c>
      <c r="J476">
        <v>100</v>
      </c>
      <c r="K476">
        <v>10075.3564453125</v>
      </c>
      <c r="L476">
        <v>63934.71875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1786730.875</v>
      </c>
      <c r="F477">
        <v>0</v>
      </c>
      <c r="G477">
        <v>0</v>
      </c>
      <c r="H477">
        <v>0</v>
      </c>
      <c r="I477">
        <v>1</v>
      </c>
      <c r="J477">
        <v>100</v>
      </c>
      <c r="K477">
        <v>9899.8193359375</v>
      </c>
      <c r="L477">
        <v>63906.8515625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1870780.375</v>
      </c>
      <c r="F478">
        <v>0</v>
      </c>
      <c r="G478">
        <v>0</v>
      </c>
      <c r="H478">
        <v>0</v>
      </c>
      <c r="I478">
        <v>1</v>
      </c>
      <c r="J478">
        <v>100</v>
      </c>
      <c r="K478">
        <v>9899.8193359375</v>
      </c>
      <c r="L478">
        <v>64297.046875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1870880.75</v>
      </c>
      <c r="F479">
        <v>0</v>
      </c>
      <c r="G479">
        <v>0</v>
      </c>
      <c r="H479">
        <v>0</v>
      </c>
      <c r="I479">
        <v>1</v>
      </c>
      <c r="J479">
        <v>100</v>
      </c>
      <c r="K479">
        <v>10041.7939453125</v>
      </c>
      <c r="L479">
        <v>64321.75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1931031.125</v>
      </c>
      <c r="F480">
        <v>0</v>
      </c>
      <c r="G480">
        <v>0</v>
      </c>
      <c r="H480">
        <v>0</v>
      </c>
      <c r="I480">
        <v>1</v>
      </c>
      <c r="J480">
        <v>100</v>
      </c>
      <c r="K480">
        <v>10041.7939453125</v>
      </c>
      <c r="L480">
        <v>64591.2890625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1931132.125</v>
      </c>
      <c r="F481">
        <v>0</v>
      </c>
      <c r="G481">
        <v>0</v>
      </c>
      <c r="H481">
        <v>0</v>
      </c>
      <c r="I481">
        <v>1</v>
      </c>
      <c r="J481">
        <v>100</v>
      </c>
      <c r="K481">
        <v>10101.4873046875</v>
      </c>
      <c r="L481">
        <v>64602.15625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2001741.5</v>
      </c>
      <c r="F482">
        <v>0</v>
      </c>
      <c r="G482">
        <v>0</v>
      </c>
      <c r="H482">
        <v>0</v>
      </c>
      <c r="I482">
        <v>1</v>
      </c>
      <c r="J482">
        <v>100</v>
      </c>
      <c r="K482">
        <v>10101.4873046875</v>
      </c>
      <c r="L482">
        <v>64881.23828125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2001841.25</v>
      </c>
      <c r="F483">
        <v>0</v>
      </c>
      <c r="G483">
        <v>0</v>
      </c>
      <c r="H483">
        <v>0</v>
      </c>
      <c r="I483">
        <v>1</v>
      </c>
      <c r="J483">
        <v>100</v>
      </c>
      <c r="K483">
        <v>9963.5234375</v>
      </c>
      <c r="L483">
        <v>64857.05078125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2051559.125</v>
      </c>
      <c r="F484">
        <v>0</v>
      </c>
      <c r="G484">
        <v>0</v>
      </c>
      <c r="H484">
        <v>0</v>
      </c>
      <c r="I484">
        <v>1</v>
      </c>
      <c r="J484">
        <v>100</v>
      </c>
      <c r="K484">
        <v>9963.5234375</v>
      </c>
      <c r="L484">
        <v>65010.8203125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2051659.875</v>
      </c>
      <c r="F485">
        <v>0</v>
      </c>
      <c r="G485">
        <v>0</v>
      </c>
      <c r="H485">
        <v>0</v>
      </c>
      <c r="I485">
        <v>1</v>
      </c>
      <c r="J485">
        <v>100</v>
      </c>
      <c r="K485">
        <v>10072.453125</v>
      </c>
      <c r="L485">
        <v>65031.1171875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2192573.5</v>
      </c>
      <c r="F486">
        <v>0</v>
      </c>
      <c r="G486">
        <v>0</v>
      </c>
      <c r="H486">
        <v>0</v>
      </c>
      <c r="I486">
        <v>1</v>
      </c>
      <c r="J486">
        <v>100</v>
      </c>
      <c r="K486">
        <v>10072.453125</v>
      </c>
      <c r="L486">
        <v>65440.2734375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2192674.5</v>
      </c>
      <c r="F487">
        <v>0</v>
      </c>
      <c r="G487">
        <v>0</v>
      </c>
      <c r="H487">
        <v>0</v>
      </c>
      <c r="I487">
        <v>1</v>
      </c>
      <c r="J487">
        <v>100</v>
      </c>
      <c r="K487">
        <v>10097.9892578125</v>
      </c>
      <c r="L487">
        <v>65448.265625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2222867.5</v>
      </c>
      <c r="F488">
        <v>0</v>
      </c>
      <c r="G488">
        <v>0</v>
      </c>
      <c r="H488">
        <v>0</v>
      </c>
      <c r="I488">
        <v>1</v>
      </c>
      <c r="J488">
        <v>100</v>
      </c>
      <c r="K488">
        <v>10097.9892578125</v>
      </c>
      <c r="L488">
        <v>65525.8203125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2222967</v>
      </c>
      <c r="F489">
        <v>0</v>
      </c>
      <c r="G489">
        <v>0</v>
      </c>
      <c r="H489">
        <v>0</v>
      </c>
      <c r="I489">
        <v>1</v>
      </c>
      <c r="J489">
        <v>100</v>
      </c>
      <c r="K489">
        <v>9962.1220703125</v>
      </c>
      <c r="L489">
        <v>65500.55859375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2372399</v>
      </c>
      <c r="F490">
        <v>0</v>
      </c>
      <c r="G490">
        <v>0</v>
      </c>
      <c r="H490">
        <v>0</v>
      </c>
      <c r="I490">
        <v>1</v>
      </c>
      <c r="J490">
        <v>100</v>
      </c>
      <c r="K490">
        <v>9962.1220703125</v>
      </c>
      <c r="L490">
        <v>65799.3828125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2382261.5</v>
      </c>
      <c r="F491">
        <v>0</v>
      </c>
      <c r="G491">
        <v>0</v>
      </c>
      <c r="H491">
        <v>0</v>
      </c>
      <c r="I491">
        <v>1</v>
      </c>
      <c r="J491">
        <v>100</v>
      </c>
      <c r="K491">
        <v>9962.1220703125</v>
      </c>
      <c r="L491">
        <v>58997.70703125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2382361.25</v>
      </c>
      <c r="F492">
        <v>0</v>
      </c>
      <c r="G492">
        <v>0</v>
      </c>
      <c r="H492">
        <v>0</v>
      </c>
      <c r="I492">
        <v>1</v>
      </c>
      <c r="J492">
        <v>100</v>
      </c>
      <c r="K492">
        <v>9992.314453125</v>
      </c>
      <c r="L492">
        <v>59418.74609375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2492177</v>
      </c>
      <c r="F493">
        <v>0</v>
      </c>
      <c r="G493">
        <v>0</v>
      </c>
      <c r="H493">
        <v>0</v>
      </c>
      <c r="I493">
        <v>1</v>
      </c>
      <c r="J493">
        <v>100</v>
      </c>
      <c r="K493">
        <v>9992.314453125</v>
      </c>
      <c r="L493">
        <v>60793.5859375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2492275.25</v>
      </c>
      <c r="F494">
        <v>0</v>
      </c>
      <c r="G494">
        <v>0</v>
      </c>
      <c r="H494">
        <v>0</v>
      </c>
      <c r="I494">
        <v>1</v>
      </c>
      <c r="J494">
        <v>100</v>
      </c>
      <c r="K494">
        <v>9824.666015625</v>
      </c>
      <c r="L494">
        <v>60753.4921875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2521651</v>
      </c>
      <c r="F495">
        <v>0</v>
      </c>
      <c r="G495">
        <v>0</v>
      </c>
      <c r="H495">
        <v>0</v>
      </c>
      <c r="I495">
        <v>1</v>
      </c>
      <c r="J495">
        <v>100</v>
      </c>
      <c r="K495">
        <v>9824.666015625</v>
      </c>
      <c r="L495">
        <v>60991.69140625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2521746.75</v>
      </c>
      <c r="F496">
        <v>0</v>
      </c>
      <c r="G496">
        <v>0</v>
      </c>
      <c r="H496">
        <v>0</v>
      </c>
      <c r="I496">
        <v>1</v>
      </c>
      <c r="J496">
        <v>100</v>
      </c>
      <c r="K496">
        <v>9593.919921875</v>
      </c>
      <c r="L496">
        <v>60935.79296875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2531244.75</v>
      </c>
      <c r="F497">
        <v>0</v>
      </c>
      <c r="G497">
        <v>0</v>
      </c>
      <c r="H497">
        <v>0</v>
      </c>
      <c r="I497">
        <v>1</v>
      </c>
      <c r="J497">
        <v>100</v>
      </c>
      <c r="K497">
        <v>9593.919921875</v>
      </c>
      <c r="L497">
        <v>60997.57421875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2531343.25</v>
      </c>
      <c r="F498">
        <v>0</v>
      </c>
      <c r="G498">
        <v>0</v>
      </c>
      <c r="H498">
        <v>0</v>
      </c>
      <c r="I498">
        <v>1</v>
      </c>
      <c r="J498">
        <v>100</v>
      </c>
      <c r="K498">
        <v>9853.04296875</v>
      </c>
      <c r="L498">
        <v>61062.33203125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2560804</v>
      </c>
      <c r="F499">
        <v>0</v>
      </c>
      <c r="G499">
        <v>0</v>
      </c>
      <c r="H499">
        <v>0</v>
      </c>
      <c r="I499">
        <v>1</v>
      </c>
      <c r="J499">
        <v>100</v>
      </c>
      <c r="K499">
        <v>9853.04296875</v>
      </c>
      <c r="L499">
        <v>61302.79296875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2560905.25</v>
      </c>
      <c r="F500">
        <v>0</v>
      </c>
      <c r="G500">
        <v>0</v>
      </c>
      <c r="H500">
        <v>0</v>
      </c>
      <c r="I500">
        <v>1</v>
      </c>
      <c r="J500">
        <v>100</v>
      </c>
      <c r="K500">
        <v>10129.60546875</v>
      </c>
      <c r="L500">
        <v>61373.82421875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2570933.5</v>
      </c>
      <c r="F501">
        <v>0</v>
      </c>
      <c r="G501">
        <v>0</v>
      </c>
      <c r="H501">
        <v>0</v>
      </c>
      <c r="I501">
        <v>1</v>
      </c>
      <c r="J501">
        <v>100</v>
      </c>
      <c r="K501">
        <v>10129.60546875</v>
      </c>
      <c r="L501">
        <v>61466.00390625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2570933.5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58584.34375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2570933.5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58498.15234375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2570933.5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58491.7734375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2570933.5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58491.3515625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2570933.5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58451.3046875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2571034.5</v>
      </c>
      <c r="F507">
        <v>0</v>
      </c>
      <c r="G507">
        <v>0</v>
      </c>
      <c r="H507">
        <v>0</v>
      </c>
      <c r="I507">
        <v>1</v>
      </c>
      <c r="J507">
        <v>100</v>
      </c>
      <c r="K507">
        <v>10091.09375</v>
      </c>
      <c r="L507">
        <v>60502.3359375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2873666.25</v>
      </c>
      <c r="F508">
        <v>0</v>
      </c>
      <c r="G508">
        <v>0</v>
      </c>
      <c r="H508">
        <v>0</v>
      </c>
      <c r="I508">
        <v>1</v>
      </c>
      <c r="J508">
        <v>100</v>
      </c>
      <c r="K508">
        <v>10091.09375</v>
      </c>
      <c r="L508">
        <v>62990.48046875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2873766.5</v>
      </c>
      <c r="F509">
        <v>0</v>
      </c>
      <c r="G509">
        <v>0</v>
      </c>
      <c r="H509">
        <v>0</v>
      </c>
      <c r="I509">
        <v>1</v>
      </c>
      <c r="J509">
        <v>100</v>
      </c>
      <c r="K509">
        <v>10016.0859375</v>
      </c>
      <c r="L509">
        <v>62979.25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2943879</v>
      </c>
      <c r="F510">
        <v>0</v>
      </c>
      <c r="G510">
        <v>0</v>
      </c>
      <c r="H510">
        <v>0</v>
      </c>
      <c r="I510">
        <v>1</v>
      </c>
      <c r="J510">
        <v>100</v>
      </c>
      <c r="K510">
        <v>10016.0859375</v>
      </c>
      <c r="L510">
        <v>63230.87890625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2953795</v>
      </c>
      <c r="F511">
        <v>0</v>
      </c>
      <c r="G511">
        <v>0</v>
      </c>
      <c r="H511">
        <v>0</v>
      </c>
      <c r="I511">
        <v>1</v>
      </c>
      <c r="J511">
        <v>100</v>
      </c>
      <c r="K511">
        <v>10016.0859375</v>
      </c>
      <c r="L511">
        <v>63265.69921875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2953889.5</v>
      </c>
      <c r="F512">
        <v>0</v>
      </c>
      <c r="G512">
        <v>0</v>
      </c>
      <c r="H512">
        <v>0</v>
      </c>
      <c r="I512">
        <v>1</v>
      </c>
      <c r="J512">
        <v>100</v>
      </c>
      <c r="K512">
        <v>9454.5546875</v>
      </c>
      <c r="L512">
        <v>63114.9609375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3057795.25</v>
      </c>
      <c r="F513">
        <v>0</v>
      </c>
      <c r="G513">
        <v>0</v>
      </c>
      <c r="H513">
        <v>0</v>
      </c>
      <c r="I513">
        <v>1</v>
      </c>
      <c r="J513">
        <v>100</v>
      </c>
      <c r="K513">
        <v>9454.5546875</v>
      </c>
      <c r="L513">
        <v>63339.734375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3057893</v>
      </c>
      <c r="F514">
        <v>0</v>
      </c>
      <c r="G514">
        <v>0</v>
      </c>
      <c r="H514">
        <v>0</v>
      </c>
      <c r="I514">
        <v>1</v>
      </c>
      <c r="J514">
        <v>100</v>
      </c>
      <c r="K514">
        <v>9774.708984375</v>
      </c>
      <c r="L514">
        <v>63426.44140625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3067569.75</v>
      </c>
      <c r="F515">
        <v>0</v>
      </c>
      <c r="G515">
        <v>0</v>
      </c>
      <c r="H515">
        <v>0</v>
      </c>
      <c r="I515">
        <v>1</v>
      </c>
      <c r="J515">
        <v>100</v>
      </c>
      <c r="K515">
        <v>9774.708984375</v>
      </c>
      <c r="L515">
        <v>63473.28125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3067666.25</v>
      </c>
      <c r="F516">
        <v>0</v>
      </c>
      <c r="G516">
        <v>0</v>
      </c>
      <c r="H516">
        <v>0</v>
      </c>
      <c r="I516">
        <v>1</v>
      </c>
      <c r="J516">
        <v>100</v>
      </c>
      <c r="K516">
        <v>9650.7255859375</v>
      </c>
      <c r="L516">
        <v>63439.92578125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3086967.75</v>
      </c>
      <c r="F517">
        <v>0</v>
      </c>
      <c r="G517">
        <v>0</v>
      </c>
      <c r="H517">
        <v>0</v>
      </c>
      <c r="I517">
        <v>1</v>
      </c>
      <c r="J517">
        <v>100</v>
      </c>
      <c r="K517">
        <v>9650.7255859375</v>
      </c>
      <c r="L517">
        <v>63486.078125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3096522</v>
      </c>
      <c r="F518">
        <v>0</v>
      </c>
      <c r="G518">
        <v>0</v>
      </c>
      <c r="H518">
        <v>0</v>
      </c>
      <c r="I518">
        <v>1</v>
      </c>
      <c r="J518">
        <v>100</v>
      </c>
      <c r="K518">
        <v>9650.7255859375</v>
      </c>
      <c r="L518">
        <v>62532.5625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3096619.25</v>
      </c>
      <c r="F519">
        <v>0</v>
      </c>
      <c r="G519">
        <v>0</v>
      </c>
      <c r="H519">
        <v>0</v>
      </c>
      <c r="I519">
        <v>1</v>
      </c>
      <c r="J519">
        <v>100</v>
      </c>
      <c r="K519">
        <v>9728.98828125</v>
      </c>
      <c r="L519">
        <v>62550.515625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3106251</v>
      </c>
      <c r="F520">
        <v>0</v>
      </c>
      <c r="G520">
        <v>0</v>
      </c>
      <c r="H520">
        <v>0</v>
      </c>
      <c r="I520">
        <v>1</v>
      </c>
      <c r="J520">
        <v>100</v>
      </c>
      <c r="K520">
        <v>9728.98828125</v>
      </c>
      <c r="L520">
        <v>62755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3106343.75</v>
      </c>
      <c r="F521">
        <v>0</v>
      </c>
      <c r="G521">
        <v>0</v>
      </c>
      <c r="H521">
        <v>0</v>
      </c>
      <c r="I521">
        <v>1</v>
      </c>
      <c r="J521">
        <v>100</v>
      </c>
      <c r="K521">
        <v>9280.9296875</v>
      </c>
      <c r="L521">
        <v>62671.2109375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3189779.25</v>
      </c>
      <c r="F522">
        <v>0</v>
      </c>
      <c r="G522">
        <v>0</v>
      </c>
      <c r="H522">
        <v>0</v>
      </c>
      <c r="I522">
        <v>1</v>
      </c>
      <c r="J522">
        <v>100</v>
      </c>
      <c r="K522">
        <v>9280.9296875</v>
      </c>
      <c r="L522">
        <v>63327.9765625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3189779.25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59710.56640625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3189779.25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60543.421875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3189779.25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60556.375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3189779.25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60557.1015625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3189779.25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60620.34375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3189779.25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60620.6171875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3189779.25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60722.828125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3189779.25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60723.1796875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3189779.25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61061.6171875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3189779.25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61070.50390625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3189779.25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61070.56640625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3189779.25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61097.13671875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3189779.25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61097.421875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3189779.25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61110.94921875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3189779.25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61111.1640625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3189779.25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61259.48828125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3189779.25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61259.640625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3189779.25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61499.0234375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3189779.25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61499.12109375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3189779.25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61587.796875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3189779.25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61587.8359375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3189779.25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61636.34375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3189779.25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61636.58203125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3189779.25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61711.26171875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3189779.25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61711.2734375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3189779.25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61752.35546875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3189779.25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61734.39453125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3189779.25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60387.73046875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3189779.25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60408.2734375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3189779.25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61508.84765625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3189779.25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61510.04296875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3189779.25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61590.2890625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3189779.25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61590.79296875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3189779.25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61665.83203125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3189779.25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61666.27734375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3189779.25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61686.77734375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3189779.25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61687.05859375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3189779.25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61709.41796875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3189779.25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61724.11328125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3189779.25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61724.27734375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3189779.25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61824.359375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3189779.25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61824.66796875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3189779.25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61856.48046875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3189779.25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61856.5390625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3189779.25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61912.3359375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3189779.25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61912.23046875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3189779.25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61907.859375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3189779.25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61909.60546875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3189779.25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62140.91015625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3189779.25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62139.81640625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3189779.25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62102.4765625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3189779.25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62101.6328125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3189779.25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62054.10546875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3189779.25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62054.0703125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3189779.25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62053.66015625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3189779.25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62053.59765625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3189779.25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62050.99609375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3189779.25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62050.8359375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3189779.25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62050.50390625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3189779.25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62047.828125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3189779.25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62047.7890625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3189779.25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62047.6015625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3189779.25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62047.73828125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3189779.25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62058.0546875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3189779.25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62057.97265625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3189779.25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62060.09375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3189779.25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62060.1484375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3189779.25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62064.94921875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3189779.25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62064.9453125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3189779.25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62070.6953125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3189779.25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62053.9296875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3189779.25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60748.69140625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3189779.25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60767.69140625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3189779.25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61745.86328125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3189779.25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61777.60546875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3189779.25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61778.68359375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3189779.25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61964.08984375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3189779.25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61965.578125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3189779.25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62145.84765625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3189779.25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62146.27734375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3189779.25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62213.6328125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3189779.25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62213.98046875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3189779.25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62276.0078125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3189779.25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62275.04296875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3189779.25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62263.21875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3189779.25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61350.12109375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3189779.25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61342.60546875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3189779.25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60156.33203125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3189779.25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60156.03125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3189779.25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59686.4453125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3189779.25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59685.18359375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3189779.25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59608.28515625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3189779.25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59607.015625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3189779.25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59334.125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3189779.25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59333.0703125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3189779.25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59272.5390625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3189779.25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59271.53515625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3189779.25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58706.0625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3189779.25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58705.296875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3189779.25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58649.12109375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3189779.25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58648.59375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3189779.25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58488.20703125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3189779.25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58442.20703125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3189779.25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58441.76171875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3189779.25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58078.39453125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3189779.25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58078.1328125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3189779.25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58025.9296875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3189779.25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58025.64453125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3189779.25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57860.29296875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3189779.25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57860.0859375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3189779.25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57765.6640625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3189779.25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57765.4921875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3189779.25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57656.16015625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3189779.25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57656.015625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3189779.25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57614.76953125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3189779.25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57614.63671875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3189779.25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57589.2265625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3189879.5</v>
      </c>
      <c r="F640">
        <v>0</v>
      </c>
      <c r="G640">
        <v>0</v>
      </c>
      <c r="H640">
        <v>0</v>
      </c>
      <c r="I640">
        <v>1</v>
      </c>
      <c r="J640">
        <v>100</v>
      </c>
      <c r="K640">
        <v>10015.486328125</v>
      </c>
      <c r="L640">
        <v>61139.53125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3229841.25</v>
      </c>
      <c r="F641">
        <v>0</v>
      </c>
      <c r="G641">
        <v>0</v>
      </c>
      <c r="H641">
        <v>0</v>
      </c>
      <c r="I641">
        <v>1</v>
      </c>
      <c r="J641">
        <v>100</v>
      </c>
      <c r="K641">
        <v>10015.486328125</v>
      </c>
      <c r="L641">
        <v>61486.03125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3229936.5</v>
      </c>
      <c r="F642">
        <v>0</v>
      </c>
      <c r="G642">
        <v>0</v>
      </c>
      <c r="H642">
        <v>0</v>
      </c>
      <c r="I642">
        <v>1</v>
      </c>
      <c r="J642">
        <v>100</v>
      </c>
      <c r="K642">
        <v>9510.0146484375</v>
      </c>
      <c r="L642">
        <v>61376.4296875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3237449.25</v>
      </c>
      <c r="F643">
        <v>0</v>
      </c>
      <c r="G643">
        <v>0</v>
      </c>
      <c r="H643">
        <v>0</v>
      </c>
      <c r="I643">
        <v>1</v>
      </c>
      <c r="J643">
        <v>100</v>
      </c>
      <c r="K643">
        <v>9510.0146484375</v>
      </c>
      <c r="L643">
        <v>61392.0546875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3237546.75</v>
      </c>
      <c r="F644">
        <v>0</v>
      </c>
      <c r="G644">
        <v>0</v>
      </c>
      <c r="H644">
        <v>0</v>
      </c>
      <c r="I644">
        <v>1</v>
      </c>
      <c r="J644">
        <v>100</v>
      </c>
      <c r="K644">
        <v>9731.44921875</v>
      </c>
      <c r="L644">
        <v>61440.0859375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3239395.5</v>
      </c>
      <c r="F645">
        <v>0</v>
      </c>
      <c r="G645">
        <v>0</v>
      </c>
      <c r="H645">
        <v>0</v>
      </c>
      <c r="I645">
        <v>1</v>
      </c>
      <c r="J645">
        <v>100</v>
      </c>
      <c r="K645">
        <v>9731.44921875</v>
      </c>
      <c r="L645">
        <v>61453.203125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3239493.75</v>
      </c>
      <c r="F646">
        <v>0</v>
      </c>
      <c r="G646">
        <v>0</v>
      </c>
      <c r="H646">
        <v>0</v>
      </c>
      <c r="I646">
        <v>1</v>
      </c>
      <c r="J646">
        <v>100</v>
      </c>
      <c r="K646">
        <v>9807.1103515625</v>
      </c>
      <c r="L646">
        <v>61470.1953125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3288431.25</v>
      </c>
      <c r="F647">
        <v>0</v>
      </c>
      <c r="G647">
        <v>0</v>
      </c>
      <c r="H647">
        <v>0</v>
      </c>
      <c r="I647">
        <v>1</v>
      </c>
      <c r="J647">
        <v>100</v>
      </c>
      <c r="K647">
        <v>9807.1103515625</v>
      </c>
      <c r="L647">
        <v>61711.85546875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3288530.5</v>
      </c>
      <c r="F648">
        <v>0</v>
      </c>
      <c r="G648">
        <v>0</v>
      </c>
      <c r="H648">
        <v>0</v>
      </c>
      <c r="I648">
        <v>1</v>
      </c>
      <c r="J648">
        <v>100</v>
      </c>
      <c r="K648">
        <v>9941.33984375</v>
      </c>
      <c r="L648">
        <v>61742.21484375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3298372.5</v>
      </c>
      <c r="F649">
        <v>0</v>
      </c>
      <c r="G649">
        <v>0</v>
      </c>
      <c r="H649">
        <v>0</v>
      </c>
      <c r="I649">
        <v>1</v>
      </c>
      <c r="J649">
        <v>100</v>
      </c>
      <c r="K649">
        <v>9941.33984375</v>
      </c>
      <c r="L649">
        <v>61793.87109375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3298472</v>
      </c>
      <c r="F650">
        <v>0</v>
      </c>
      <c r="G650">
        <v>0</v>
      </c>
      <c r="H650">
        <v>0</v>
      </c>
      <c r="I650">
        <v>1</v>
      </c>
      <c r="J650">
        <v>100</v>
      </c>
      <c r="K650">
        <v>9959.0751953125</v>
      </c>
      <c r="L650">
        <v>61798.24609375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3407922.25</v>
      </c>
      <c r="F651">
        <v>0</v>
      </c>
      <c r="G651">
        <v>0</v>
      </c>
      <c r="H651">
        <v>0</v>
      </c>
      <c r="I651">
        <v>1</v>
      </c>
      <c r="J651">
        <v>100</v>
      </c>
      <c r="K651">
        <v>9959.0751953125</v>
      </c>
      <c r="L651">
        <v>62271.8046875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3408021.75</v>
      </c>
      <c r="F652">
        <v>0</v>
      </c>
      <c r="G652">
        <v>0</v>
      </c>
      <c r="H652">
        <v>0</v>
      </c>
      <c r="I652">
        <v>1</v>
      </c>
      <c r="J652">
        <v>100</v>
      </c>
      <c r="K652">
        <v>9937.7060546875</v>
      </c>
      <c r="L652">
        <v>62267.66796875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3417860</v>
      </c>
      <c r="F653">
        <v>0</v>
      </c>
      <c r="G653">
        <v>0</v>
      </c>
      <c r="H653">
        <v>0</v>
      </c>
      <c r="I653">
        <v>1</v>
      </c>
      <c r="J653">
        <v>100</v>
      </c>
      <c r="K653">
        <v>9937.7060546875</v>
      </c>
      <c r="L653">
        <v>62304.27734375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3417961.75</v>
      </c>
      <c r="F654">
        <v>0</v>
      </c>
      <c r="G654">
        <v>0</v>
      </c>
      <c r="H654">
        <v>0</v>
      </c>
      <c r="I654">
        <v>1</v>
      </c>
      <c r="J654">
        <v>100</v>
      </c>
      <c r="K654">
        <v>10164.6416015625</v>
      </c>
      <c r="L654">
        <v>62358.43359375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3428024.75</v>
      </c>
      <c r="F655">
        <v>0</v>
      </c>
      <c r="G655">
        <v>0</v>
      </c>
      <c r="H655">
        <v>0</v>
      </c>
      <c r="I655">
        <v>1</v>
      </c>
      <c r="J655">
        <v>100</v>
      </c>
      <c r="K655">
        <v>10164.6416015625</v>
      </c>
      <c r="L655">
        <v>62411.109375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3428121</v>
      </c>
      <c r="F656">
        <v>0</v>
      </c>
      <c r="G656">
        <v>0</v>
      </c>
      <c r="H656">
        <v>0</v>
      </c>
      <c r="I656">
        <v>1</v>
      </c>
      <c r="J656">
        <v>100</v>
      </c>
      <c r="K656">
        <v>9620.015625</v>
      </c>
      <c r="L656">
        <v>62282.76171875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3437644.75</v>
      </c>
      <c r="F657">
        <v>0</v>
      </c>
      <c r="G657">
        <v>0</v>
      </c>
      <c r="H657">
        <v>0</v>
      </c>
      <c r="I657">
        <v>1</v>
      </c>
      <c r="J657">
        <v>100</v>
      </c>
      <c r="K657">
        <v>9620.015625</v>
      </c>
      <c r="L657">
        <v>62289.48828125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3437746.5</v>
      </c>
      <c r="F658">
        <v>0</v>
      </c>
      <c r="G658">
        <v>0</v>
      </c>
      <c r="H658">
        <v>0</v>
      </c>
      <c r="I658">
        <v>1</v>
      </c>
      <c r="J658">
        <v>100</v>
      </c>
      <c r="K658">
        <v>10186.2890625</v>
      </c>
      <c r="L658">
        <v>62424.1640625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3468203.5</v>
      </c>
      <c r="F659">
        <v>0</v>
      </c>
      <c r="G659">
        <v>0</v>
      </c>
      <c r="H659">
        <v>0</v>
      </c>
      <c r="I659">
        <v>1</v>
      </c>
      <c r="J659">
        <v>100</v>
      </c>
      <c r="K659">
        <v>10186.2890625</v>
      </c>
      <c r="L659">
        <v>62573.6015625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3468300</v>
      </c>
      <c r="F660">
        <v>0</v>
      </c>
      <c r="G660">
        <v>0</v>
      </c>
      <c r="H660">
        <v>0</v>
      </c>
      <c r="I660">
        <v>1</v>
      </c>
      <c r="J660">
        <v>100</v>
      </c>
      <c r="K660">
        <v>9648.244140625</v>
      </c>
      <c r="L660">
        <v>62444.6015625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3487500</v>
      </c>
      <c r="F661">
        <v>0</v>
      </c>
      <c r="G661">
        <v>0</v>
      </c>
      <c r="H661">
        <v>0</v>
      </c>
      <c r="I661">
        <v>1</v>
      </c>
      <c r="J661">
        <v>100</v>
      </c>
      <c r="K661">
        <v>9648.244140625</v>
      </c>
      <c r="L661">
        <v>62472.0390625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3487601</v>
      </c>
      <c r="F662">
        <v>0</v>
      </c>
      <c r="G662">
        <v>0</v>
      </c>
      <c r="H662">
        <v>0</v>
      </c>
      <c r="I662">
        <v>1</v>
      </c>
      <c r="J662">
        <v>100</v>
      </c>
      <c r="K662">
        <v>10091.623046875</v>
      </c>
      <c r="L662">
        <v>62579.234375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3497692.5</v>
      </c>
      <c r="F663">
        <v>0</v>
      </c>
      <c r="G663">
        <v>0</v>
      </c>
      <c r="H663">
        <v>0</v>
      </c>
      <c r="I663">
        <v>1</v>
      </c>
      <c r="J663">
        <v>100</v>
      </c>
      <c r="K663">
        <v>10091.623046875</v>
      </c>
      <c r="L663">
        <v>62635.63671875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18078-240E-4617-802A-F2501E324279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34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62269.3671875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62269.36328125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62269.36328125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62269.2421875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62269.2421875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62268.50390625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62268.50390625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62266.23828125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62266.234375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62261.54296875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62261.54296875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62261.35546875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62261.3515625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61236.6875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62260.96484375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62253.1484375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62253.14453125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62242.203125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62242.19921875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62228.0234375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62228.01953125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62211.0078125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62211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61185.8359375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62209.8046875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62190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62189.9921875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62167.25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62167.2421875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62142.140625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62142.1328125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61091.8828125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61091.875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61063.16796875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61063.16015625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61033.48046875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61033.46875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61003.9765625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61003.96875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60975.546875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60975.5390625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60948.97265625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60948.9609375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60924.60546875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60924.6015625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60902.37890625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60902.37109375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60882.265625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60882.2578125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60864.19140625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60864.1875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60848.0390625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60848.03515625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60833.6640625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60833.65625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60820.91796875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60820.9140625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60809.65234375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60809.6484375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60799.71875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60799.71875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60790.9765625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60790.9765625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60783.29296875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60783.2890625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60776.5390625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60776.5390625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60770.609375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60770.60546875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60770.0234375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61791.5078125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61788.90234375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61788.90234375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61774.890625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61774.87890625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61758.99609375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61758.96875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61740.62890625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61740.59375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61712.19921875</v>
      </c>
    </row>
    <row r="86" spans="1:12" x14ac:dyDescent="0.25">
      <c r="A86">
        <v>1022</v>
      </c>
      <c r="B86" s="1">
        <f>DATE(2021,6,20) + TIME(0,0,0)</f>
        <v>44367</v>
      </c>
      <c r="C86">
        <v>32797.37890625</v>
      </c>
      <c r="D86">
        <v>0</v>
      </c>
      <c r="E86">
        <v>0</v>
      </c>
      <c r="F86">
        <v>0</v>
      </c>
      <c r="G86">
        <v>3279738</v>
      </c>
      <c r="H86">
        <v>0</v>
      </c>
      <c r="I86">
        <v>1</v>
      </c>
      <c r="J86">
        <v>0</v>
      </c>
      <c r="K86">
        <v>0</v>
      </c>
      <c r="L86">
        <v>62664.30859375</v>
      </c>
    </row>
    <row r="87" spans="1:12" x14ac:dyDescent="0.25">
      <c r="A87">
        <v>1025.99</v>
      </c>
      <c r="B87" s="1">
        <f>DATE(2021,6,23) + TIME(23,45,35)</f>
        <v>44370.989988425928</v>
      </c>
      <c r="C87">
        <v>13118952</v>
      </c>
      <c r="D87">
        <v>0</v>
      </c>
      <c r="E87">
        <v>0</v>
      </c>
      <c r="F87">
        <v>0</v>
      </c>
      <c r="G87">
        <v>3279738</v>
      </c>
      <c r="H87">
        <v>0</v>
      </c>
      <c r="I87">
        <v>1</v>
      </c>
      <c r="J87">
        <v>0</v>
      </c>
      <c r="K87">
        <v>0</v>
      </c>
      <c r="L87">
        <v>63704.24609375</v>
      </c>
    </row>
    <row r="88" spans="1:12" x14ac:dyDescent="0.25">
      <c r="A88">
        <v>1026</v>
      </c>
      <c r="B88" s="1">
        <f>DATE(2021,6,24) + TIME(0,0,0)</f>
        <v>44371</v>
      </c>
      <c r="C88">
        <v>13134295</v>
      </c>
      <c r="D88">
        <v>0</v>
      </c>
      <c r="E88">
        <v>0</v>
      </c>
      <c r="F88">
        <v>0</v>
      </c>
      <c r="G88">
        <v>1534342.75</v>
      </c>
      <c r="H88">
        <v>0</v>
      </c>
      <c r="I88">
        <v>1</v>
      </c>
      <c r="J88">
        <v>0</v>
      </c>
      <c r="K88">
        <v>0</v>
      </c>
      <c r="L88">
        <v>62995.80859375</v>
      </c>
    </row>
    <row r="89" spans="1:12" x14ac:dyDescent="0.25">
      <c r="A89">
        <v>1028.99</v>
      </c>
      <c r="B89" s="1">
        <f>DATE(2021,6,26) + TIME(23,45,35)</f>
        <v>44373.989988425928</v>
      </c>
      <c r="C89">
        <v>17721980</v>
      </c>
      <c r="D89">
        <v>0</v>
      </c>
      <c r="E89">
        <v>0</v>
      </c>
      <c r="F89">
        <v>0</v>
      </c>
      <c r="G89">
        <v>1534342.75</v>
      </c>
      <c r="H89">
        <v>0</v>
      </c>
      <c r="I89">
        <v>1</v>
      </c>
      <c r="J89">
        <v>0</v>
      </c>
      <c r="K89">
        <v>0</v>
      </c>
      <c r="L89">
        <v>62637.89453125</v>
      </c>
    </row>
    <row r="90" spans="1:12" x14ac:dyDescent="0.25">
      <c r="A90">
        <v>1029</v>
      </c>
      <c r="B90" s="1">
        <f>DATE(2021,6,27) + TIME(0,0,0)</f>
        <v>44374</v>
      </c>
      <c r="C90">
        <v>17754190</v>
      </c>
      <c r="D90">
        <v>0</v>
      </c>
      <c r="E90">
        <v>0</v>
      </c>
      <c r="F90">
        <v>0</v>
      </c>
      <c r="G90">
        <v>3220938.25</v>
      </c>
      <c r="H90">
        <v>0</v>
      </c>
      <c r="I90">
        <v>1</v>
      </c>
      <c r="J90">
        <v>0</v>
      </c>
      <c r="K90">
        <v>0</v>
      </c>
      <c r="L90">
        <v>63302.3125</v>
      </c>
    </row>
    <row r="91" spans="1:12" x14ac:dyDescent="0.25">
      <c r="A91">
        <v>1039.99</v>
      </c>
      <c r="B91" s="1">
        <f>DATE(2021,7,7) + TIME(23,45,35)</f>
        <v>44384.989988425928</v>
      </c>
      <c r="C91">
        <v>53152300</v>
      </c>
      <c r="D91">
        <v>0</v>
      </c>
      <c r="E91">
        <v>0</v>
      </c>
      <c r="F91">
        <v>0</v>
      </c>
      <c r="G91">
        <v>3220938.25</v>
      </c>
      <c r="H91">
        <v>0</v>
      </c>
      <c r="I91">
        <v>1</v>
      </c>
      <c r="J91">
        <v>0</v>
      </c>
      <c r="K91">
        <v>0</v>
      </c>
      <c r="L91">
        <v>63932.546875</v>
      </c>
    </row>
    <row r="92" spans="1:12" x14ac:dyDescent="0.25">
      <c r="A92">
        <v>1040</v>
      </c>
      <c r="B92" s="1">
        <f>DATE(2021,7,8) + TIME(0,0,0)</f>
        <v>44385</v>
      </c>
      <c r="C92">
        <v>53167776</v>
      </c>
      <c r="D92">
        <v>0</v>
      </c>
      <c r="E92">
        <v>0</v>
      </c>
      <c r="F92">
        <v>0</v>
      </c>
      <c r="G92">
        <v>1547685.125</v>
      </c>
      <c r="H92">
        <v>0</v>
      </c>
      <c r="I92">
        <v>1</v>
      </c>
      <c r="J92">
        <v>0</v>
      </c>
      <c r="K92">
        <v>0</v>
      </c>
      <c r="L92">
        <v>63304.5625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54080912</v>
      </c>
      <c r="D93">
        <v>0</v>
      </c>
      <c r="E93">
        <v>0</v>
      </c>
      <c r="F93">
        <v>0</v>
      </c>
      <c r="G93">
        <v>1547685.125</v>
      </c>
      <c r="H93">
        <v>0</v>
      </c>
      <c r="I93">
        <v>1</v>
      </c>
      <c r="J93">
        <v>0</v>
      </c>
      <c r="K93">
        <v>0</v>
      </c>
      <c r="L93">
        <v>63063.48828125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54113124</v>
      </c>
      <c r="D94">
        <v>0</v>
      </c>
      <c r="E94">
        <v>0</v>
      </c>
      <c r="F94">
        <v>0</v>
      </c>
      <c r="G94">
        <v>3221383</v>
      </c>
      <c r="H94">
        <v>0</v>
      </c>
      <c r="I94">
        <v>1</v>
      </c>
      <c r="J94">
        <v>0</v>
      </c>
      <c r="K94">
        <v>0</v>
      </c>
      <c r="L94">
        <v>63691.625</v>
      </c>
    </row>
    <row r="95" spans="1:12" x14ac:dyDescent="0.25">
      <c r="A95">
        <v>1042.99</v>
      </c>
      <c r="B95" s="1">
        <f>DATE(2021,7,10) + TIME(23,45,35)</f>
        <v>44387.989988425928</v>
      </c>
      <c r="C95">
        <v>61812232</v>
      </c>
      <c r="D95">
        <v>0</v>
      </c>
      <c r="E95">
        <v>0</v>
      </c>
      <c r="F95">
        <v>0</v>
      </c>
      <c r="G95">
        <v>3221383</v>
      </c>
      <c r="H95">
        <v>0</v>
      </c>
      <c r="I95">
        <v>1</v>
      </c>
      <c r="J95">
        <v>0</v>
      </c>
      <c r="K95">
        <v>0</v>
      </c>
      <c r="L95">
        <v>63931.90625</v>
      </c>
    </row>
    <row r="96" spans="1:12" x14ac:dyDescent="0.25">
      <c r="A96">
        <v>1043</v>
      </c>
      <c r="B96" s="1">
        <f>DATE(2021,7,11) + TIME(0,0,0)</f>
        <v>44388</v>
      </c>
      <c r="C96">
        <v>61852388</v>
      </c>
      <c r="D96">
        <v>0</v>
      </c>
      <c r="E96">
        <v>0</v>
      </c>
      <c r="F96">
        <v>0</v>
      </c>
      <c r="G96">
        <v>4015669.75</v>
      </c>
      <c r="H96">
        <v>0</v>
      </c>
      <c r="I96">
        <v>1</v>
      </c>
      <c r="J96">
        <v>0</v>
      </c>
      <c r="K96">
        <v>0</v>
      </c>
      <c r="L96">
        <v>64241.10546875</v>
      </c>
    </row>
    <row r="97" spans="1:12" x14ac:dyDescent="0.25">
      <c r="A97">
        <v>1064.99</v>
      </c>
      <c r="B97" s="1">
        <f>DATE(2021,8,1) + TIME(23,45,35)</f>
        <v>44409.989988425928</v>
      </c>
      <c r="C97">
        <v>150156960</v>
      </c>
      <c r="D97">
        <v>0</v>
      </c>
      <c r="E97">
        <v>0</v>
      </c>
      <c r="F97">
        <v>0</v>
      </c>
      <c r="G97">
        <v>4015669.75</v>
      </c>
      <c r="H97">
        <v>0</v>
      </c>
      <c r="I97">
        <v>1</v>
      </c>
      <c r="J97">
        <v>0</v>
      </c>
      <c r="K97">
        <v>0</v>
      </c>
      <c r="L97">
        <v>64571.33984375</v>
      </c>
    </row>
    <row r="98" spans="1:12" x14ac:dyDescent="0.25">
      <c r="A98">
        <v>1065</v>
      </c>
      <c r="B98" s="1">
        <f>DATE(2021,8,2) + TIME(0,0,0)</f>
        <v>44410</v>
      </c>
      <c r="C98">
        <v>150188096</v>
      </c>
      <c r="D98">
        <v>0</v>
      </c>
      <c r="E98">
        <v>0</v>
      </c>
      <c r="F98">
        <v>0</v>
      </c>
      <c r="G98">
        <v>3113634.5</v>
      </c>
      <c r="H98">
        <v>0</v>
      </c>
      <c r="I98">
        <v>1</v>
      </c>
      <c r="J98">
        <v>0</v>
      </c>
      <c r="K98">
        <v>0</v>
      </c>
      <c r="L98">
        <v>64271.1328125</v>
      </c>
    </row>
    <row r="99" spans="1:12" x14ac:dyDescent="0.25">
      <c r="A99">
        <v>1077.99</v>
      </c>
      <c r="B99" s="1">
        <f>DATE(2021,8,14) + TIME(23,45,35)</f>
        <v>44422.989988425928</v>
      </c>
      <c r="C99">
        <v>190634208</v>
      </c>
      <c r="D99">
        <v>0</v>
      </c>
      <c r="E99">
        <v>0</v>
      </c>
      <c r="F99">
        <v>0</v>
      </c>
      <c r="G99">
        <v>3113634.5</v>
      </c>
      <c r="H99">
        <v>0</v>
      </c>
      <c r="I99">
        <v>1</v>
      </c>
      <c r="J99">
        <v>0</v>
      </c>
      <c r="K99">
        <v>0</v>
      </c>
      <c r="L99">
        <v>63877.35546875</v>
      </c>
    </row>
    <row r="100" spans="1:12" x14ac:dyDescent="0.25">
      <c r="A100">
        <v>1078</v>
      </c>
      <c r="B100" s="1">
        <f>DATE(2021,8,15) + TIME(0,0,0)</f>
        <v>44423</v>
      </c>
      <c r="C100">
        <v>190665472</v>
      </c>
      <c r="D100">
        <v>0</v>
      </c>
      <c r="E100">
        <v>0</v>
      </c>
      <c r="F100">
        <v>0</v>
      </c>
      <c r="G100">
        <v>3126464.75</v>
      </c>
      <c r="H100">
        <v>0</v>
      </c>
      <c r="I100">
        <v>1</v>
      </c>
      <c r="J100">
        <v>0</v>
      </c>
      <c r="K100">
        <v>0</v>
      </c>
      <c r="L100">
        <v>63881.12890625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193135376</v>
      </c>
      <c r="D101">
        <v>0</v>
      </c>
      <c r="E101">
        <v>0</v>
      </c>
      <c r="F101">
        <v>0</v>
      </c>
      <c r="G101">
        <v>3126464.75</v>
      </c>
      <c r="H101">
        <v>0</v>
      </c>
      <c r="I101">
        <v>1</v>
      </c>
      <c r="J101">
        <v>0</v>
      </c>
      <c r="K101">
        <v>0</v>
      </c>
      <c r="L101">
        <v>63874.28515625</v>
      </c>
    </row>
    <row r="102" spans="1:12" x14ac:dyDescent="0.25">
      <c r="A102">
        <v>1078.8</v>
      </c>
      <c r="B102" s="1">
        <f>DATE(2021,8,15) + TIME(19,12,0)</f>
        <v>44423.8</v>
      </c>
      <c r="C102">
        <v>193174160</v>
      </c>
      <c r="D102">
        <v>0</v>
      </c>
      <c r="E102">
        <v>0</v>
      </c>
      <c r="F102">
        <v>0</v>
      </c>
      <c r="G102">
        <v>3877628</v>
      </c>
      <c r="H102">
        <v>0</v>
      </c>
      <c r="I102">
        <v>1</v>
      </c>
      <c r="J102">
        <v>0</v>
      </c>
      <c r="K102">
        <v>0</v>
      </c>
      <c r="L102">
        <v>64104.95703125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197788544</v>
      </c>
      <c r="D103">
        <v>0</v>
      </c>
      <c r="E103">
        <v>0</v>
      </c>
      <c r="F103">
        <v>0</v>
      </c>
      <c r="G103">
        <v>3877628</v>
      </c>
      <c r="H103">
        <v>0</v>
      </c>
      <c r="I103">
        <v>1</v>
      </c>
      <c r="J103">
        <v>0</v>
      </c>
      <c r="K103">
        <v>0</v>
      </c>
      <c r="L103">
        <v>64225.0546875</v>
      </c>
    </row>
    <row r="104" spans="1:12" x14ac:dyDescent="0.25">
      <c r="A104">
        <v>1080</v>
      </c>
      <c r="B104" s="1">
        <f>DATE(2021,8,17) + TIME(0,0,0)</f>
        <v>44425</v>
      </c>
      <c r="C104">
        <v>197819616</v>
      </c>
      <c r="D104">
        <v>0</v>
      </c>
      <c r="E104">
        <v>0</v>
      </c>
      <c r="F104">
        <v>0</v>
      </c>
      <c r="G104">
        <v>3107439</v>
      </c>
      <c r="H104">
        <v>0</v>
      </c>
      <c r="I104">
        <v>1</v>
      </c>
      <c r="J104">
        <v>0</v>
      </c>
      <c r="K104">
        <v>0</v>
      </c>
      <c r="L104">
        <v>63988.96875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213325728</v>
      </c>
      <c r="D105">
        <v>0</v>
      </c>
      <c r="E105">
        <v>0</v>
      </c>
      <c r="F105">
        <v>0</v>
      </c>
      <c r="G105">
        <v>3107439</v>
      </c>
      <c r="H105">
        <v>0</v>
      </c>
      <c r="I105">
        <v>1</v>
      </c>
      <c r="J105">
        <v>0</v>
      </c>
      <c r="K105">
        <v>0</v>
      </c>
      <c r="L105">
        <v>63796.2890625</v>
      </c>
    </row>
    <row r="106" spans="1:12" x14ac:dyDescent="0.25">
      <c r="A106">
        <v>1085</v>
      </c>
      <c r="B106" s="1">
        <f>DATE(2021,8,22) + TIME(0,0,0)</f>
        <v>44430</v>
      </c>
      <c r="C106">
        <v>213365424</v>
      </c>
      <c r="D106">
        <v>0</v>
      </c>
      <c r="E106">
        <v>0</v>
      </c>
      <c r="F106">
        <v>0</v>
      </c>
      <c r="G106">
        <v>3968775.5</v>
      </c>
      <c r="H106">
        <v>0</v>
      </c>
      <c r="I106">
        <v>1</v>
      </c>
      <c r="J106">
        <v>0</v>
      </c>
      <c r="K106">
        <v>0</v>
      </c>
      <c r="L106">
        <v>64055.6484375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276826144</v>
      </c>
      <c r="D107">
        <v>0</v>
      </c>
      <c r="E107">
        <v>0</v>
      </c>
      <c r="F107">
        <v>0</v>
      </c>
      <c r="G107">
        <v>3968775.5</v>
      </c>
      <c r="H107">
        <v>0</v>
      </c>
      <c r="I107">
        <v>1</v>
      </c>
      <c r="J107">
        <v>0</v>
      </c>
      <c r="K107">
        <v>0</v>
      </c>
      <c r="L107">
        <v>64186.70703125</v>
      </c>
    </row>
    <row r="108" spans="1:12" x14ac:dyDescent="0.25">
      <c r="A108">
        <v>1101</v>
      </c>
      <c r="B108" s="1">
        <f>DATE(2021,9,7) + TIME(0,0,0)</f>
        <v>44446</v>
      </c>
      <c r="C108">
        <v>276857632</v>
      </c>
      <c r="D108">
        <v>0</v>
      </c>
      <c r="E108">
        <v>0</v>
      </c>
      <c r="F108">
        <v>0</v>
      </c>
      <c r="G108">
        <v>3148845</v>
      </c>
      <c r="H108">
        <v>0</v>
      </c>
      <c r="I108">
        <v>1</v>
      </c>
      <c r="J108">
        <v>0</v>
      </c>
      <c r="K108">
        <v>0</v>
      </c>
      <c r="L108">
        <v>63960.4375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278400576</v>
      </c>
      <c r="D109">
        <v>0</v>
      </c>
      <c r="E109">
        <v>0</v>
      </c>
      <c r="F109">
        <v>0</v>
      </c>
      <c r="G109">
        <v>3148845</v>
      </c>
      <c r="H109">
        <v>0</v>
      </c>
      <c r="I109">
        <v>1</v>
      </c>
      <c r="J109">
        <v>0</v>
      </c>
      <c r="K109">
        <v>0</v>
      </c>
      <c r="L109">
        <v>63872.359375</v>
      </c>
    </row>
    <row r="110" spans="1:12" x14ac:dyDescent="0.25">
      <c r="A110">
        <v>1101.5</v>
      </c>
      <c r="B110" s="1">
        <f>DATE(2021,9,7) + TIME(12,0,0)</f>
        <v>44446.5</v>
      </c>
      <c r="C110">
        <v>278439840</v>
      </c>
      <c r="D110">
        <v>0</v>
      </c>
      <c r="E110">
        <v>0</v>
      </c>
      <c r="F110">
        <v>0</v>
      </c>
      <c r="G110">
        <v>3929424</v>
      </c>
      <c r="H110">
        <v>0</v>
      </c>
      <c r="I110">
        <v>1</v>
      </c>
      <c r="J110">
        <v>0</v>
      </c>
      <c r="K110">
        <v>0</v>
      </c>
      <c r="L110">
        <v>64084.3671875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296082976</v>
      </c>
      <c r="D111">
        <v>0</v>
      </c>
      <c r="E111">
        <v>0</v>
      </c>
      <c r="F111">
        <v>0</v>
      </c>
      <c r="G111">
        <v>3929424</v>
      </c>
      <c r="H111">
        <v>0</v>
      </c>
      <c r="I111">
        <v>1</v>
      </c>
      <c r="J111">
        <v>0</v>
      </c>
      <c r="K111">
        <v>0</v>
      </c>
      <c r="L111">
        <v>64132.40625</v>
      </c>
    </row>
    <row r="112" spans="1:12" x14ac:dyDescent="0.25">
      <c r="A112">
        <v>1106</v>
      </c>
      <c r="B112" s="1">
        <f>DATE(2021,9,12) + TIME(0,0,0)</f>
        <v>44451</v>
      </c>
      <c r="C112">
        <v>296112864</v>
      </c>
      <c r="D112">
        <v>0</v>
      </c>
      <c r="E112">
        <v>0</v>
      </c>
      <c r="F112">
        <v>0</v>
      </c>
      <c r="G112">
        <v>2989497.75</v>
      </c>
      <c r="H112">
        <v>0</v>
      </c>
      <c r="I112">
        <v>1</v>
      </c>
      <c r="J112">
        <v>0</v>
      </c>
      <c r="K112">
        <v>0</v>
      </c>
      <c r="L112">
        <v>63879.5859375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308040960</v>
      </c>
      <c r="D113">
        <v>0</v>
      </c>
      <c r="E113">
        <v>0</v>
      </c>
      <c r="F113">
        <v>0</v>
      </c>
      <c r="G113">
        <v>2989497.75</v>
      </c>
      <c r="H113">
        <v>0</v>
      </c>
      <c r="I113">
        <v>1</v>
      </c>
      <c r="J113">
        <v>0</v>
      </c>
      <c r="K113">
        <v>0</v>
      </c>
      <c r="L113">
        <v>63625.0546875</v>
      </c>
    </row>
    <row r="114" spans="1:12" x14ac:dyDescent="0.25">
      <c r="A114">
        <v>1110</v>
      </c>
      <c r="B114" s="1">
        <f>DATE(2021,9,16) + TIME(0,0,0)</f>
        <v>44455</v>
      </c>
      <c r="C114">
        <v>308081248</v>
      </c>
      <c r="D114">
        <v>0</v>
      </c>
      <c r="E114">
        <v>0</v>
      </c>
      <c r="F114">
        <v>0</v>
      </c>
      <c r="G114">
        <v>4030389</v>
      </c>
      <c r="H114">
        <v>0</v>
      </c>
      <c r="I114">
        <v>1</v>
      </c>
      <c r="J114">
        <v>0</v>
      </c>
      <c r="K114">
        <v>0</v>
      </c>
      <c r="L114">
        <v>63897.66015625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316101728</v>
      </c>
      <c r="D115">
        <v>0</v>
      </c>
      <c r="E115">
        <v>0</v>
      </c>
      <c r="F115">
        <v>0</v>
      </c>
      <c r="G115">
        <v>4030389</v>
      </c>
      <c r="H115">
        <v>0</v>
      </c>
      <c r="I115">
        <v>1</v>
      </c>
      <c r="J115">
        <v>0</v>
      </c>
      <c r="K115">
        <v>0</v>
      </c>
      <c r="L115">
        <v>64050.0625</v>
      </c>
    </row>
    <row r="116" spans="1:12" x14ac:dyDescent="0.25">
      <c r="A116">
        <v>1112</v>
      </c>
      <c r="B116" s="1">
        <f>DATE(2021,9,18) + TIME(0,0,0)</f>
        <v>44457</v>
      </c>
      <c r="C116">
        <v>316131936</v>
      </c>
      <c r="D116">
        <v>0</v>
      </c>
      <c r="E116">
        <v>0</v>
      </c>
      <c r="F116">
        <v>0</v>
      </c>
      <c r="G116">
        <v>3018635.25</v>
      </c>
      <c r="H116">
        <v>0</v>
      </c>
      <c r="I116">
        <v>1</v>
      </c>
      <c r="J116">
        <v>0</v>
      </c>
      <c r="K116">
        <v>0</v>
      </c>
      <c r="L116">
        <v>63783.9296875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331194912</v>
      </c>
      <c r="D117">
        <v>0</v>
      </c>
      <c r="E117">
        <v>0</v>
      </c>
      <c r="F117">
        <v>0</v>
      </c>
      <c r="G117">
        <v>3018635.25</v>
      </c>
      <c r="H117">
        <v>0</v>
      </c>
      <c r="I117">
        <v>1</v>
      </c>
      <c r="J117">
        <v>0</v>
      </c>
      <c r="K117">
        <v>0</v>
      </c>
      <c r="L117">
        <v>63542.65234375</v>
      </c>
    </row>
    <row r="118" spans="1:12" x14ac:dyDescent="0.25">
      <c r="A118">
        <v>1117</v>
      </c>
      <c r="B118" s="1">
        <f>DATE(2021,9,23) + TIME(0,0,0)</f>
        <v>44462</v>
      </c>
      <c r="C118">
        <v>331235616</v>
      </c>
      <c r="D118">
        <v>0</v>
      </c>
      <c r="E118">
        <v>0</v>
      </c>
      <c r="F118">
        <v>0</v>
      </c>
      <c r="G118">
        <v>4070251.75</v>
      </c>
      <c r="H118">
        <v>0</v>
      </c>
      <c r="I118">
        <v>1</v>
      </c>
      <c r="J118">
        <v>0</v>
      </c>
      <c r="K118">
        <v>0</v>
      </c>
      <c r="L118">
        <v>63815.51171875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347475936</v>
      </c>
      <c r="D119">
        <v>0</v>
      </c>
      <c r="E119">
        <v>0</v>
      </c>
      <c r="F119">
        <v>0</v>
      </c>
      <c r="G119">
        <v>4070251.75</v>
      </c>
      <c r="H119">
        <v>0</v>
      </c>
      <c r="I119">
        <v>1</v>
      </c>
      <c r="J119">
        <v>0</v>
      </c>
      <c r="K119">
        <v>0</v>
      </c>
      <c r="L119">
        <v>63992.31640625</v>
      </c>
    </row>
    <row r="120" spans="1:12" x14ac:dyDescent="0.25">
      <c r="A120">
        <v>1121</v>
      </c>
      <c r="B120" s="1">
        <f>DATE(2021,9,27) + TIME(0,0,0)</f>
        <v>44466</v>
      </c>
      <c r="C120">
        <v>347505984</v>
      </c>
      <c r="D120">
        <v>0</v>
      </c>
      <c r="E120">
        <v>0</v>
      </c>
      <c r="F120">
        <v>0</v>
      </c>
      <c r="G120">
        <v>3006065</v>
      </c>
      <c r="H120">
        <v>0</v>
      </c>
      <c r="I120">
        <v>1</v>
      </c>
      <c r="J120">
        <v>0</v>
      </c>
      <c r="K120">
        <v>0</v>
      </c>
      <c r="L120">
        <v>63720.88671875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365512320</v>
      </c>
      <c r="D121">
        <v>0</v>
      </c>
      <c r="E121">
        <v>0</v>
      </c>
      <c r="F121">
        <v>0</v>
      </c>
      <c r="G121">
        <v>3006065</v>
      </c>
      <c r="H121">
        <v>0</v>
      </c>
      <c r="I121">
        <v>1</v>
      </c>
      <c r="J121">
        <v>0</v>
      </c>
      <c r="K121">
        <v>0</v>
      </c>
      <c r="L121">
        <v>63436.9609375</v>
      </c>
    </row>
    <row r="122" spans="1:12" x14ac:dyDescent="0.25">
      <c r="A122">
        <v>1127</v>
      </c>
      <c r="B122" s="1">
        <f>DATE(2021,10,3) + TIME(0,0,0)</f>
        <v>44472</v>
      </c>
      <c r="C122">
        <v>365542720</v>
      </c>
      <c r="D122">
        <v>0</v>
      </c>
      <c r="E122">
        <v>0</v>
      </c>
      <c r="F122">
        <v>0</v>
      </c>
      <c r="G122">
        <v>3040346.5</v>
      </c>
      <c r="H122">
        <v>0</v>
      </c>
      <c r="I122">
        <v>1</v>
      </c>
      <c r="J122">
        <v>0</v>
      </c>
      <c r="K122">
        <v>0</v>
      </c>
      <c r="L122">
        <v>63447.37109375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398956128</v>
      </c>
      <c r="D123">
        <v>0</v>
      </c>
      <c r="E123">
        <v>0</v>
      </c>
      <c r="F123">
        <v>0</v>
      </c>
      <c r="G123">
        <v>3040346.5</v>
      </c>
      <c r="H123">
        <v>0</v>
      </c>
      <c r="I123">
        <v>1</v>
      </c>
      <c r="J123">
        <v>0</v>
      </c>
      <c r="K123">
        <v>0</v>
      </c>
      <c r="L123">
        <v>63290.97265625</v>
      </c>
    </row>
    <row r="124" spans="1:12" x14ac:dyDescent="0.25">
      <c r="A124">
        <v>1138</v>
      </c>
      <c r="B124" s="1">
        <f>DATE(2021,10,14) + TIME(0,0,0)</f>
        <v>44483</v>
      </c>
      <c r="C124">
        <v>398994880</v>
      </c>
      <c r="D124">
        <v>0</v>
      </c>
      <c r="E124">
        <v>0</v>
      </c>
      <c r="F124">
        <v>0</v>
      </c>
      <c r="G124">
        <v>3875813</v>
      </c>
      <c r="H124">
        <v>0</v>
      </c>
      <c r="I124">
        <v>1</v>
      </c>
      <c r="J124">
        <v>0</v>
      </c>
      <c r="K124">
        <v>0</v>
      </c>
      <c r="L124">
        <v>63489.453125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406707744</v>
      </c>
      <c r="D125">
        <v>0</v>
      </c>
      <c r="E125">
        <v>0</v>
      </c>
      <c r="F125">
        <v>0</v>
      </c>
      <c r="G125">
        <v>3875813</v>
      </c>
      <c r="H125">
        <v>0</v>
      </c>
      <c r="I125">
        <v>1</v>
      </c>
      <c r="J125">
        <v>0</v>
      </c>
      <c r="K125">
        <v>0</v>
      </c>
      <c r="L125">
        <v>63618.2734375</v>
      </c>
    </row>
    <row r="126" spans="1:12" x14ac:dyDescent="0.25">
      <c r="A126">
        <v>1140</v>
      </c>
      <c r="B126" s="1">
        <f>DATE(2021,10,16) + TIME(0,0,0)</f>
        <v>44485</v>
      </c>
      <c r="C126">
        <v>406736544</v>
      </c>
      <c r="D126">
        <v>0</v>
      </c>
      <c r="E126">
        <v>0</v>
      </c>
      <c r="F126">
        <v>0</v>
      </c>
      <c r="G126">
        <v>2879519.25</v>
      </c>
      <c r="H126">
        <v>0</v>
      </c>
      <c r="I126">
        <v>1</v>
      </c>
      <c r="J126">
        <v>0</v>
      </c>
      <c r="K126">
        <v>0</v>
      </c>
      <c r="L126">
        <v>63382.66796875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409587264</v>
      </c>
      <c r="D127">
        <v>0</v>
      </c>
      <c r="E127">
        <v>0</v>
      </c>
      <c r="F127">
        <v>0</v>
      </c>
      <c r="G127">
        <v>2879519.25</v>
      </c>
      <c r="H127">
        <v>0</v>
      </c>
      <c r="I127">
        <v>1</v>
      </c>
      <c r="J127">
        <v>0</v>
      </c>
      <c r="K127">
        <v>0</v>
      </c>
      <c r="L127">
        <v>63270.77734375</v>
      </c>
    </row>
    <row r="128" spans="1:12" x14ac:dyDescent="0.25">
      <c r="A128">
        <v>1141</v>
      </c>
      <c r="B128" s="1">
        <f>DATE(2021,10,17) + TIME(0,0,0)</f>
        <v>44486</v>
      </c>
      <c r="C128">
        <v>409617888</v>
      </c>
      <c r="D128">
        <v>0</v>
      </c>
      <c r="E128">
        <v>0</v>
      </c>
      <c r="F128">
        <v>0</v>
      </c>
      <c r="G128">
        <v>3062713.75</v>
      </c>
      <c r="H128">
        <v>0</v>
      </c>
      <c r="I128">
        <v>1</v>
      </c>
      <c r="J128">
        <v>0</v>
      </c>
      <c r="K128">
        <v>0</v>
      </c>
      <c r="L128">
        <v>63311.81640625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421838112</v>
      </c>
      <c r="D129">
        <v>0</v>
      </c>
      <c r="E129">
        <v>0</v>
      </c>
      <c r="F129">
        <v>0</v>
      </c>
      <c r="G129">
        <v>3062713.75</v>
      </c>
      <c r="H129">
        <v>0</v>
      </c>
      <c r="I129">
        <v>1</v>
      </c>
      <c r="J129">
        <v>0</v>
      </c>
      <c r="K129">
        <v>0</v>
      </c>
      <c r="L129">
        <v>63255.28125</v>
      </c>
    </row>
    <row r="130" spans="1:12" x14ac:dyDescent="0.25">
      <c r="A130">
        <v>1145</v>
      </c>
      <c r="B130" s="1">
        <f>DATE(2021,10,21) + TIME(0,0,0)</f>
        <v>44490</v>
      </c>
      <c r="C130">
        <v>421868256</v>
      </c>
      <c r="D130">
        <v>0</v>
      </c>
      <c r="E130">
        <v>0</v>
      </c>
      <c r="F130">
        <v>0</v>
      </c>
      <c r="G130">
        <v>3013637</v>
      </c>
      <c r="H130">
        <v>0</v>
      </c>
      <c r="I130">
        <v>1</v>
      </c>
      <c r="J130">
        <v>0</v>
      </c>
      <c r="K130">
        <v>0</v>
      </c>
      <c r="L130">
        <v>63244.20703125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424851776</v>
      </c>
      <c r="D131">
        <v>0</v>
      </c>
      <c r="E131">
        <v>0</v>
      </c>
      <c r="F131">
        <v>0</v>
      </c>
      <c r="G131">
        <v>3013637</v>
      </c>
      <c r="H131">
        <v>0</v>
      </c>
      <c r="I131">
        <v>1</v>
      </c>
      <c r="J131">
        <v>0</v>
      </c>
      <c r="K131">
        <v>0</v>
      </c>
      <c r="L131">
        <v>63226.25</v>
      </c>
    </row>
    <row r="132" spans="1:12" x14ac:dyDescent="0.25">
      <c r="A132">
        <v>1146</v>
      </c>
      <c r="B132" s="1">
        <f>DATE(2021,10,22) + TIME(0,0,0)</f>
        <v>44491</v>
      </c>
      <c r="C132">
        <v>424880640</v>
      </c>
      <c r="D132">
        <v>0</v>
      </c>
      <c r="E132">
        <v>0</v>
      </c>
      <c r="F132">
        <v>0</v>
      </c>
      <c r="G132">
        <v>2888068.25</v>
      </c>
      <c r="H132">
        <v>0</v>
      </c>
      <c r="I132">
        <v>1</v>
      </c>
      <c r="J132">
        <v>0</v>
      </c>
      <c r="K132">
        <v>0</v>
      </c>
      <c r="L132">
        <v>63198.22265625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430627904</v>
      </c>
      <c r="D133">
        <v>0</v>
      </c>
      <c r="E133">
        <v>0</v>
      </c>
      <c r="F133">
        <v>0</v>
      </c>
      <c r="G133">
        <v>2888068.25</v>
      </c>
      <c r="H133">
        <v>0</v>
      </c>
      <c r="I133">
        <v>1</v>
      </c>
      <c r="J133">
        <v>0</v>
      </c>
      <c r="K133">
        <v>0</v>
      </c>
      <c r="L133">
        <v>63151.29296875</v>
      </c>
    </row>
    <row r="134" spans="1:12" x14ac:dyDescent="0.25">
      <c r="A134">
        <v>1148</v>
      </c>
      <c r="B134" s="1">
        <f>DATE(2021,10,24) + TIME(0,0,0)</f>
        <v>44493</v>
      </c>
      <c r="C134">
        <v>430657824</v>
      </c>
      <c r="D134">
        <v>0</v>
      </c>
      <c r="E134">
        <v>0</v>
      </c>
      <c r="F134">
        <v>0</v>
      </c>
      <c r="G134">
        <v>2993404</v>
      </c>
      <c r="H134">
        <v>0</v>
      </c>
      <c r="I134">
        <v>1</v>
      </c>
      <c r="J134">
        <v>0</v>
      </c>
      <c r="K134">
        <v>0</v>
      </c>
      <c r="L134">
        <v>63174.5234375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448588320</v>
      </c>
      <c r="D135">
        <v>0</v>
      </c>
      <c r="E135">
        <v>0</v>
      </c>
      <c r="F135">
        <v>0</v>
      </c>
      <c r="G135">
        <v>2993404</v>
      </c>
      <c r="H135">
        <v>0</v>
      </c>
      <c r="I135">
        <v>1</v>
      </c>
      <c r="J135">
        <v>0</v>
      </c>
      <c r="K135">
        <v>0</v>
      </c>
      <c r="L135">
        <v>63123.984375</v>
      </c>
    </row>
    <row r="136" spans="1:12" x14ac:dyDescent="0.25">
      <c r="A136">
        <v>1154</v>
      </c>
      <c r="B136" s="1">
        <f>DATE(2021,10,30) + TIME(0,0,0)</f>
        <v>44499</v>
      </c>
      <c r="C136">
        <v>448617568</v>
      </c>
      <c r="D136">
        <v>0</v>
      </c>
      <c r="E136">
        <v>0</v>
      </c>
      <c r="F136">
        <v>0</v>
      </c>
      <c r="G136">
        <v>2923506.75</v>
      </c>
      <c r="H136">
        <v>0</v>
      </c>
      <c r="I136">
        <v>1</v>
      </c>
      <c r="J136">
        <v>0</v>
      </c>
      <c r="K136">
        <v>0</v>
      </c>
      <c r="L136">
        <v>63108.4609375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457358848</v>
      </c>
      <c r="D137">
        <v>0</v>
      </c>
      <c r="E137">
        <v>0</v>
      </c>
      <c r="F137">
        <v>0</v>
      </c>
      <c r="G137">
        <v>2923506.75</v>
      </c>
      <c r="H137">
        <v>0</v>
      </c>
      <c r="I137">
        <v>1</v>
      </c>
      <c r="J137">
        <v>0</v>
      </c>
      <c r="K137">
        <v>0</v>
      </c>
      <c r="L137">
        <v>63067.96484375</v>
      </c>
    </row>
    <row r="138" spans="1:12" x14ac:dyDescent="0.25">
      <c r="A138">
        <v>1157</v>
      </c>
      <c r="B138" s="1">
        <f>DATE(2021,11,2) + TIME(0,0,0)</f>
        <v>44502</v>
      </c>
      <c r="C138">
        <v>457388640</v>
      </c>
      <c r="D138">
        <v>0</v>
      </c>
      <c r="E138">
        <v>0</v>
      </c>
      <c r="F138">
        <v>0</v>
      </c>
      <c r="G138">
        <v>2979777.75</v>
      </c>
      <c r="H138">
        <v>0</v>
      </c>
      <c r="I138">
        <v>1</v>
      </c>
      <c r="J138">
        <v>0</v>
      </c>
      <c r="K138">
        <v>0</v>
      </c>
      <c r="L138">
        <v>63080.03515625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487156608</v>
      </c>
      <c r="D139">
        <v>0</v>
      </c>
      <c r="E139">
        <v>0</v>
      </c>
      <c r="F139">
        <v>0</v>
      </c>
      <c r="G139">
        <v>2979777.75</v>
      </c>
      <c r="H139">
        <v>0</v>
      </c>
      <c r="I139">
        <v>1</v>
      </c>
      <c r="J139">
        <v>0</v>
      </c>
      <c r="K139">
        <v>0</v>
      </c>
      <c r="L139">
        <v>63015.62109375</v>
      </c>
    </row>
    <row r="140" spans="1:12" x14ac:dyDescent="0.25">
      <c r="A140">
        <v>1167</v>
      </c>
      <c r="B140" s="1">
        <f>DATE(2021,11,12) + TIME(0,0,0)</f>
        <v>44512</v>
      </c>
      <c r="C140">
        <v>487197760</v>
      </c>
      <c r="D140">
        <v>0</v>
      </c>
      <c r="E140">
        <v>0</v>
      </c>
      <c r="F140">
        <v>0</v>
      </c>
      <c r="G140">
        <v>4115510</v>
      </c>
      <c r="H140">
        <v>0</v>
      </c>
      <c r="I140">
        <v>1</v>
      </c>
      <c r="J140">
        <v>0</v>
      </c>
      <c r="K140">
        <v>0</v>
      </c>
      <c r="L140">
        <v>63271.86328125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488802816</v>
      </c>
      <c r="D141">
        <v>0</v>
      </c>
      <c r="E141">
        <v>0</v>
      </c>
      <c r="F141">
        <v>0</v>
      </c>
      <c r="G141">
        <v>4115510</v>
      </c>
      <c r="H141">
        <v>0</v>
      </c>
      <c r="I141">
        <v>1</v>
      </c>
      <c r="J141">
        <v>0</v>
      </c>
      <c r="K141">
        <v>0</v>
      </c>
      <c r="L141">
        <v>63351.82421875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488842304</v>
      </c>
      <c r="D142">
        <v>0</v>
      </c>
      <c r="E142">
        <v>0</v>
      </c>
      <c r="F142">
        <v>0</v>
      </c>
      <c r="G142">
        <v>3948107.75</v>
      </c>
      <c r="H142">
        <v>0</v>
      </c>
      <c r="I142">
        <v>1</v>
      </c>
      <c r="J142">
        <v>0</v>
      </c>
      <c r="K142">
        <v>0</v>
      </c>
      <c r="L142">
        <v>63314.25390625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495119808</v>
      </c>
      <c r="D143">
        <v>0</v>
      </c>
      <c r="E143">
        <v>0</v>
      </c>
      <c r="F143">
        <v>0</v>
      </c>
      <c r="G143">
        <v>3948107.75</v>
      </c>
      <c r="H143">
        <v>0</v>
      </c>
      <c r="I143">
        <v>1</v>
      </c>
      <c r="J143">
        <v>0</v>
      </c>
      <c r="K143">
        <v>0</v>
      </c>
      <c r="L143">
        <v>63381.984375</v>
      </c>
    </row>
    <row r="144" spans="1:12" x14ac:dyDescent="0.25">
      <c r="A144">
        <v>1169</v>
      </c>
      <c r="B144" s="1">
        <f>DATE(2021,11,14) + TIME(0,0,0)</f>
        <v>44514</v>
      </c>
      <c r="C144">
        <v>495149600</v>
      </c>
      <c r="D144">
        <v>0</v>
      </c>
      <c r="E144">
        <v>0</v>
      </c>
      <c r="F144">
        <v>0</v>
      </c>
      <c r="G144">
        <v>2981833.25</v>
      </c>
      <c r="H144">
        <v>0</v>
      </c>
      <c r="I144">
        <v>1</v>
      </c>
      <c r="J144">
        <v>0</v>
      </c>
      <c r="K144">
        <v>0</v>
      </c>
      <c r="L144">
        <v>63167.21875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510028960</v>
      </c>
      <c r="D145">
        <v>0</v>
      </c>
      <c r="E145">
        <v>0</v>
      </c>
      <c r="F145">
        <v>0</v>
      </c>
      <c r="G145">
        <v>2981833.25</v>
      </c>
      <c r="H145">
        <v>0</v>
      </c>
      <c r="I145">
        <v>1</v>
      </c>
      <c r="J145">
        <v>0</v>
      </c>
      <c r="K145">
        <v>0</v>
      </c>
      <c r="L145">
        <v>63005.97265625</v>
      </c>
    </row>
    <row r="146" spans="1:12" x14ac:dyDescent="0.25">
      <c r="A146">
        <v>1174</v>
      </c>
      <c r="B146" s="1">
        <f>DATE(2021,11,19) + TIME(0,0,0)</f>
        <v>44519</v>
      </c>
      <c r="C146">
        <v>510059712</v>
      </c>
      <c r="D146">
        <v>0</v>
      </c>
      <c r="E146">
        <v>0</v>
      </c>
      <c r="F146">
        <v>0</v>
      </c>
      <c r="G146">
        <v>3074373</v>
      </c>
      <c r="H146">
        <v>0</v>
      </c>
      <c r="I146">
        <v>1</v>
      </c>
      <c r="J146">
        <v>0</v>
      </c>
      <c r="K146">
        <v>0</v>
      </c>
      <c r="L146">
        <v>63025.453125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519252064</v>
      </c>
      <c r="D147">
        <v>0</v>
      </c>
      <c r="E147">
        <v>0</v>
      </c>
      <c r="F147">
        <v>0</v>
      </c>
      <c r="G147">
        <v>3074373</v>
      </c>
      <c r="H147">
        <v>0</v>
      </c>
      <c r="I147">
        <v>1</v>
      </c>
      <c r="J147">
        <v>0</v>
      </c>
      <c r="K147">
        <v>0</v>
      </c>
      <c r="L147">
        <v>63018.97265625</v>
      </c>
    </row>
    <row r="148" spans="1:12" x14ac:dyDescent="0.25">
      <c r="A148">
        <v>1177</v>
      </c>
      <c r="B148" s="1">
        <f>DATE(2021,11,22) + TIME(0,0,0)</f>
        <v>44522</v>
      </c>
      <c r="C148">
        <v>519281824</v>
      </c>
      <c r="D148">
        <v>0</v>
      </c>
      <c r="E148">
        <v>0</v>
      </c>
      <c r="F148">
        <v>0</v>
      </c>
      <c r="G148">
        <v>2973069.25</v>
      </c>
      <c r="H148">
        <v>0</v>
      </c>
      <c r="I148">
        <v>1</v>
      </c>
      <c r="J148">
        <v>0</v>
      </c>
      <c r="K148">
        <v>0</v>
      </c>
      <c r="L148">
        <v>62997.890625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531144352</v>
      </c>
      <c r="D149">
        <v>0</v>
      </c>
      <c r="E149">
        <v>0</v>
      </c>
      <c r="F149">
        <v>0</v>
      </c>
      <c r="G149">
        <v>2973069.25</v>
      </c>
      <c r="H149">
        <v>0</v>
      </c>
      <c r="I149">
        <v>1</v>
      </c>
      <c r="J149">
        <v>0</v>
      </c>
      <c r="K149">
        <v>0</v>
      </c>
      <c r="L149">
        <v>62963.67578125</v>
      </c>
    </row>
    <row r="150" spans="1:12" x14ac:dyDescent="0.25">
      <c r="A150">
        <v>1181</v>
      </c>
      <c r="B150" s="1">
        <f>DATE(2021,11,26) + TIME(0,0,0)</f>
        <v>44526</v>
      </c>
      <c r="C150">
        <v>531183712</v>
      </c>
      <c r="D150">
        <v>0</v>
      </c>
      <c r="E150">
        <v>0</v>
      </c>
      <c r="F150">
        <v>0</v>
      </c>
      <c r="G150">
        <v>3936117.75</v>
      </c>
      <c r="H150">
        <v>0</v>
      </c>
      <c r="I150">
        <v>1</v>
      </c>
      <c r="J150">
        <v>0</v>
      </c>
      <c r="K150">
        <v>0</v>
      </c>
      <c r="L150">
        <v>63170.9921875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546888832</v>
      </c>
      <c r="D151">
        <v>0</v>
      </c>
      <c r="E151">
        <v>0</v>
      </c>
      <c r="F151">
        <v>0</v>
      </c>
      <c r="G151">
        <v>3936117.75</v>
      </c>
      <c r="H151">
        <v>0</v>
      </c>
      <c r="I151">
        <v>1</v>
      </c>
      <c r="J151">
        <v>0</v>
      </c>
      <c r="K151">
        <v>0</v>
      </c>
      <c r="L151">
        <v>63366.41796875</v>
      </c>
    </row>
    <row r="152" spans="1:12" x14ac:dyDescent="0.25">
      <c r="A152">
        <v>1185</v>
      </c>
      <c r="B152" s="1">
        <f>DATE(2021,11,30) + TIME(0,0,0)</f>
        <v>44530</v>
      </c>
      <c r="C152">
        <v>546919808</v>
      </c>
      <c r="D152">
        <v>0</v>
      </c>
      <c r="E152">
        <v>0</v>
      </c>
      <c r="F152">
        <v>0</v>
      </c>
      <c r="G152">
        <v>3096474</v>
      </c>
      <c r="H152">
        <v>0</v>
      </c>
      <c r="I152">
        <v>1</v>
      </c>
      <c r="J152">
        <v>0</v>
      </c>
      <c r="K152">
        <v>0</v>
      </c>
      <c r="L152">
        <v>63184.20703125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553081792</v>
      </c>
      <c r="D153">
        <v>0</v>
      </c>
      <c r="E153">
        <v>0</v>
      </c>
      <c r="F153">
        <v>0</v>
      </c>
      <c r="G153">
        <v>3096474</v>
      </c>
      <c r="H153">
        <v>0</v>
      </c>
      <c r="I153">
        <v>1</v>
      </c>
      <c r="J153">
        <v>0</v>
      </c>
      <c r="K153">
        <v>0</v>
      </c>
      <c r="L153">
        <v>63083.26171875</v>
      </c>
    </row>
    <row r="154" spans="1:12" x14ac:dyDescent="0.25">
      <c r="A154">
        <v>1187</v>
      </c>
      <c r="B154" s="1">
        <f>DATE(2021,12,2) + TIME(0,0,0)</f>
        <v>44532</v>
      </c>
      <c r="C154">
        <v>553081792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61494.59765625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553081792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61261.54296875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553111360</v>
      </c>
      <c r="D156">
        <v>0</v>
      </c>
      <c r="E156">
        <v>0</v>
      </c>
      <c r="F156">
        <v>0</v>
      </c>
      <c r="G156">
        <v>2957634.5</v>
      </c>
      <c r="H156">
        <v>0</v>
      </c>
      <c r="I156">
        <v>1</v>
      </c>
      <c r="J156">
        <v>0</v>
      </c>
      <c r="K156">
        <v>0</v>
      </c>
      <c r="L156">
        <v>62720.76171875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559588544</v>
      </c>
      <c r="D157">
        <v>0</v>
      </c>
      <c r="E157">
        <v>0</v>
      </c>
      <c r="F157">
        <v>0</v>
      </c>
      <c r="G157">
        <v>2957634.5</v>
      </c>
      <c r="H157">
        <v>0</v>
      </c>
      <c r="I157">
        <v>1</v>
      </c>
      <c r="J157">
        <v>0</v>
      </c>
      <c r="K157">
        <v>0</v>
      </c>
      <c r="L157">
        <v>62920.84765625</v>
      </c>
    </row>
    <row r="158" spans="1:12" x14ac:dyDescent="0.25">
      <c r="A158">
        <v>1190</v>
      </c>
      <c r="B158" s="1">
        <f>DATE(2021,12,5) + TIME(0,0,0)</f>
        <v>44535</v>
      </c>
      <c r="C158">
        <v>559618176</v>
      </c>
      <c r="D158">
        <v>0</v>
      </c>
      <c r="E158">
        <v>0</v>
      </c>
      <c r="F158">
        <v>0</v>
      </c>
      <c r="G158">
        <v>2961495.75</v>
      </c>
      <c r="H158">
        <v>0</v>
      </c>
      <c r="I158">
        <v>1</v>
      </c>
      <c r="J158">
        <v>0</v>
      </c>
      <c r="K158">
        <v>0</v>
      </c>
      <c r="L158">
        <v>62921.9609375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562550080</v>
      </c>
      <c r="D159">
        <v>0</v>
      </c>
      <c r="E159">
        <v>0</v>
      </c>
      <c r="F159">
        <v>0</v>
      </c>
      <c r="G159">
        <v>2961495.75</v>
      </c>
      <c r="H159">
        <v>0</v>
      </c>
      <c r="I159">
        <v>1</v>
      </c>
      <c r="J159">
        <v>0</v>
      </c>
      <c r="K159">
        <v>0</v>
      </c>
      <c r="L159">
        <v>62930.51953125</v>
      </c>
    </row>
    <row r="160" spans="1:12" x14ac:dyDescent="0.25">
      <c r="A160">
        <v>1191</v>
      </c>
      <c r="B160" s="1">
        <f>DATE(2021,12,6) + TIME(0,0,0)</f>
        <v>44536</v>
      </c>
      <c r="C160">
        <v>562579968</v>
      </c>
      <c r="D160">
        <v>0</v>
      </c>
      <c r="E160">
        <v>0</v>
      </c>
      <c r="F160">
        <v>0</v>
      </c>
      <c r="G160">
        <v>2992605.5</v>
      </c>
      <c r="H160">
        <v>0</v>
      </c>
      <c r="I160">
        <v>1</v>
      </c>
      <c r="J160">
        <v>0</v>
      </c>
      <c r="K160">
        <v>0</v>
      </c>
      <c r="L160">
        <v>62936.86328125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564345600</v>
      </c>
      <c r="D161">
        <v>0</v>
      </c>
      <c r="E161">
        <v>0</v>
      </c>
      <c r="F161">
        <v>0</v>
      </c>
      <c r="G161">
        <v>2992605.5</v>
      </c>
      <c r="H161">
        <v>0</v>
      </c>
      <c r="I161">
        <v>1</v>
      </c>
      <c r="J161">
        <v>0</v>
      </c>
      <c r="K161">
        <v>0</v>
      </c>
      <c r="L161">
        <v>62940.6640625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564374592</v>
      </c>
      <c r="D162">
        <v>0</v>
      </c>
      <c r="E162">
        <v>0</v>
      </c>
      <c r="F162">
        <v>0</v>
      </c>
      <c r="G162">
        <v>2898036</v>
      </c>
      <c r="H162">
        <v>0</v>
      </c>
      <c r="I162">
        <v>1</v>
      </c>
      <c r="J162">
        <v>0</v>
      </c>
      <c r="K162">
        <v>0</v>
      </c>
      <c r="L162">
        <v>62921.61328125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565504832</v>
      </c>
      <c r="D163">
        <v>0</v>
      </c>
      <c r="E163">
        <v>0</v>
      </c>
      <c r="F163">
        <v>0</v>
      </c>
      <c r="G163">
        <v>2898036</v>
      </c>
      <c r="H163">
        <v>0</v>
      </c>
      <c r="I163">
        <v>1</v>
      </c>
      <c r="J163">
        <v>0</v>
      </c>
      <c r="K163">
        <v>0</v>
      </c>
      <c r="L163">
        <v>62915.56640625</v>
      </c>
    </row>
    <row r="164" spans="1:12" x14ac:dyDescent="0.25">
      <c r="A164">
        <v>1192</v>
      </c>
      <c r="B164" s="1">
        <f>DATE(2021,12,7) + TIME(0,0,0)</f>
        <v>44537</v>
      </c>
      <c r="C164">
        <v>565534400</v>
      </c>
      <c r="D164">
        <v>0</v>
      </c>
      <c r="E164">
        <v>0</v>
      </c>
      <c r="F164">
        <v>0</v>
      </c>
      <c r="G164">
        <v>2953493.25</v>
      </c>
      <c r="H164">
        <v>0</v>
      </c>
      <c r="I164">
        <v>1</v>
      </c>
      <c r="J164">
        <v>0</v>
      </c>
      <c r="K164">
        <v>0</v>
      </c>
      <c r="L164">
        <v>62926.625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600946752</v>
      </c>
      <c r="D165">
        <v>0</v>
      </c>
      <c r="E165">
        <v>0</v>
      </c>
      <c r="F165">
        <v>0</v>
      </c>
      <c r="G165">
        <v>2953493.25</v>
      </c>
      <c r="H165">
        <v>0</v>
      </c>
      <c r="I165">
        <v>1</v>
      </c>
      <c r="J165">
        <v>0</v>
      </c>
      <c r="K165">
        <v>0</v>
      </c>
      <c r="L165">
        <v>62880.3671875</v>
      </c>
    </row>
    <row r="166" spans="1:12" x14ac:dyDescent="0.25">
      <c r="A166">
        <v>1204</v>
      </c>
      <c r="B166" s="1">
        <f>DATE(2021,12,19) + TIME(0,0,0)</f>
        <v>44549</v>
      </c>
      <c r="C166">
        <v>600975232</v>
      </c>
      <c r="D166">
        <v>0</v>
      </c>
      <c r="E166">
        <v>0</v>
      </c>
      <c r="F166">
        <v>0</v>
      </c>
      <c r="G166">
        <v>2846173.5</v>
      </c>
      <c r="H166">
        <v>0</v>
      </c>
      <c r="I166">
        <v>1</v>
      </c>
      <c r="J166">
        <v>0</v>
      </c>
      <c r="K166">
        <v>0</v>
      </c>
      <c r="L166">
        <v>62859.6484375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609485312</v>
      </c>
      <c r="D167">
        <v>0</v>
      </c>
      <c r="E167">
        <v>0</v>
      </c>
      <c r="F167">
        <v>0</v>
      </c>
      <c r="G167">
        <v>2846173.5</v>
      </c>
      <c r="H167">
        <v>0</v>
      </c>
      <c r="I167">
        <v>1</v>
      </c>
      <c r="J167">
        <v>0</v>
      </c>
      <c r="K167">
        <v>0</v>
      </c>
      <c r="L167">
        <v>62823.98828125</v>
      </c>
    </row>
    <row r="168" spans="1:12" x14ac:dyDescent="0.25">
      <c r="A168">
        <v>1207</v>
      </c>
      <c r="B168" s="1">
        <f>DATE(2021,12,22) + TIME(0,0,0)</f>
        <v>44552</v>
      </c>
      <c r="C168">
        <v>609515392</v>
      </c>
      <c r="D168">
        <v>0</v>
      </c>
      <c r="E168">
        <v>0</v>
      </c>
      <c r="F168">
        <v>0</v>
      </c>
      <c r="G168">
        <v>3012099.25</v>
      </c>
      <c r="H168">
        <v>0</v>
      </c>
      <c r="I168">
        <v>1</v>
      </c>
      <c r="J168">
        <v>0</v>
      </c>
      <c r="K168">
        <v>0</v>
      </c>
      <c r="L168">
        <v>62856.68359375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615509504</v>
      </c>
      <c r="D169">
        <v>0</v>
      </c>
      <c r="E169">
        <v>0</v>
      </c>
      <c r="F169">
        <v>0</v>
      </c>
      <c r="G169">
        <v>3012099.25</v>
      </c>
      <c r="H169">
        <v>0</v>
      </c>
      <c r="I169">
        <v>1</v>
      </c>
      <c r="J169">
        <v>0</v>
      </c>
      <c r="K169">
        <v>0</v>
      </c>
      <c r="L169">
        <v>62867.24609375</v>
      </c>
    </row>
    <row r="170" spans="1:12" x14ac:dyDescent="0.25">
      <c r="A170">
        <v>1209</v>
      </c>
      <c r="B170" s="1">
        <f>DATE(2021,12,24) + TIME(0,0,0)</f>
        <v>44554</v>
      </c>
      <c r="C170">
        <v>615509504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61255.69140625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615509504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60984.97265625</v>
      </c>
    </row>
    <row r="172" spans="1:12" x14ac:dyDescent="0.25">
      <c r="A172">
        <v>1210</v>
      </c>
      <c r="B172" s="1">
        <f>DATE(2021,12,25) + TIME(0,0,0)</f>
        <v>44555</v>
      </c>
      <c r="C172">
        <v>615540736</v>
      </c>
      <c r="D172">
        <v>0</v>
      </c>
      <c r="E172">
        <v>0</v>
      </c>
      <c r="F172">
        <v>0</v>
      </c>
      <c r="G172">
        <v>3125045</v>
      </c>
      <c r="H172">
        <v>0</v>
      </c>
      <c r="I172">
        <v>1</v>
      </c>
      <c r="J172">
        <v>0</v>
      </c>
      <c r="K172">
        <v>0</v>
      </c>
      <c r="L172">
        <v>62550.98828125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618634560</v>
      </c>
      <c r="D173">
        <v>0</v>
      </c>
      <c r="E173">
        <v>0</v>
      </c>
      <c r="F173">
        <v>0</v>
      </c>
      <c r="G173">
        <v>3125045</v>
      </c>
      <c r="H173">
        <v>0</v>
      </c>
      <c r="I173">
        <v>1</v>
      </c>
      <c r="J173">
        <v>0</v>
      </c>
      <c r="K173">
        <v>0</v>
      </c>
      <c r="L173">
        <v>62772.0859375</v>
      </c>
    </row>
    <row r="174" spans="1:12" x14ac:dyDescent="0.25">
      <c r="A174">
        <v>1211</v>
      </c>
      <c r="B174" s="1">
        <f>DATE(2021,12,26) + TIME(0,0,0)</f>
        <v>44556</v>
      </c>
      <c r="C174">
        <v>618665152</v>
      </c>
      <c r="D174">
        <v>0</v>
      </c>
      <c r="E174">
        <v>0</v>
      </c>
      <c r="F174">
        <v>0</v>
      </c>
      <c r="G174">
        <v>3061026</v>
      </c>
      <c r="H174">
        <v>0</v>
      </c>
      <c r="I174">
        <v>1</v>
      </c>
      <c r="J174">
        <v>0</v>
      </c>
      <c r="K174">
        <v>0</v>
      </c>
      <c r="L174">
        <v>62760.08203125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633939648</v>
      </c>
      <c r="D175">
        <v>0</v>
      </c>
      <c r="E175">
        <v>0</v>
      </c>
      <c r="F175">
        <v>0</v>
      </c>
      <c r="G175">
        <v>3061026</v>
      </c>
      <c r="H175">
        <v>0</v>
      </c>
      <c r="I175">
        <v>1</v>
      </c>
      <c r="J175">
        <v>0</v>
      </c>
      <c r="K175">
        <v>0</v>
      </c>
      <c r="L175">
        <v>62809.08984375</v>
      </c>
    </row>
    <row r="176" spans="1:12" x14ac:dyDescent="0.25">
      <c r="A176">
        <v>1216</v>
      </c>
      <c r="B176" s="1">
        <f>DATE(2021,12,31) + TIME(0,0,0)</f>
        <v>44561</v>
      </c>
      <c r="C176">
        <v>633970048</v>
      </c>
      <c r="D176">
        <v>0</v>
      </c>
      <c r="E176">
        <v>0</v>
      </c>
      <c r="F176">
        <v>0</v>
      </c>
      <c r="G176">
        <v>3035853</v>
      </c>
      <c r="H176">
        <v>0</v>
      </c>
      <c r="I176">
        <v>1</v>
      </c>
      <c r="J176">
        <v>0</v>
      </c>
      <c r="K176">
        <v>0</v>
      </c>
      <c r="L176">
        <v>62804.0859375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643047232</v>
      </c>
      <c r="D177">
        <v>0</v>
      </c>
      <c r="E177">
        <v>0</v>
      </c>
      <c r="F177">
        <v>0</v>
      </c>
      <c r="G177">
        <v>3035853</v>
      </c>
      <c r="H177">
        <v>0</v>
      </c>
      <c r="I177">
        <v>1</v>
      </c>
      <c r="J177">
        <v>0</v>
      </c>
      <c r="K177">
        <v>0</v>
      </c>
      <c r="L177">
        <v>62795.4453125</v>
      </c>
    </row>
    <row r="178" spans="1:12" x14ac:dyDescent="0.25">
      <c r="A178">
        <v>1219</v>
      </c>
      <c r="B178" s="1">
        <f>DATE(2022,1,3) + TIME(0,0,0)</f>
        <v>44564</v>
      </c>
      <c r="C178">
        <v>643087744</v>
      </c>
      <c r="D178">
        <v>0</v>
      </c>
      <c r="E178">
        <v>0</v>
      </c>
      <c r="F178">
        <v>0</v>
      </c>
      <c r="G178">
        <v>4051603.25</v>
      </c>
      <c r="H178">
        <v>0</v>
      </c>
      <c r="I178">
        <v>1</v>
      </c>
      <c r="J178">
        <v>0</v>
      </c>
      <c r="K178">
        <v>0</v>
      </c>
      <c r="L178">
        <v>63005.05078125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645478208</v>
      </c>
      <c r="D179">
        <v>0</v>
      </c>
      <c r="E179">
        <v>0</v>
      </c>
      <c r="F179">
        <v>0</v>
      </c>
      <c r="G179">
        <v>4051603.25</v>
      </c>
      <c r="H179">
        <v>0</v>
      </c>
      <c r="I179">
        <v>1</v>
      </c>
      <c r="J179">
        <v>0</v>
      </c>
      <c r="K179">
        <v>0</v>
      </c>
      <c r="L179">
        <v>63091.3515625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645508800</v>
      </c>
      <c r="D180">
        <v>0</v>
      </c>
      <c r="E180">
        <v>0</v>
      </c>
      <c r="F180">
        <v>0</v>
      </c>
      <c r="G180">
        <v>3063704.5</v>
      </c>
      <c r="H180">
        <v>0</v>
      </c>
      <c r="I180">
        <v>1</v>
      </c>
      <c r="J180">
        <v>0</v>
      </c>
      <c r="K180">
        <v>0</v>
      </c>
      <c r="L180">
        <v>62887.0078125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652831040</v>
      </c>
      <c r="D181">
        <v>0</v>
      </c>
      <c r="E181">
        <v>0</v>
      </c>
      <c r="F181">
        <v>0</v>
      </c>
      <c r="G181">
        <v>3063704.5</v>
      </c>
      <c r="H181">
        <v>0</v>
      </c>
      <c r="I181">
        <v>1</v>
      </c>
      <c r="J181">
        <v>0</v>
      </c>
      <c r="K181">
        <v>0</v>
      </c>
      <c r="L181">
        <v>62813.57421875</v>
      </c>
    </row>
    <row r="182" spans="1:12" x14ac:dyDescent="0.25">
      <c r="A182">
        <v>1222</v>
      </c>
      <c r="B182" s="1">
        <f>DATE(2022,1,6) + TIME(0,0,0)</f>
        <v>44567</v>
      </c>
      <c r="C182">
        <v>652860608</v>
      </c>
      <c r="D182">
        <v>0</v>
      </c>
      <c r="E182">
        <v>0</v>
      </c>
      <c r="F182">
        <v>0</v>
      </c>
      <c r="G182">
        <v>2956449.25</v>
      </c>
      <c r="H182">
        <v>0</v>
      </c>
      <c r="I182">
        <v>1</v>
      </c>
      <c r="J182">
        <v>0</v>
      </c>
      <c r="K182">
        <v>0</v>
      </c>
      <c r="L182">
        <v>62792.61328125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670569792</v>
      </c>
      <c r="D183">
        <v>0</v>
      </c>
      <c r="E183">
        <v>0</v>
      </c>
      <c r="F183">
        <v>0</v>
      </c>
      <c r="G183">
        <v>2956449.25</v>
      </c>
      <c r="H183">
        <v>0</v>
      </c>
      <c r="I183">
        <v>1</v>
      </c>
      <c r="J183">
        <v>0</v>
      </c>
      <c r="K183">
        <v>0</v>
      </c>
      <c r="L183">
        <v>62727.55859375</v>
      </c>
    </row>
    <row r="184" spans="1:12" x14ac:dyDescent="0.25">
      <c r="A184">
        <v>1228</v>
      </c>
      <c r="B184" s="1">
        <f>DATE(2022,1,12) + TIME(0,0,0)</f>
        <v>44573</v>
      </c>
      <c r="C184">
        <v>670598528</v>
      </c>
      <c r="D184">
        <v>0</v>
      </c>
      <c r="E184">
        <v>0</v>
      </c>
      <c r="F184">
        <v>0</v>
      </c>
      <c r="G184">
        <v>2874672.25</v>
      </c>
      <c r="H184">
        <v>0</v>
      </c>
      <c r="I184">
        <v>1</v>
      </c>
      <c r="J184">
        <v>0</v>
      </c>
      <c r="K184">
        <v>0</v>
      </c>
      <c r="L184">
        <v>62711.9296875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672869504</v>
      </c>
      <c r="D185">
        <v>0</v>
      </c>
      <c r="E185">
        <v>0</v>
      </c>
      <c r="F185">
        <v>0</v>
      </c>
      <c r="G185">
        <v>2874672.25</v>
      </c>
      <c r="H185">
        <v>0</v>
      </c>
      <c r="I185">
        <v>1</v>
      </c>
      <c r="J185">
        <v>0</v>
      </c>
      <c r="K185">
        <v>0</v>
      </c>
      <c r="L185">
        <v>62697.84765625</v>
      </c>
    </row>
    <row r="186" spans="1:12" x14ac:dyDescent="0.25">
      <c r="A186">
        <v>1228.8</v>
      </c>
      <c r="B186" s="1">
        <f>DATE(2022,1,12) + TIME(19,12,0)</f>
        <v>44573.8</v>
      </c>
      <c r="C186">
        <v>672900288</v>
      </c>
      <c r="D186">
        <v>0</v>
      </c>
      <c r="E186">
        <v>0</v>
      </c>
      <c r="F186">
        <v>0</v>
      </c>
      <c r="G186">
        <v>3076034</v>
      </c>
      <c r="H186">
        <v>0</v>
      </c>
      <c r="I186">
        <v>1</v>
      </c>
      <c r="J186">
        <v>0</v>
      </c>
      <c r="K186">
        <v>0</v>
      </c>
      <c r="L186">
        <v>62736.26953125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679636800</v>
      </c>
      <c r="D187">
        <v>0</v>
      </c>
      <c r="E187">
        <v>0</v>
      </c>
      <c r="F187">
        <v>0</v>
      </c>
      <c r="G187">
        <v>3076034</v>
      </c>
      <c r="H187">
        <v>0</v>
      </c>
      <c r="I187">
        <v>1</v>
      </c>
      <c r="J187">
        <v>0</v>
      </c>
      <c r="K187">
        <v>0</v>
      </c>
      <c r="L187">
        <v>62746.12109375</v>
      </c>
    </row>
    <row r="188" spans="1:12" x14ac:dyDescent="0.25">
      <c r="A188">
        <v>1231</v>
      </c>
      <c r="B188" s="1">
        <f>DATE(2022,1,15) + TIME(0,0,0)</f>
        <v>44576</v>
      </c>
      <c r="C188">
        <v>679666944</v>
      </c>
      <c r="D188">
        <v>0</v>
      </c>
      <c r="E188">
        <v>0</v>
      </c>
      <c r="F188">
        <v>0</v>
      </c>
      <c r="G188">
        <v>3013837</v>
      </c>
      <c r="H188">
        <v>0</v>
      </c>
      <c r="I188">
        <v>1</v>
      </c>
      <c r="J188">
        <v>0</v>
      </c>
      <c r="K188">
        <v>0</v>
      </c>
      <c r="L188">
        <v>62734.13671875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691692096</v>
      </c>
      <c r="D189">
        <v>0</v>
      </c>
      <c r="E189">
        <v>0</v>
      </c>
      <c r="F189">
        <v>0</v>
      </c>
      <c r="G189">
        <v>3013837</v>
      </c>
      <c r="H189">
        <v>0</v>
      </c>
      <c r="I189">
        <v>1</v>
      </c>
      <c r="J189">
        <v>0</v>
      </c>
      <c r="K189">
        <v>0</v>
      </c>
      <c r="L189">
        <v>62709.16015625</v>
      </c>
    </row>
    <row r="190" spans="1:12" x14ac:dyDescent="0.25">
      <c r="A190">
        <v>1235</v>
      </c>
      <c r="B190" s="1">
        <f>DATE(2022,1,19) + TIME(0,0,0)</f>
        <v>44580</v>
      </c>
      <c r="C190">
        <v>691722560</v>
      </c>
      <c r="D190">
        <v>0</v>
      </c>
      <c r="E190">
        <v>0</v>
      </c>
      <c r="F190">
        <v>0</v>
      </c>
      <c r="G190">
        <v>3043642.5</v>
      </c>
      <c r="H190">
        <v>0</v>
      </c>
      <c r="I190">
        <v>1</v>
      </c>
      <c r="J190">
        <v>0</v>
      </c>
      <c r="K190">
        <v>0</v>
      </c>
      <c r="L190">
        <v>62714.82421875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697779392</v>
      </c>
      <c r="D191">
        <v>0</v>
      </c>
      <c r="E191">
        <v>0</v>
      </c>
      <c r="F191">
        <v>0</v>
      </c>
      <c r="G191">
        <v>3043642.5</v>
      </c>
      <c r="H191">
        <v>0</v>
      </c>
      <c r="I191">
        <v>1</v>
      </c>
      <c r="J191">
        <v>0</v>
      </c>
      <c r="K191">
        <v>0</v>
      </c>
      <c r="L191">
        <v>62709.671875</v>
      </c>
    </row>
    <row r="192" spans="1:12" x14ac:dyDescent="0.25">
      <c r="A192">
        <v>1237</v>
      </c>
      <c r="B192" s="1">
        <f>DATE(2022,1,21) + TIME(0,0,0)</f>
        <v>44582</v>
      </c>
      <c r="C192">
        <v>697779392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61067.921875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697779392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60428.76171875</v>
      </c>
    </row>
    <row r="194" spans="1:12" x14ac:dyDescent="0.25">
      <c r="A194">
        <v>1240</v>
      </c>
      <c r="B194" s="1">
        <f>DATE(2022,1,24) + TIME(0,0,0)</f>
        <v>44585</v>
      </c>
      <c r="C194">
        <v>697809600</v>
      </c>
      <c r="D194">
        <v>0</v>
      </c>
      <c r="E194">
        <v>0</v>
      </c>
      <c r="F194">
        <v>0</v>
      </c>
      <c r="G194">
        <v>3015780.75</v>
      </c>
      <c r="H194">
        <v>0</v>
      </c>
      <c r="I194">
        <v>1</v>
      </c>
      <c r="J194">
        <v>0</v>
      </c>
      <c r="K194">
        <v>0</v>
      </c>
      <c r="L194">
        <v>62122.09375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724921408</v>
      </c>
      <c r="D195">
        <v>0</v>
      </c>
      <c r="E195">
        <v>0</v>
      </c>
      <c r="F195">
        <v>0</v>
      </c>
      <c r="G195">
        <v>3015780.75</v>
      </c>
      <c r="H195">
        <v>0</v>
      </c>
      <c r="I195">
        <v>1</v>
      </c>
      <c r="J195">
        <v>0</v>
      </c>
      <c r="K195">
        <v>0</v>
      </c>
      <c r="L195">
        <v>62521.703125</v>
      </c>
    </row>
    <row r="196" spans="1:12" x14ac:dyDescent="0.25">
      <c r="A196">
        <v>1249</v>
      </c>
      <c r="B196" s="1">
        <f>DATE(2022,2,2) + TIME(0,0,0)</f>
        <v>44594</v>
      </c>
      <c r="C196">
        <v>724951232</v>
      </c>
      <c r="D196">
        <v>0</v>
      </c>
      <c r="E196">
        <v>0</v>
      </c>
      <c r="F196">
        <v>0</v>
      </c>
      <c r="G196">
        <v>2976795.5</v>
      </c>
      <c r="H196">
        <v>0</v>
      </c>
      <c r="I196">
        <v>1</v>
      </c>
      <c r="J196">
        <v>0</v>
      </c>
      <c r="K196">
        <v>0</v>
      </c>
      <c r="L196">
        <v>62517.078125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790410944</v>
      </c>
      <c r="D197">
        <v>0</v>
      </c>
      <c r="E197">
        <v>0</v>
      </c>
      <c r="F197">
        <v>0</v>
      </c>
      <c r="G197">
        <v>2976795.5</v>
      </c>
      <c r="H197">
        <v>0</v>
      </c>
      <c r="I197">
        <v>1</v>
      </c>
      <c r="J197">
        <v>0</v>
      </c>
      <c r="K197">
        <v>0</v>
      </c>
      <c r="L197">
        <v>62454.4453125</v>
      </c>
    </row>
    <row r="198" spans="1:12" x14ac:dyDescent="0.25">
      <c r="A198">
        <v>1271</v>
      </c>
      <c r="B198" s="1">
        <f>DATE(2022,2,24) + TIME(0,0,0)</f>
        <v>44616</v>
      </c>
      <c r="C198">
        <v>790441024</v>
      </c>
      <c r="D198">
        <v>0</v>
      </c>
      <c r="E198">
        <v>0</v>
      </c>
      <c r="F198">
        <v>0</v>
      </c>
      <c r="G198">
        <v>3007660.25</v>
      </c>
      <c r="H198">
        <v>0</v>
      </c>
      <c r="I198">
        <v>1</v>
      </c>
      <c r="J198">
        <v>0</v>
      </c>
      <c r="K198">
        <v>0</v>
      </c>
      <c r="L198">
        <v>62464.16796875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799433920</v>
      </c>
      <c r="D199">
        <v>0</v>
      </c>
      <c r="E199">
        <v>0</v>
      </c>
      <c r="F199">
        <v>0</v>
      </c>
      <c r="G199">
        <v>3007660.25</v>
      </c>
      <c r="H199">
        <v>0</v>
      </c>
      <c r="I199">
        <v>1</v>
      </c>
      <c r="J199">
        <v>0</v>
      </c>
      <c r="K199">
        <v>0</v>
      </c>
      <c r="L199">
        <v>62454.3046875</v>
      </c>
    </row>
    <row r="200" spans="1:12" x14ac:dyDescent="0.25">
      <c r="A200">
        <v>1274</v>
      </c>
      <c r="B200" s="1">
        <f>DATE(2022,2,27) + TIME(0,0,0)</f>
        <v>44619</v>
      </c>
      <c r="C200">
        <v>799463488</v>
      </c>
      <c r="D200">
        <v>0</v>
      </c>
      <c r="E200">
        <v>0</v>
      </c>
      <c r="F200">
        <v>0</v>
      </c>
      <c r="G200">
        <v>2958516.75</v>
      </c>
      <c r="H200">
        <v>0</v>
      </c>
      <c r="I200">
        <v>1</v>
      </c>
      <c r="J200">
        <v>0</v>
      </c>
      <c r="K200">
        <v>0</v>
      </c>
      <c r="L200">
        <v>62445.2890625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805350976</v>
      </c>
      <c r="D201">
        <v>0</v>
      </c>
      <c r="E201">
        <v>0</v>
      </c>
      <c r="F201">
        <v>0</v>
      </c>
      <c r="G201">
        <v>2958516.75</v>
      </c>
      <c r="H201">
        <v>0</v>
      </c>
      <c r="I201">
        <v>1</v>
      </c>
      <c r="J201">
        <v>0</v>
      </c>
      <c r="K201">
        <v>0</v>
      </c>
      <c r="L201">
        <v>62431.3203125</v>
      </c>
    </row>
    <row r="202" spans="1:12" x14ac:dyDescent="0.25">
      <c r="A202">
        <v>1276</v>
      </c>
      <c r="B202" s="1">
        <f>DATE(2022,3,1) + TIME(0,0,0)</f>
        <v>44621</v>
      </c>
      <c r="C202">
        <v>805380608</v>
      </c>
      <c r="D202">
        <v>0</v>
      </c>
      <c r="E202">
        <v>0</v>
      </c>
      <c r="F202">
        <v>0</v>
      </c>
      <c r="G202">
        <v>2968553.75</v>
      </c>
      <c r="H202">
        <v>0</v>
      </c>
      <c r="I202">
        <v>1</v>
      </c>
      <c r="J202">
        <v>0</v>
      </c>
      <c r="K202">
        <v>0</v>
      </c>
      <c r="L202">
        <v>62433.09375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820193728</v>
      </c>
      <c r="D203">
        <v>0</v>
      </c>
      <c r="E203">
        <v>0</v>
      </c>
      <c r="F203">
        <v>0</v>
      </c>
      <c r="G203">
        <v>2968553.75</v>
      </c>
      <c r="H203">
        <v>0</v>
      </c>
      <c r="I203">
        <v>1</v>
      </c>
      <c r="J203">
        <v>0</v>
      </c>
      <c r="K203">
        <v>0</v>
      </c>
      <c r="L203">
        <v>62412.30859375</v>
      </c>
    </row>
    <row r="204" spans="1:12" x14ac:dyDescent="0.25">
      <c r="A204">
        <v>1281</v>
      </c>
      <c r="B204" s="1">
        <f>DATE(2022,3,6) + TIME(0,0,0)</f>
        <v>44626</v>
      </c>
      <c r="C204">
        <v>820234816</v>
      </c>
      <c r="D204">
        <v>0</v>
      </c>
      <c r="E204">
        <v>0</v>
      </c>
      <c r="F204">
        <v>0</v>
      </c>
      <c r="G204">
        <v>4107911.5</v>
      </c>
      <c r="H204">
        <v>0</v>
      </c>
      <c r="I204">
        <v>1</v>
      </c>
      <c r="J204">
        <v>0</v>
      </c>
      <c r="K204">
        <v>0</v>
      </c>
      <c r="L204">
        <v>62632.296875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836625344</v>
      </c>
      <c r="D205">
        <v>0</v>
      </c>
      <c r="E205">
        <v>0</v>
      </c>
      <c r="F205">
        <v>0</v>
      </c>
      <c r="G205">
        <v>4107911.5</v>
      </c>
      <c r="H205">
        <v>0</v>
      </c>
      <c r="I205">
        <v>1</v>
      </c>
      <c r="J205">
        <v>0</v>
      </c>
      <c r="K205">
        <v>0</v>
      </c>
      <c r="L205">
        <v>62835.5</v>
      </c>
    </row>
    <row r="206" spans="1:12" x14ac:dyDescent="0.25">
      <c r="A206">
        <v>1285</v>
      </c>
      <c r="B206" s="1">
        <f>DATE(2022,3,10) + TIME(0,0,0)</f>
        <v>44630</v>
      </c>
      <c r="C206">
        <v>836655808</v>
      </c>
      <c r="D206">
        <v>0</v>
      </c>
      <c r="E206">
        <v>0</v>
      </c>
      <c r="F206">
        <v>0</v>
      </c>
      <c r="G206">
        <v>3044769</v>
      </c>
      <c r="H206">
        <v>0</v>
      </c>
      <c r="I206">
        <v>1</v>
      </c>
      <c r="J206">
        <v>0</v>
      </c>
      <c r="K206">
        <v>0</v>
      </c>
      <c r="L206">
        <v>62628.9296875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845759680</v>
      </c>
      <c r="D207">
        <v>0</v>
      </c>
      <c r="E207">
        <v>0</v>
      </c>
      <c r="F207">
        <v>0</v>
      </c>
      <c r="G207">
        <v>3044769</v>
      </c>
      <c r="H207">
        <v>0</v>
      </c>
      <c r="I207">
        <v>1</v>
      </c>
      <c r="J207">
        <v>0</v>
      </c>
      <c r="K207">
        <v>0</v>
      </c>
      <c r="L207">
        <v>62502.515625</v>
      </c>
    </row>
    <row r="208" spans="1:12" x14ac:dyDescent="0.25">
      <c r="A208">
        <v>1288</v>
      </c>
      <c r="B208" s="1">
        <f>DATE(2022,3,13) + TIME(0,0,0)</f>
        <v>44633</v>
      </c>
      <c r="C208">
        <v>845790656</v>
      </c>
      <c r="D208">
        <v>0</v>
      </c>
      <c r="E208">
        <v>0</v>
      </c>
      <c r="F208">
        <v>0</v>
      </c>
      <c r="G208">
        <v>3096179.25</v>
      </c>
      <c r="H208">
        <v>0</v>
      </c>
      <c r="I208">
        <v>1</v>
      </c>
      <c r="J208">
        <v>0</v>
      </c>
      <c r="K208">
        <v>0</v>
      </c>
      <c r="L208">
        <v>62511.7421875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851952064</v>
      </c>
      <c r="D209">
        <v>0</v>
      </c>
      <c r="E209">
        <v>0</v>
      </c>
      <c r="F209">
        <v>0</v>
      </c>
      <c r="G209">
        <v>3096179.25</v>
      </c>
      <c r="H209">
        <v>0</v>
      </c>
      <c r="I209">
        <v>1</v>
      </c>
      <c r="J209">
        <v>0</v>
      </c>
      <c r="K209">
        <v>0</v>
      </c>
      <c r="L209">
        <v>62496.6953125</v>
      </c>
    </row>
    <row r="210" spans="1:12" x14ac:dyDescent="0.25">
      <c r="A210">
        <v>1290</v>
      </c>
      <c r="B210" s="1">
        <f>DATE(2022,3,15) + TIME(0,0,0)</f>
        <v>44635</v>
      </c>
      <c r="C210">
        <v>851983104</v>
      </c>
      <c r="D210">
        <v>0</v>
      </c>
      <c r="E210">
        <v>0</v>
      </c>
      <c r="F210">
        <v>0</v>
      </c>
      <c r="G210">
        <v>3106131.25</v>
      </c>
      <c r="H210">
        <v>0</v>
      </c>
      <c r="I210">
        <v>1</v>
      </c>
      <c r="J210">
        <v>0</v>
      </c>
      <c r="K210">
        <v>0</v>
      </c>
      <c r="L210">
        <v>62498.51171875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855058176</v>
      </c>
      <c r="D211">
        <v>0</v>
      </c>
      <c r="E211">
        <v>0</v>
      </c>
      <c r="F211">
        <v>0</v>
      </c>
      <c r="G211">
        <v>3106131.25</v>
      </c>
      <c r="H211">
        <v>0</v>
      </c>
      <c r="I211">
        <v>1</v>
      </c>
      <c r="J211">
        <v>0</v>
      </c>
      <c r="K211">
        <v>0</v>
      </c>
      <c r="L211">
        <v>62492.8359375</v>
      </c>
    </row>
    <row r="212" spans="1:12" x14ac:dyDescent="0.25">
      <c r="A212">
        <v>1291</v>
      </c>
      <c r="B212" s="1">
        <f>DATE(2022,3,16) + TIME(0,0,0)</f>
        <v>44636</v>
      </c>
      <c r="C212">
        <v>855088512</v>
      </c>
      <c r="D212">
        <v>0</v>
      </c>
      <c r="E212">
        <v>0</v>
      </c>
      <c r="F212">
        <v>0</v>
      </c>
      <c r="G212">
        <v>3033946.75</v>
      </c>
      <c r="H212">
        <v>0</v>
      </c>
      <c r="I212">
        <v>1</v>
      </c>
      <c r="J212">
        <v>0</v>
      </c>
      <c r="K212">
        <v>0</v>
      </c>
      <c r="L212">
        <v>62479.66796875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870227904</v>
      </c>
      <c r="D213">
        <v>0</v>
      </c>
      <c r="E213">
        <v>0</v>
      </c>
      <c r="F213">
        <v>0</v>
      </c>
      <c r="G213">
        <v>3033946.75</v>
      </c>
      <c r="H213">
        <v>0</v>
      </c>
      <c r="I213">
        <v>1</v>
      </c>
      <c r="J213">
        <v>0</v>
      </c>
      <c r="K213">
        <v>0</v>
      </c>
      <c r="L213">
        <v>62437.86328125</v>
      </c>
    </row>
    <row r="214" spans="1:12" x14ac:dyDescent="0.25">
      <c r="A214">
        <v>1296</v>
      </c>
      <c r="B214" s="1">
        <f>DATE(2022,3,21) + TIME(0,0,0)</f>
        <v>44641</v>
      </c>
      <c r="C214">
        <v>870257344</v>
      </c>
      <c r="D214">
        <v>0</v>
      </c>
      <c r="E214">
        <v>0</v>
      </c>
      <c r="F214">
        <v>0</v>
      </c>
      <c r="G214">
        <v>2942153.5</v>
      </c>
      <c r="H214">
        <v>0</v>
      </c>
      <c r="I214">
        <v>1</v>
      </c>
      <c r="J214">
        <v>0</v>
      </c>
      <c r="K214">
        <v>0</v>
      </c>
      <c r="L214">
        <v>62421.38671875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896707264</v>
      </c>
      <c r="D215">
        <v>0</v>
      </c>
      <c r="E215">
        <v>0</v>
      </c>
      <c r="F215">
        <v>0</v>
      </c>
      <c r="G215">
        <v>2942153.5</v>
      </c>
      <c r="H215">
        <v>0</v>
      </c>
      <c r="I215">
        <v>1</v>
      </c>
      <c r="J215">
        <v>0</v>
      </c>
      <c r="K215">
        <v>0</v>
      </c>
      <c r="L215">
        <v>62348.7109375</v>
      </c>
    </row>
    <row r="216" spans="1:12" x14ac:dyDescent="0.25">
      <c r="A216">
        <v>1305</v>
      </c>
      <c r="B216" s="1">
        <f>DATE(2022,3,30) + TIME(0,0,0)</f>
        <v>44650</v>
      </c>
      <c r="C216">
        <v>896737664</v>
      </c>
      <c r="D216">
        <v>0</v>
      </c>
      <c r="E216">
        <v>0</v>
      </c>
      <c r="F216">
        <v>0</v>
      </c>
      <c r="G216">
        <v>3037799.75</v>
      </c>
      <c r="H216">
        <v>0</v>
      </c>
      <c r="I216">
        <v>1</v>
      </c>
      <c r="J216">
        <v>0</v>
      </c>
      <c r="K216">
        <v>0</v>
      </c>
      <c r="L216">
        <v>62365.765625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898226176</v>
      </c>
      <c r="D217">
        <v>0</v>
      </c>
      <c r="E217">
        <v>0</v>
      </c>
      <c r="F217">
        <v>0</v>
      </c>
      <c r="G217">
        <v>3037799.75</v>
      </c>
      <c r="H217">
        <v>0</v>
      </c>
      <c r="I217">
        <v>1</v>
      </c>
      <c r="J217">
        <v>0</v>
      </c>
      <c r="K217">
        <v>0</v>
      </c>
      <c r="L217">
        <v>62369.93359375</v>
      </c>
    </row>
    <row r="218" spans="1:12" x14ac:dyDescent="0.25">
      <c r="A218">
        <v>1305.5</v>
      </c>
      <c r="B218" s="1">
        <f>DATE(2022,3,30) + TIME(12,0,0)</f>
        <v>44650.5</v>
      </c>
      <c r="C218">
        <v>898256320</v>
      </c>
      <c r="D218">
        <v>0</v>
      </c>
      <c r="E218">
        <v>0</v>
      </c>
      <c r="F218">
        <v>0</v>
      </c>
      <c r="G218">
        <v>3011182.25</v>
      </c>
      <c r="H218">
        <v>0</v>
      </c>
      <c r="I218">
        <v>1</v>
      </c>
      <c r="J218">
        <v>0</v>
      </c>
      <c r="K218">
        <v>0</v>
      </c>
      <c r="L218">
        <v>62365.203125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914787712</v>
      </c>
      <c r="D219">
        <v>0</v>
      </c>
      <c r="E219">
        <v>0</v>
      </c>
      <c r="F219">
        <v>0</v>
      </c>
      <c r="G219">
        <v>3011182.25</v>
      </c>
      <c r="H219">
        <v>0</v>
      </c>
      <c r="I219">
        <v>1</v>
      </c>
      <c r="J219">
        <v>0</v>
      </c>
      <c r="K219">
        <v>0</v>
      </c>
      <c r="L219">
        <v>62343.05078125</v>
      </c>
    </row>
    <row r="220" spans="1:12" x14ac:dyDescent="0.25">
      <c r="A220">
        <v>1311</v>
      </c>
      <c r="B220" s="1">
        <f>DATE(2022,4,5) + TIME(0,0,0)</f>
        <v>44656</v>
      </c>
      <c r="C220">
        <v>914787712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60644.9609375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914787712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59095.9453125</v>
      </c>
    </row>
    <row r="222" spans="1:12" x14ac:dyDescent="0.25">
      <c r="A222">
        <v>1313</v>
      </c>
      <c r="B222" s="1">
        <f>DATE(2022,4,7) + TIME(0,0,0)</f>
        <v>44658</v>
      </c>
      <c r="C222">
        <v>914817408</v>
      </c>
      <c r="D222">
        <v>0</v>
      </c>
      <c r="E222">
        <v>0</v>
      </c>
      <c r="F222">
        <v>0</v>
      </c>
      <c r="G222">
        <v>2973321</v>
      </c>
      <c r="H222">
        <v>0</v>
      </c>
      <c r="I222">
        <v>1</v>
      </c>
      <c r="J222">
        <v>0</v>
      </c>
      <c r="K222">
        <v>0</v>
      </c>
      <c r="L222">
        <v>61888.73828125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938574272</v>
      </c>
      <c r="D223">
        <v>0</v>
      </c>
      <c r="E223">
        <v>0</v>
      </c>
      <c r="F223">
        <v>0</v>
      </c>
      <c r="G223">
        <v>2973321</v>
      </c>
      <c r="H223">
        <v>0</v>
      </c>
      <c r="I223">
        <v>1</v>
      </c>
      <c r="J223">
        <v>0</v>
      </c>
      <c r="K223">
        <v>0</v>
      </c>
      <c r="L223">
        <v>62204.22265625</v>
      </c>
    </row>
    <row r="224" spans="1:12" x14ac:dyDescent="0.25">
      <c r="A224">
        <v>1321</v>
      </c>
      <c r="B224" s="1">
        <f>DATE(2022,4,15) + TIME(0,0,0)</f>
        <v>44666</v>
      </c>
      <c r="C224">
        <v>938603968</v>
      </c>
      <c r="D224">
        <v>0</v>
      </c>
      <c r="E224">
        <v>0</v>
      </c>
      <c r="F224">
        <v>0</v>
      </c>
      <c r="G224">
        <v>2969950.5</v>
      </c>
      <c r="H224">
        <v>0</v>
      </c>
      <c r="I224">
        <v>1</v>
      </c>
      <c r="J224">
        <v>0</v>
      </c>
      <c r="K224">
        <v>0</v>
      </c>
      <c r="L224">
        <v>62203.6171875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944514176</v>
      </c>
      <c r="D225">
        <v>0</v>
      </c>
      <c r="E225">
        <v>0</v>
      </c>
      <c r="F225">
        <v>0</v>
      </c>
      <c r="G225">
        <v>2969950.5</v>
      </c>
      <c r="H225">
        <v>0</v>
      </c>
      <c r="I225">
        <v>1</v>
      </c>
      <c r="J225">
        <v>0</v>
      </c>
      <c r="K225">
        <v>0</v>
      </c>
      <c r="L225">
        <v>62205.17578125</v>
      </c>
    </row>
    <row r="226" spans="1:12" x14ac:dyDescent="0.25">
      <c r="A226">
        <v>1323</v>
      </c>
      <c r="B226" s="1">
        <f>DATE(2022,4,17) + TIME(0,0,0)</f>
        <v>44668</v>
      </c>
      <c r="C226">
        <v>944545472</v>
      </c>
      <c r="D226">
        <v>0</v>
      </c>
      <c r="E226">
        <v>0</v>
      </c>
      <c r="F226">
        <v>0</v>
      </c>
      <c r="G226">
        <v>3129313.25</v>
      </c>
      <c r="H226">
        <v>0</v>
      </c>
      <c r="I226">
        <v>1</v>
      </c>
      <c r="J226">
        <v>0</v>
      </c>
      <c r="K226">
        <v>0</v>
      </c>
      <c r="L226">
        <v>62233.37890625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947643456</v>
      </c>
      <c r="D227">
        <v>0</v>
      </c>
      <c r="E227">
        <v>0</v>
      </c>
      <c r="F227">
        <v>0</v>
      </c>
      <c r="G227">
        <v>3129313.25</v>
      </c>
      <c r="H227">
        <v>0</v>
      </c>
      <c r="I227">
        <v>1</v>
      </c>
      <c r="J227">
        <v>0</v>
      </c>
      <c r="K227">
        <v>0</v>
      </c>
      <c r="L227">
        <v>62249.3515625</v>
      </c>
    </row>
    <row r="228" spans="1:12" x14ac:dyDescent="0.25">
      <c r="A228">
        <v>1324</v>
      </c>
      <c r="B228" s="1">
        <f>DATE(2022,4,18) + TIME(0,0,0)</f>
        <v>44669</v>
      </c>
      <c r="C228">
        <v>947643456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60524.51953125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947643456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59886.07421875</v>
      </c>
    </row>
    <row r="230" spans="1:12" x14ac:dyDescent="0.25">
      <c r="A230">
        <v>1327</v>
      </c>
      <c r="B230" s="1">
        <f>DATE(2022,4,21) + TIME(0,0,0)</f>
        <v>44672</v>
      </c>
      <c r="C230">
        <v>947673536</v>
      </c>
      <c r="D230">
        <v>0</v>
      </c>
      <c r="E230">
        <v>0</v>
      </c>
      <c r="F230">
        <v>0</v>
      </c>
      <c r="G230">
        <v>3007423.25</v>
      </c>
      <c r="H230">
        <v>0</v>
      </c>
      <c r="I230">
        <v>1</v>
      </c>
      <c r="J230">
        <v>0</v>
      </c>
      <c r="K230">
        <v>0</v>
      </c>
      <c r="L230">
        <v>61727.05859375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980725120</v>
      </c>
      <c r="D231">
        <v>0</v>
      </c>
      <c r="E231">
        <v>0</v>
      </c>
      <c r="F231">
        <v>0</v>
      </c>
      <c r="G231">
        <v>3007423.25</v>
      </c>
      <c r="H231">
        <v>0</v>
      </c>
      <c r="I231">
        <v>1</v>
      </c>
      <c r="J231">
        <v>0</v>
      </c>
      <c r="K231">
        <v>0</v>
      </c>
      <c r="L231">
        <v>62091.10546875</v>
      </c>
    </row>
    <row r="232" spans="1:12" x14ac:dyDescent="0.25">
      <c r="A232">
        <v>1338</v>
      </c>
      <c r="B232" s="1">
        <f>DATE(2022,5,2) + TIME(0,0,0)</f>
        <v>44683</v>
      </c>
      <c r="C232">
        <v>980753600</v>
      </c>
      <c r="D232">
        <v>0</v>
      </c>
      <c r="E232">
        <v>0</v>
      </c>
      <c r="F232">
        <v>0</v>
      </c>
      <c r="G232">
        <v>2850527.75</v>
      </c>
      <c r="H232">
        <v>0</v>
      </c>
      <c r="I232">
        <v>1</v>
      </c>
      <c r="J232">
        <v>0</v>
      </c>
      <c r="K232">
        <v>0</v>
      </c>
      <c r="L232">
        <v>62066.26171875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982150400</v>
      </c>
      <c r="D233">
        <v>0</v>
      </c>
      <c r="E233">
        <v>0</v>
      </c>
      <c r="F233">
        <v>0</v>
      </c>
      <c r="G233">
        <v>2850527.75</v>
      </c>
      <c r="H233">
        <v>0</v>
      </c>
      <c r="I233">
        <v>1</v>
      </c>
      <c r="J233">
        <v>0</v>
      </c>
      <c r="K233">
        <v>0</v>
      </c>
      <c r="L233">
        <v>62057.7109375</v>
      </c>
    </row>
    <row r="234" spans="1:12" x14ac:dyDescent="0.25">
      <c r="A234">
        <v>1338.5</v>
      </c>
      <c r="B234" s="1">
        <f>DATE(2022,5,2) + TIME(12,0,0)</f>
        <v>44683.5</v>
      </c>
      <c r="C234">
        <v>982180416</v>
      </c>
      <c r="D234">
        <v>0</v>
      </c>
      <c r="E234">
        <v>0</v>
      </c>
      <c r="F234">
        <v>0</v>
      </c>
      <c r="G234">
        <v>3001799</v>
      </c>
      <c r="H234">
        <v>0</v>
      </c>
      <c r="I234">
        <v>1</v>
      </c>
      <c r="J234">
        <v>0</v>
      </c>
      <c r="K234">
        <v>0</v>
      </c>
      <c r="L234">
        <v>62083.69921875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1040685440</v>
      </c>
      <c r="D235">
        <v>0</v>
      </c>
      <c r="E235">
        <v>0</v>
      </c>
      <c r="F235">
        <v>0</v>
      </c>
      <c r="G235">
        <v>3001799</v>
      </c>
      <c r="H235">
        <v>0</v>
      </c>
      <c r="I235">
        <v>1</v>
      </c>
      <c r="J235">
        <v>0</v>
      </c>
      <c r="K235">
        <v>0</v>
      </c>
      <c r="L235">
        <v>62075.16796875</v>
      </c>
    </row>
    <row r="236" spans="1:12" x14ac:dyDescent="0.25">
      <c r="A236">
        <v>1358</v>
      </c>
      <c r="B236" s="1">
        <f>DATE(2022,5,22) + TIME(0,0,0)</f>
        <v>44703</v>
      </c>
      <c r="C236">
        <v>1040714240</v>
      </c>
      <c r="D236">
        <v>0</v>
      </c>
      <c r="E236">
        <v>0</v>
      </c>
      <c r="F236">
        <v>0</v>
      </c>
      <c r="G236">
        <v>2874896.25</v>
      </c>
      <c r="H236">
        <v>0</v>
      </c>
      <c r="I236">
        <v>1</v>
      </c>
      <c r="J236">
        <v>0</v>
      </c>
      <c r="K236">
        <v>0</v>
      </c>
      <c r="L236">
        <v>62054.78515625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1043560384</v>
      </c>
      <c r="D237">
        <v>0</v>
      </c>
      <c r="E237">
        <v>0</v>
      </c>
      <c r="F237">
        <v>0</v>
      </c>
      <c r="G237">
        <v>2874896.25</v>
      </c>
      <c r="H237">
        <v>0</v>
      </c>
      <c r="I237">
        <v>1</v>
      </c>
      <c r="J237">
        <v>0</v>
      </c>
      <c r="K237">
        <v>0</v>
      </c>
      <c r="L237">
        <v>62040.1484375</v>
      </c>
    </row>
    <row r="238" spans="1:12" x14ac:dyDescent="0.25">
      <c r="A238">
        <v>1359</v>
      </c>
      <c r="B238" s="1">
        <f>DATE(2022,5,23) + TIME(0,0,0)</f>
        <v>44704</v>
      </c>
      <c r="C238">
        <v>1043590528</v>
      </c>
      <c r="D238">
        <v>0</v>
      </c>
      <c r="E238">
        <v>0</v>
      </c>
      <c r="F238">
        <v>0</v>
      </c>
      <c r="G238">
        <v>3016101</v>
      </c>
      <c r="H238">
        <v>0</v>
      </c>
      <c r="I238">
        <v>1</v>
      </c>
      <c r="J238">
        <v>0</v>
      </c>
      <c r="K238">
        <v>0</v>
      </c>
      <c r="L238">
        <v>62064.140625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1046576448</v>
      </c>
      <c r="D239">
        <v>0</v>
      </c>
      <c r="E239">
        <v>0</v>
      </c>
      <c r="F239">
        <v>0</v>
      </c>
      <c r="G239">
        <v>3016101</v>
      </c>
      <c r="H239">
        <v>0</v>
      </c>
      <c r="I239">
        <v>1</v>
      </c>
      <c r="J239">
        <v>0</v>
      </c>
      <c r="K239">
        <v>0</v>
      </c>
      <c r="L239">
        <v>62070.14453125</v>
      </c>
    </row>
    <row r="240" spans="1:12" x14ac:dyDescent="0.25">
      <c r="A240">
        <v>1360</v>
      </c>
      <c r="B240" s="1">
        <f>DATE(2022,5,24) + TIME(0,0,0)</f>
        <v>44705</v>
      </c>
      <c r="C240">
        <v>1046606208</v>
      </c>
      <c r="D240">
        <v>0</v>
      </c>
      <c r="E240">
        <v>0</v>
      </c>
      <c r="F240">
        <v>0</v>
      </c>
      <c r="G240">
        <v>2976844.5</v>
      </c>
      <c r="H240">
        <v>0</v>
      </c>
      <c r="I240">
        <v>1</v>
      </c>
      <c r="J240">
        <v>0</v>
      </c>
      <c r="K240">
        <v>0</v>
      </c>
      <c r="L240">
        <v>62063.41796875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1061460672</v>
      </c>
      <c r="D241">
        <v>0</v>
      </c>
      <c r="E241">
        <v>0</v>
      </c>
      <c r="F241">
        <v>0</v>
      </c>
      <c r="G241">
        <v>2976844.5</v>
      </c>
      <c r="H241">
        <v>0</v>
      </c>
      <c r="I241">
        <v>1</v>
      </c>
      <c r="J241">
        <v>0</v>
      </c>
      <c r="K241">
        <v>0</v>
      </c>
      <c r="L241">
        <v>62045.015625</v>
      </c>
    </row>
    <row r="242" spans="1:12" x14ac:dyDescent="0.25">
      <c r="A242">
        <v>1365</v>
      </c>
      <c r="B242" s="1">
        <f>DATE(2022,5,29) + TIME(0,0,0)</f>
        <v>44710</v>
      </c>
      <c r="C242">
        <v>1061490368</v>
      </c>
      <c r="D242">
        <v>0</v>
      </c>
      <c r="E242">
        <v>0</v>
      </c>
      <c r="F242">
        <v>0</v>
      </c>
      <c r="G242">
        <v>2971875.75</v>
      </c>
      <c r="H242">
        <v>0</v>
      </c>
      <c r="I242">
        <v>1</v>
      </c>
      <c r="J242">
        <v>0</v>
      </c>
      <c r="K242">
        <v>0</v>
      </c>
      <c r="L242">
        <v>62044.1171875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1091179392</v>
      </c>
      <c r="D243">
        <v>0</v>
      </c>
      <c r="E243">
        <v>0</v>
      </c>
      <c r="F243">
        <v>0</v>
      </c>
      <c r="G243">
        <v>2971875.75</v>
      </c>
      <c r="H243">
        <v>0</v>
      </c>
      <c r="I243">
        <v>1</v>
      </c>
      <c r="J243">
        <v>0</v>
      </c>
      <c r="K243">
        <v>0</v>
      </c>
      <c r="L243">
        <v>62003.95703125</v>
      </c>
    </row>
    <row r="244" spans="1:12" x14ac:dyDescent="0.25">
      <c r="A244">
        <v>1375</v>
      </c>
      <c r="B244" s="1">
        <f>DATE(2022,6,8) + TIME(0,0,0)</f>
        <v>44720</v>
      </c>
      <c r="C244">
        <v>1091208576</v>
      </c>
      <c r="D244">
        <v>0</v>
      </c>
      <c r="E244">
        <v>0</v>
      </c>
      <c r="F244">
        <v>0</v>
      </c>
      <c r="G244">
        <v>2909480.25</v>
      </c>
      <c r="H244">
        <v>0</v>
      </c>
      <c r="I244">
        <v>1</v>
      </c>
      <c r="J244">
        <v>0</v>
      </c>
      <c r="K244">
        <v>0</v>
      </c>
      <c r="L244">
        <v>61993.43359375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1094088960</v>
      </c>
      <c r="D245">
        <v>0</v>
      </c>
      <c r="E245">
        <v>0</v>
      </c>
      <c r="F245">
        <v>0</v>
      </c>
      <c r="G245">
        <v>2909480.25</v>
      </c>
      <c r="H245">
        <v>0</v>
      </c>
      <c r="I245">
        <v>1</v>
      </c>
      <c r="J245">
        <v>0</v>
      </c>
      <c r="K245">
        <v>0</v>
      </c>
      <c r="L245">
        <v>61983.52734375</v>
      </c>
    </row>
    <row r="246" spans="1:12" x14ac:dyDescent="0.25">
      <c r="A246">
        <v>1376</v>
      </c>
      <c r="B246" s="1">
        <f>DATE(2022,6,9) + TIME(0,0,0)</f>
        <v>44721</v>
      </c>
      <c r="C246">
        <v>1094128896</v>
      </c>
      <c r="D246">
        <v>0</v>
      </c>
      <c r="E246">
        <v>0</v>
      </c>
      <c r="F246">
        <v>0</v>
      </c>
      <c r="G246">
        <v>4002364</v>
      </c>
      <c r="H246">
        <v>0</v>
      </c>
      <c r="I246">
        <v>1</v>
      </c>
      <c r="J246">
        <v>0</v>
      </c>
      <c r="K246">
        <v>0</v>
      </c>
      <c r="L246">
        <v>62179.30859375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1102093696</v>
      </c>
      <c r="D247">
        <v>0</v>
      </c>
      <c r="E247">
        <v>0</v>
      </c>
      <c r="F247">
        <v>0</v>
      </c>
      <c r="G247">
        <v>4002364</v>
      </c>
      <c r="H247">
        <v>0</v>
      </c>
      <c r="I247">
        <v>1</v>
      </c>
      <c r="J247">
        <v>0</v>
      </c>
      <c r="K247">
        <v>0</v>
      </c>
      <c r="L247">
        <v>62310.1015625</v>
      </c>
    </row>
    <row r="248" spans="1:12" x14ac:dyDescent="0.25">
      <c r="A248">
        <v>1378</v>
      </c>
      <c r="B248" s="1">
        <f>DATE(2022,6,11) + TIME(0,0,0)</f>
        <v>44723</v>
      </c>
      <c r="C248">
        <v>1102133248</v>
      </c>
      <c r="D248">
        <v>0</v>
      </c>
      <c r="E248">
        <v>0</v>
      </c>
      <c r="F248">
        <v>0</v>
      </c>
      <c r="G248">
        <v>3959068.75</v>
      </c>
      <c r="H248">
        <v>0</v>
      </c>
      <c r="I248">
        <v>1</v>
      </c>
      <c r="J248">
        <v>0</v>
      </c>
      <c r="K248">
        <v>0</v>
      </c>
      <c r="L248">
        <v>62302.109375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1125848064</v>
      </c>
      <c r="D249">
        <v>0</v>
      </c>
      <c r="E249">
        <v>0</v>
      </c>
      <c r="F249">
        <v>0</v>
      </c>
      <c r="G249">
        <v>3959068.75</v>
      </c>
      <c r="H249">
        <v>0</v>
      </c>
      <c r="I249">
        <v>1</v>
      </c>
      <c r="J249">
        <v>0</v>
      </c>
      <c r="K249">
        <v>0</v>
      </c>
      <c r="L249">
        <v>62387.40625</v>
      </c>
    </row>
    <row r="250" spans="1:12" x14ac:dyDescent="0.25">
      <c r="A250">
        <v>1384</v>
      </c>
      <c r="B250" s="1">
        <f>DATE(2022,6,17) + TIME(0,0,0)</f>
        <v>44729</v>
      </c>
      <c r="C250">
        <v>1125877888</v>
      </c>
      <c r="D250">
        <v>0</v>
      </c>
      <c r="E250">
        <v>0</v>
      </c>
      <c r="F250">
        <v>0</v>
      </c>
      <c r="G250">
        <v>2979096</v>
      </c>
      <c r="H250">
        <v>0</v>
      </c>
      <c r="I250">
        <v>1</v>
      </c>
      <c r="J250">
        <v>0</v>
      </c>
      <c r="K250">
        <v>0</v>
      </c>
      <c r="L250">
        <v>62211.515625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1137764480</v>
      </c>
      <c r="D251">
        <v>0</v>
      </c>
      <c r="E251">
        <v>0</v>
      </c>
      <c r="F251">
        <v>0</v>
      </c>
      <c r="G251">
        <v>2979096</v>
      </c>
      <c r="H251">
        <v>0</v>
      </c>
      <c r="I251">
        <v>1</v>
      </c>
      <c r="J251">
        <v>0</v>
      </c>
      <c r="K251">
        <v>0</v>
      </c>
      <c r="L251">
        <v>62076.11328125</v>
      </c>
    </row>
    <row r="252" spans="1:12" x14ac:dyDescent="0.25">
      <c r="A252">
        <v>1388</v>
      </c>
      <c r="B252" s="1">
        <f>DATE(2022,6,21) + TIME(0,0,0)</f>
        <v>44733</v>
      </c>
      <c r="C252">
        <v>1137794176</v>
      </c>
      <c r="D252">
        <v>0</v>
      </c>
      <c r="E252">
        <v>0</v>
      </c>
      <c r="F252">
        <v>0</v>
      </c>
      <c r="G252">
        <v>2968601.5</v>
      </c>
      <c r="H252">
        <v>0</v>
      </c>
      <c r="I252">
        <v>1</v>
      </c>
      <c r="J252">
        <v>0</v>
      </c>
      <c r="K252">
        <v>0</v>
      </c>
      <c r="L252">
        <v>62074.2421875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1149638912</v>
      </c>
      <c r="D253">
        <v>0</v>
      </c>
      <c r="E253">
        <v>0</v>
      </c>
      <c r="F253">
        <v>0</v>
      </c>
      <c r="G253">
        <v>2968601.5</v>
      </c>
      <c r="H253">
        <v>0</v>
      </c>
      <c r="I253">
        <v>1</v>
      </c>
      <c r="J253">
        <v>0</v>
      </c>
      <c r="K253">
        <v>0</v>
      </c>
      <c r="L253">
        <v>62034.18359375</v>
      </c>
    </row>
    <row r="254" spans="1:12" x14ac:dyDescent="0.25">
      <c r="A254">
        <v>1392</v>
      </c>
      <c r="B254" s="1">
        <f>DATE(2022,6,25) + TIME(0,0,0)</f>
        <v>44737</v>
      </c>
      <c r="C254">
        <v>1149668736</v>
      </c>
      <c r="D254">
        <v>0</v>
      </c>
      <c r="E254">
        <v>0</v>
      </c>
      <c r="F254">
        <v>0</v>
      </c>
      <c r="G254">
        <v>2989211</v>
      </c>
      <c r="H254">
        <v>0</v>
      </c>
      <c r="I254">
        <v>1</v>
      </c>
      <c r="J254">
        <v>0</v>
      </c>
      <c r="K254">
        <v>0</v>
      </c>
      <c r="L254">
        <v>62037.58203125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1170563328</v>
      </c>
      <c r="D255">
        <v>0</v>
      </c>
      <c r="E255">
        <v>0</v>
      </c>
      <c r="F255">
        <v>0</v>
      </c>
      <c r="G255">
        <v>2989211</v>
      </c>
      <c r="H255">
        <v>0</v>
      </c>
      <c r="I255">
        <v>1</v>
      </c>
      <c r="J255">
        <v>0</v>
      </c>
      <c r="K255">
        <v>0</v>
      </c>
      <c r="L255">
        <v>61993.64453125</v>
      </c>
    </row>
    <row r="256" spans="1:12" x14ac:dyDescent="0.25">
      <c r="A256">
        <v>1399</v>
      </c>
      <c r="B256" s="1">
        <f>DATE(2022,7,2) + TIME(0,0,0)</f>
        <v>44744</v>
      </c>
      <c r="C256">
        <v>1170563328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60369.59375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1170563328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59934.5</v>
      </c>
    </row>
    <row r="258" spans="1:12" x14ac:dyDescent="0.25">
      <c r="A258">
        <v>1401</v>
      </c>
      <c r="B258" s="1">
        <f>DATE(2022,7,4) + TIME(0,0,0)</f>
        <v>44746</v>
      </c>
      <c r="C258">
        <v>1170563328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59933.29296875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1170563328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59882.26953125</v>
      </c>
    </row>
    <row r="260" spans="1:12" x14ac:dyDescent="0.25">
      <c r="A260">
        <v>1401.5</v>
      </c>
      <c r="B260" s="1">
        <f>DATE(2022,7,4) + TIME(12,0,0)</f>
        <v>44746.5</v>
      </c>
      <c r="C260">
        <v>1170563328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59881.33203125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1170563328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59841.95703125</v>
      </c>
    </row>
    <row r="262" spans="1:12" x14ac:dyDescent="0.25">
      <c r="A262">
        <v>1402</v>
      </c>
      <c r="B262" s="1">
        <f>DATE(2022,7,5) + TIME(0,0,0)</f>
        <v>44747</v>
      </c>
      <c r="C262">
        <v>1170563328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59841.1171875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1170563328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59728.05078125</v>
      </c>
    </row>
    <row r="264" spans="1:12" x14ac:dyDescent="0.25">
      <c r="A264">
        <v>1404</v>
      </c>
      <c r="B264" s="1">
        <f>DATE(2022,7,7) + TIME(0,0,0)</f>
        <v>44749</v>
      </c>
      <c r="C264">
        <v>1170563328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59727.62890625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1170563328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59579.859375</v>
      </c>
    </row>
    <row r="266" spans="1:12" x14ac:dyDescent="0.25">
      <c r="A266">
        <v>1410</v>
      </c>
      <c r="B266" s="1">
        <f>DATE(2022,7,13) + TIME(0,0,0)</f>
        <v>44755</v>
      </c>
      <c r="C266">
        <v>1170563328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59580.12890625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1170563328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59606.43359375</v>
      </c>
    </row>
    <row r="268" spans="1:12" x14ac:dyDescent="0.25">
      <c r="A268">
        <v>1412</v>
      </c>
      <c r="B268" s="1">
        <f>DATE(2022,7,15) + TIME(0,0,0)</f>
        <v>44757</v>
      </c>
      <c r="C268">
        <v>1170563328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59606.0390625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1170563328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59501.76953125</v>
      </c>
    </row>
    <row r="270" spans="1:12" x14ac:dyDescent="0.25">
      <c r="A270">
        <v>1417</v>
      </c>
      <c r="B270" s="1">
        <f>DATE(2022,7,20) + TIME(0,0,0)</f>
        <v>44762</v>
      </c>
      <c r="C270">
        <v>1170563328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59501.58984375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1170563328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59461.859375</v>
      </c>
    </row>
    <row r="272" spans="1:12" x14ac:dyDescent="0.25">
      <c r="A272">
        <v>1420</v>
      </c>
      <c r="B272" s="1">
        <f>DATE(2022,7,23) + TIME(0,0,0)</f>
        <v>44765</v>
      </c>
      <c r="C272">
        <v>1170563328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59461.75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1170563328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59379.2890625</v>
      </c>
    </row>
    <row r="274" spans="1:12" x14ac:dyDescent="0.25">
      <c r="A274">
        <v>1429</v>
      </c>
      <c r="B274" s="1">
        <f>DATE(2022,8,1) + TIME(0,0,0)</f>
        <v>44774</v>
      </c>
      <c r="C274">
        <v>1170563328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59379.1484375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1170563328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59370.98828125</v>
      </c>
    </row>
    <row r="276" spans="1:12" x14ac:dyDescent="0.25">
      <c r="A276">
        <v>1429.8</v>
      </c>
      <c r="B276" s="1">
        <f>DATE(2022,8,1) + TIME(19,12,0)</f>
        <v>44774.8</v>
      </c>
      <c r="C276">
        <v>1170563328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59370.91015625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1170563328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59369.703125</v>
      </c>
    </row>
    <row r="278" spans="1:12" x14ac:dyDescent="0.25">
      <c r="A278">
        <v>1430</v>
      </c>
      <c r="B278" s="1">
        <f>DATE(2022,8,2) + TIME(0,0,0)</f>
        <v>44775</v>
      </c>
      <c r="C278">
        <v>1170563328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59369.6640625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1170563328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59352.29296875</v>
      </c>
    </row>
    <row r="280" spans="1:12" x14ac:dyDescent="0.25">
      <c r="A280">
        <v>1433</v>
      </c>
      <c r="B280" s="1">
        <f>DATE(2022,8,5) + TIME(0,0,0)</f>
        <v>44778</v>
      </c>
      <c r="C280">
        <v>1170563328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59352.22265625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1170563328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59311.73046875</v>
      </c>
    </row>
    <row r="282" spans="1:12" x14ac:dyDescent="0.25">
      <c r="A282">
        <v>1439</v>
      </c>
      <c r="B282" s="1">
        <f>DATE(2022,8,11) + TIME(0,0,0)</f>
        <v>44784</v>
      </c>
      <c r="C282">
        <v>1170563328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59311.71484375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1170563328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59309.59375</v>
      </c>
    </row>
    <row r="284" spans="1:12" x14ac:dyDescent="0.25">
      <c r="A284">
        <v>1440</v>
      </c>
      <c r="B284" s="1">
        <f>DATE(2022,8,12) + TIME(0,0,0)</f>
        <v>44785</v>
      </c>
      <c r="C284">
        <v>1170563328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59309.54296875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1170563328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59275.9296875</v>
      </c>
    </row>
    <row r="286" spans="1:12" x14ac:dyDescent="0.25">
      <c r="A286">
        <v>1446</v>
      </c>
      <c r="B286" s="1">
        <f>DATE(2022,8,18) + TIME(0,0,0)</f>
        <v>44791</v>
      </c>
      <c r="C286">
        <v>1170563328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59275.83203125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1170563328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59162.1796875</v>
      </c>
    </row>
    <row r="288" spans="1:12" x14ac:dyDescent="0.25">
      <c r="A288">
        <v>1465</v>
      </c>
      <c r="B288" s="1">
        <f>DATE(2022,9,6) + TIME(0,0,0)</f>
        <v>44810</v>
      </c>
      <c r="C288">
        <v>1170563328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59162.0859375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1170563328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59148.26171875</v>
      </c>
    </row>
    <row r="290" spans="1:12" x14ac:dyDescent="0.25">
      <c r="A290">
        <v>1467</v>
      </c>
      <c r="B290" s="1">
        <f>DATE(2022,9,8) + TIME(0,0,0)</f>
        <v>44812</v>
      </c>
      <c r="C290">
        <v>1170563328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59148.23828125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1170563328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59147.1328125</v>
      </c>
    </row>
    <row r="292" spans="1:12" x14ac:dyDescent="0.25">
      <c r="A292">
        <v>1467.6</v>
      </c>
      <c r="B292" s="1">
        <f>DATE(2022,9,8) + TIME(14,24,0)</f>
        <v>44812.6</v>
      </c>
      <c r="C292">
        <v>1170563328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59147.046875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1170563328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59073.90234375</v>
      </c>
    </row>
    <row r="294" spans="1:12" x14ac:dyDescent="0.25">
      <c r="A294">
        <v>1479</v>
      </c>
      <c r="B294" s="1">
        <f>DATE(2022,9,20) + TIME(0,0,0)</f>
        <v>44824</v>
      </c>
      <c r="C294">
        <v>1170563328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59073.859375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1170563328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59073.0625</v>
      </c>
    </row>
    <row r="296" spans="1:12" x14ac:dyDescent="0.25">
      <c r="A296">
        <v>1479.5</v>
      </c>
      <c r="B296" s="1">
        <f>DATE(2022,9,20) + TIME(12,0,0)</f>
        <v>44824.5</v>
      </c>
      <c r="C296">
        <v>1170563328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59073.0546875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1170563328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59038.92578125</v>
      </c>
    </row>
    <row r="298" spans="1:12" x14ac:dyDescent="0.25">
      <c r="A298">
        <v>1488</v>
      </c>
      <c r="B298" s="1">
        <f>DATE(2022,9,29) + TIME(0,0,0)</f>
        <v>44833</v>
      </c>
      <c r="C298">
        <v>1170563328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59038.8671875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1170563328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59013.9609375</v>
      </c>
    </row>
    <row r="300" spans="1:12" x14ac:dyDescent="0.25">
      <c r="A300">
        <v>1493</v>
      </c>
      <c r="B300" s="1">
        <f>DATE(2022,10,4) + TIME(0,0,0)</f>
        <v>44838</v>
      </c>
      <c r="C300">
        <v>1170563328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59014.37109375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1170563328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59547.8359375</v>
      </c>
    </row>
    <row r="302" spans="1:12" x14ac:dyDescent="0.25">
      <c r="A302">
        <v>1513</v>
      </c>
      <c r="B302" s="1">
        <f>DATE(2022,10,24) + TIME(0,0,0)</f>
        <v>44858</v>
      </c>
      <c r="C302">
        <v>1170563328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59547.8828125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1170563328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59547.94921875</v>
      </c>
    </row>
    <row r="304" spans="1:12" x14ac:dyDescent="0.25">
      <c r="A304">
        <v>1515</v>
      </c>
      <c r="B304" s="1">
        <f>DATE(2022,10,26) + TIME(0,0,0)</f>
        <v>44860</v>
      </c>
      <c r="C304">
        <v>1170563328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59548.16796875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1170563328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59601.171875</v>
      </c>
    </row>
    <row r="306" spans="1:12" x14ac:dyDescent="0.25">
      <c r="A306">
        <v>1518</v>
      </c>
      <c r="B306" s="1">
        <f>DATE(2022,10,29) + TIME(0,0,0)</f>
        <v>44863</v>
      </c>
      <c r="C306">
        <v>1170563328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59596.2734375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1170563328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58820.19140625</v>
      </c>
    </row>
    <row r="308" spans="1:12" x14ac:dyDescent="0.25">
      <c r="A308">
        <v>1521</v>
      </c>
      <c r="B308" s="1">
        <f>DATE(2022,11,1) + TIME(0,0,0)</f>
        <v>44866</v>
      </c>
      <c r="C308">
        <v>1170563328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58818.609375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1170563328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58703.125</v>
      </c>
    </row>
    <row r="310" spans="1:12" x14ac:dyDescent="0.25">
      <c r="A310">
        <v>1521.8</v>
      </c>
      <c r="B310" s="1">
        <f>DATE(2022,11,1) + TIME(19,12,0)</f>
        <v>44866.8</v>
      </c>
      <c r="C310">
        <v>1170563328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58701.83203125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1170563328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58574.9453125</v>
      </c>
    </row>
    <row r="312" spans="1:12" x14ac:dyDescent="0.25">
      <c r="A312">
        <v>1523</v>
      </c>
      <c r="B312" s="1">
        <f>DATE(2022,11,3) + TIME(0,0,0)</f>
        <v>44868</v>
      </c>
      <c r="C312">
        <v>1170563328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58579.515625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1170563328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59196.8984375</v>
      </c>
    </row>
    <row r="314" spans="1:12" x14ac:dyDescent="0.25">
      <c r="A314">
        <v>1526</v>
      </c>
      <c r="B314" s="1">
        <f>DATE(2022,11,6) + TIME(0,0,0)</f>
        <v>44871</v>
      </c>
      <c r="C314">
        <v>1170563328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59198.72265625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1170563328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59334.0078125</v>
      </c>
    </row>
    <row r="316" spans="1:12" x14ac:dyDescent="0.25">
      <c r="A316">
        <v>1527</v>
      </c>
      <c r="B316" s="1">
        <f>DATE(2022,11,7) + TIME(0,0,0)</f>
        <v>44872</v>
      </c>
      <c r="C316">
        <v>1170563328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59334.76171875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1170563328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59455.25</v>
      </c>
    </row>
    <row r="318" spans="1:12" x14ac:dyDescent="0.25">
      <c r="A318">
        <v>1530</v>
      </c>
      <c r="B318" s="1">
        <f>DATE(2022,11,10) + TIME(0,0,0)</f>
        <v>44875</v>
      </c>
      <c r="C318">
        <v>1170563328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59455.61328125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1170563328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59476.3984375</v>
      </c>
    </row>
    <row r="320" spans="1:12" x14ac:dyDescent="0.25">
      <c r="A320">
        <v>1531</v>
      </c>
      <c r="B320" s="1">
        <f>DATE(2022,11,11) + TIME(0,0,0)</f>
        <v>44876</v>
      </c>
      <c r="C320">
        <v>1170563328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59476.87109375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1170563328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59556.37890625</v>
      </c>
    </row>
    <row r="322" spans="1:12" x14ac:dyDescent="0.25">
      <c r="A322">
        <v>1533</v>
      </c>
      <c r="B322" s="1">
        <f>DATE(2022,11,13) + TIME(0,0,0)</f>
        <v>44878</v>
      </c>
      <c r="C322">
        <v>1170563328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59556.37109375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1170563328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59553.890625</v>
      </c>
    </row>
    <row r="324" spans="1:12" x14ac:dyDescent="0.25">
      <c r="A324">
        <v>1536</v>
      </c>
      <c r="B324" s="1">
        <f>DATE(2022,11,16) + TIME(0,0,0)</f>
        <v>44881</v>
      </c>
      <c r="C324">
        <v>1170563328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59553.96875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1170563328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59557.484375</v>
      </c>
    </row>
    <row r="326" spans="1:12" x14ac:dyDescent="0.25">
      <c r="A326">
        <v>1537</v>
      </c>
      <c r="B326" s="1">
        <f>DATE(2022,11,17) + TIME(0,0,0)</f>
        <v>44882</v>
      </c>
      <c r="C326">
        <v>1170563328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59557.58203125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1170563328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59599.62109375</v>
      </c>
    </row>
    <row r="328" spans="1:12" x14ac:dyDescent="0.25">
      <c r="A328">
        <v>1542</v>
      </c>
      <c r="B328" s="1">
        <f>DATE(2022,11,22) + TIME(0,0,0)</f>
        <v>44887</v>
      </c>
      <c r="C328">
        <v>1170563328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59599.73046875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1170563328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59635.23828125</v>
      </c>
    </row>
    <row r="330" spans="1:12" x14ac:dyDescent="0.25">
      <c r="A330">
        <v>1546</v>
      </c>
      <c r="B330" s="1">
        <f>DATE(2022,11,26) + TIME(0,0,0)</f>
        <v>44891</v>
      </c>
      <c r="C330">
        <v>1170563328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59635.28125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1170563328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59658.35546875</v>
      </c>
    </row>
    <row r="332" spans="1:12" x14ac:dyDescent="0.25">
      <c r="A332">
        <v>1551</v>
      </c>
      <c r="B332" s="1">
        <f>DATE(2022,12,1) + TIME(0,0,0)</f>
        <v>44896</v>
      </c>
      <c r="C332">
        <v>1170563328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59659.03515625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1170563328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59720.81640625</v>
      </c>
    </row>
    <row r="334" spans="1:12" x14ac:dyDescent="0.25">
      <c r="A334">
        <v>1552</v>
      </c>
      <c r="B334" s="1">
        <f>DATE(2022,12,2) + TIME(0,0,0)</f>
        <v>44897</v>
      </c>
      <c r="C334">
        <v>1170563328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59721.31640625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1170563328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59742.5234375</v>
      </c>
    </row>
    <row r="336" spans="1:12" x14ac:dyDescent="0.25">
      <c r="A336">
        <v>1552.5</v>
      </c>
      <c r="B336" s="1">
        <f>DATE(2022,12,2) + TIME(12,0,0)</f>
        <v>44897.5</v>
      </c>
      <c r="C336">
        <v>1170563328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59742.8359375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1170563328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59777.890625</v>
      </c>
    </row>
    <row r="338" spans="1:12" x14ac:dyDescent="0.25">
      <c r="A338">
        <v>1554</v>
      </c>
      <c r="B338" s="1">
        <f>DATE(2022,12,4) + TIME(0,0,0)</f>
        <v>44899</v>
      </c>
      <c r="C338">
        <v>1170563328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59777.71875</v>
      </c>
    </row>
    <row r="339" spans="1:12" x14ac:dyDescent="0.25">
      <c r="A339">
        <v>1555</v>
      </c>
      <c r="B339" s="1">
        <f>DATE(2022,12,5) + TIME(0,0,0)</f>
        <v>44900</v>
      </c>
      <c r="C339">
        <v>1170563328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59758.99609375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1170563328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59748.2265625</v>
      </c>
    </row>
    <row r="341" spans="1:12" x14ac:dyDescent="0.25">
      <c r="A341">
        <v>1556</v>
      </c>
      <c r="B341" s="1">
        <f>DATE(2022,12,6) + TIME(0,0,0)</f>
        <v>44901</v>
      </c>
      <c r="C341">
        <v>1170563328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59748.18359375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1170563328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59746.78515625</v>
      </c>
    </row>
    <row r="343" spans="1:12" x14ac:dyDescent="0.25">
      <c r="A343">
        <v>1557</v>
      </c>
      <c r="B343" s="1">
        <f>DATE(2022,12,7) + TIME(0,0,0)</f>
        <v>44902</v>
      </c>
      <c r="C343">
        <v>1170563328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59746.6640625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1170563328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59731.4140625</v>
      </c>
    </row>
    <row r="345" spans="1:12" x14ac:dyDescent="0.25">
      <c r="A345">
        <v>1563</v>
      </c>
      <c r="B345" s="1">
        <f>DATE(2022,12,13) + TIME(0,0,0)</f>
        <v>44908</v>
      </c>
      <c r="C345">
        <v>1170563328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59731.43359375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1170563328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59743.55078125</v>
      </c>
    </row>
    <row r="347" spans="1:12" x14ac:dyDescent="0.25">
      <c r="A347">
        <v>1570</v>
      </c>
      <c r="B347" s="1">
        <f>DATE(2022,12,20) + TIME(0,0,0)</f>
        <v>44915</v>
      </c>
      <c r="C347">
        <v>1170563328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59743.4765625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1170563328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59736.04296875</v>
      </c>
    </row>
    <row r="349" spans="1:12" x14ac:dyDescent="0.25">
      <c r="A349">
        <v>1571</v>
      </c>
      <c r="B349" s="1">
        <f>DATE(2022,12,21) + TIME(0,0,0)</f>
        <v>44916</v>
      </c>
      <c r="C349">
        <v>1170563328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59735.98046875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1170563328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59724.16796875</v>
      </c>
    </row>
    <row r="351" spans="1:12" x14ac:dyDescent="0.25">
      <c r="A351">
        <v>1576</v>
      </c>
      <c r="B351" s="1">
        <f>DATE(2022,12,26) + TIME(0,0,0)</f>
        <v>44921</v>
      </c>
      <c r="C351">
        <v>1170563328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59724.26953125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1170563328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59743.21484375</v>
      </c>
    </row>
    <row r="353" spans="1:12" x14ac:dyDescent="0.25">
      <c r="A353">
        <v>1579</v>
      </c>
      <c r="B353" s="1">
        <f>DATE(2022,12,29) + TIME(0,0,0)</f>
        <v>44924</v>
      </c>
      <c r="C353">
        <v>1170593408</v>
      </c>
      <c r="D353">
        <v>0</v>
      </c>
      <c r="E353">
        <v>0</v>
      </c>
      <c r="F353">
        <v>0</v>
      </c>
      <c r="G353">
        <v>3001825.5</v>
      </c>
      <c r="H353">
        <v>0</v>
      </c>
      <c r="I353">
        <v>1</v>
      </c>
      <c r="J353">
        <v>0</v>
      </c>
      <c r="K353">
        <v>0</v>
      </c>
      <c r="L353">
        <v>64275.88671875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1209587072</v>
      </c>
      <c r="D354">
        <v>0</v>
      </c>
      <c r="E354">
        <v>0</v>
      </c>
      <c r="F354">
        <v>0</v>
      </c>
      <c r="G354">
        <v>3001825.5</v>
      </c>
      <c r="H354">
        <v>0</v>
      </c>
      <c r="I354">
        <v>1</v>
      </c>
      <c r="J354">
        <v>0</v>
      </c>
      <c r="K354">
        <v>0</v>
      </c>
      <c r="L354">
        <v>64204.01953125</v>
      </c>
    </row>
    <row r="355" spans="1:12" x14ac:dyDescent="0.25">
      <c r="A355">
        <v>1592</v>
      </c>
      <c r="B355" s="1">
        <f>DATE(2023,1,11) + TIME(0,0,0)</f>
        <v>44937</v>
      </c>
      <c r="C355">
        <v>1209617664</v>
      </c>
      <c r="D355">
        <v>0</v>
      </c>
      <c r="E355">
        <v>0</v>
      </c>
      <c r="F355">
        <v>0</v>
      </c>
      <c r="G355">
        <v>3060945.75</v>
      </c>
      <c r="H355">
        <v>0</v>
      </c>
      <c r="I355">
        <v>1</v>
      </c>
      <c r="J355">
        <v>0</v>
      </c>
      <c r="K355">
        <v>0</v>
      </c>
      <c r="L355">
        <v>64219.14453125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1218769920</v>
      </c>
      <c r="D356">
        <v>0</v>
      </c>
      <c r="E356">
        <v>0</v>
      </c>
      <c r="F356">
        <v>0</v>
      </c>
      <c r="G356">
        <v>3060945.75</v>
      </c>
      <c r="H356">
        <v>0</v>
      </c>
      <c r="I356">
        <v>1</v>
      </c>
      <c r="J356">
        <v>0</v>
      </c>
      <c r="K356">
        <v>0</v>
      </c>
      <c r="L356">
        <v>64245.390625</v>
      </c>
    </row>
    <row r="357" spans="1:12" x14ac:dyDescent="0.25">
      <c r="A357">
        <v>1595</v>
      </c>
      <c r="B357" s="1">
        <f>DATE(2023,1,14) + TIME(0,0,0)</f>
        <v>44940</v>
      </c>
      <c r="C357">
        <v>1218800640</v>
      </c>
      <c r="D357">
        <v>0</v>
      </c>
      <c r="E357">
        <v>0</v>
      </c>
      <c r="F357">
        <v>0</v>
      </c>
      <c r="G357">
        <v>3080036.25</v>
      </c>
      <c r="H357">
        <v>0</v>
      </c>
      <c r="I357">
        <v>1</v>
      </c>
      <c r="J357">
        <v>0</v>
      </c>
      <c r="K357">
        <v>0</v>
      </c>
      <c r="L357">
        <v>64250.3515625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1235987328</v>
      </c>
      <c r="D358">
        <v>0</v>
      </c>
      <c r="E358">
        <v>0</v>
      </c>
      <c r="F358">
        <v>0</v>
      </c>
      <c r="G358">
        <v>3080036.25</v>
      </c>
      <c r="H358">
        <v>0</v>
      </c>
      <c r="I358">
        <v>1</v>
      </c>
      <c r="J358">
        <v>0</v>
      </c>
      <c r="K358">
        <v>0</v>
      </c>
      <c r="L358">
        <v>64284.67578125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1237250176</v>
      </c>
      <c r="D359">
        <v>0</v>
      </c>
      <c r="E359">
        <v>0</v>
      </c>
      <c r="F359">
        <v>0</v>
      </c>
      <c r="G359">
        <v>3080036.25</v>
      </c>
      <c r="H359">
        <v>0</v>
      </c>
      <c r="I359">
        <v>1</v>
      </c>
      <c r="J359">
        <v>0</v>
      </c>
      <c r="K359">
        <v>0</v>
      </c>
      <c r="L359">
        <v>64286.88671875</v>
      </c>
    </row>
    <row r="360" spans="1:12" x14ac:dyDescent="0.25">
      <c r="A360">
        <v>1601</v>
      </c>
      <c r="B360" s="1">
        <f>DATE(2023,1,20) + TIME(0,0,0)</f>
        <v>44946</v>
      </c>
      <c r="C360">
        <v>1237281280</v>
      </c>
      <c r="D360">
        <v>0</v>
      </c>
      <c r="E360">
        <v>0</v>
      </c>
      <c r="F360">
        <v>0</v>
      </c>
      <c r="G360">
        <v>3121387.5</v>
      </c>
      <c r="H360">
        <v>0</v>
      </c>
      <c r="I360">
        <v>1</v>
      </c>
      <c r="J360">
        <v>0</v>
      </c>
      <c r="K360">
        <v>0</v>
      </c>
      <c r="L360">
        <v>64296.96484375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1243492864</v>
      </c>
      <c r="D361">
        <v>0</v>
      </c>
      <c r="E361">
        <v>0</v>
      </c>
      <c r="F361">
        <v>0</v>
      </c>
      <c r="G361">
        <v>3121387.5</v>
      </c>
      <c r="H361">
        <v>0</v>
      </c>
      <c r="I361">
        <v>1</v>
      </c>
      <c r="J361">
        <v>0</v>
      </c>
      <c r="K361">
        <v>0</v>
      </c>
      <c r="L361">
        <v>64317.86328125</v>
      </c>
    </row>
    <row r="362" spans="1:12" x14ac:dyDescent="0.25">
      <c r="A362">
        <v>1603</v>
      </c>
      <c r="B362" s="1">
        <f>DATE(2023,1,22) + TIME(0,0,0)</f>
        <v>44948</v>
      </c>
      <c r="C362">
        <v>1243522176</v>
      </c>
      <c r="D362">
        <v>0</v>
      </c>
      <c r="E362">
        <v>0</v>
      </c>
      <c r="F362">
        <v>0</v>
      </c>
      <c r="G362">
        <v>2929452.5</v>
      </c>
      <c r="H362">
        <v>0</v>
      </c>
      <c r="I362">
        <v>1</v>
      </c>
      <c r="J362">
        <v>0</v>
      </c>
      <c r="K362">
        <v>0</v>
      </c>
      <c r="L362">
        <v>64272.09765625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1252281216</v>
      </c>
      <c r="D363">
        <v>0</v>
      </c>
      <c r="E363">
        <v>0</v>
      </c>
      <c r="F363">
        <v>0</v>
      </c>
      <c r="G363">
        <v>2929452.5</v>
      </c>
      <c r="H363">
        <v>0</v>
      </c>
      <c r="I363">
        <v>1</v>
      </c>
      <c r="J363">
        <v>0</v>
      </c>
      <c r="K363">
        <v>0</v>
      </c>
      <c r="L363">
        <v>64235.0234375</v>
      </c>
    </row>
    <row r="364" spans="1:12" x14ac:dyDescent="0.25">
      <c r="A364">
        <v>1606</v>
      </c>
      <c r="B364" s="1">
        <f>DATE(2023,1,25) + TIME(0,0,0)</f>
        <v>44951</v>
      </c>
      <c r="C364">
        <v>1252311424</v>
      </c>
      <c r="D364">
        <v>0</v>
      </c>
      <c r="E364">
        <v>0</v>
      </c>
      <c r="F364">
        <v>0</v>
      </c>
      <c r="G364">
        <v>3011788.75</v>
      </c>
      <c r="H364">
        <v>0</v>
      </c>
      <c r="I364">
        <v>1</v>
      </c>
      <c r="J364">
        <v>0</v>
      </c>
      <c r="K364">
        <v>0</v>
      </c>
      <c r="L364">
        <v>64254.3984375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1276375552</v>
      </c>
      <c r="D365">
        <v>0</v>
      </c>
      <c r="E365">
        <v>0</v>
      </c>
      <c r="F365">
        <v>0</v>
      </c>
      <c r="G365">
        <v>3011788.75</v>
      </c>
      <c r="H365">
        <v>0</v>
      </c>
      <c r="I365">
        <v>1</v>
      </c>
      <c r="J365">
        <v>0</v>
      </c>
      <c r="K365">
        <v>0</v>
      </c>
      <c r="L365">
        <v>64306.2109375</v>
      </c>
    </row>
    <row r="366" spans="1:12" x14ac:dyDescent="0.25">
      <c r="A366">
        <v>1614</v>
      </c>
      <c r="B366" s="1">
        <f>DATE(2023,2,2) + TIME(0,0,0)</f>
        <v>44959</v>
      </c>
      <c r="C366">
        <v>1276405376</v>
      </c>
      <c r="D366">
        <v>0</v>
      </c>
      <c r="E366">
        <v>0</v>
      </c>
      <c r="F366">
        <v>0</v>
      </c>
      <c r="G366">
        <v>2977063.25</v>
      </c>
      <c r="H366">
        <v>0</v>
      </c>
      <c r="I366">
        <v>1</v>
      </c>
      <c r="J366">
        <v>0</v>
      </c>
      <c r="K366">
        <v>0</v>
      </c>
      <c r="L366">
        <v>64299.7890625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1318054400</v>
      </c>
      <c r="D367">
        <v>0</v>
      </c>
      <c r="E367">
        <v>0</v>
      </c>
      <c r="F367">
        <v>0</v>
      </c>
      <c r="G367">
        <v>2977063.25</v>
      </c>
      <c r="H367">
        <v>0</v>
      </c>
      <c r="I367">
        <v>1</v>
      </c>
      <c r="J367">
        <v>0</v>
      </c>
      <c r="K367">
        <v>0</v>
      </c>
      <c r="L367">
        <v>64337.62890625</v>
      </c>
    </row>
    <row r="368" spans="1:12" x14ac:dyDescent="0.25">
      <c r="A368">
        <v>1628</v>
      </c>
      <c r="B368" s="1">
        <f>DATE(2023,2,16) + TIME(0,0,0)</f>
        <v>44973</v>
      </c>
      <c r="C368">
        <v>1318084992</v>
      </c>
      <c r="D368">
        <v>0</v>
      </c>
      <c r="E368">
        <v>0</v>
      </c>
      <c r="F368">
        <v>0</v>
      </c>
      <c r="G368">
        <v>3053210.5</v>
      </c>
      <c r="H368">
        <v>0</v>
      </c>
      <c r="I368">
        <v>1</v>
      </c>
      <c r="J368">
        <v>0</v>
      </c>
      <c r="K368">
        <v>0</v>
      </c>
      <c r="L368">
        <v>64354.62109375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1336373760</v>
      </c>
      <c r="D369">
        <v>0</v>
      </c>
      <c r="E369">
        <v>0</v>
      </c>
      <c r="F369">
        <v>0</v>
      </c>
      <c r="G369">
        <v>3053210.5</v>
      </c>
      <c r="H369">
        <v>0</v>
      </c>
      <c r="I369">
        <v>1</v>
      </c>
      <c r="J369">
        <v>0</v>
      </c>
      <c r="K369">
        <v>0</v>
      </c>
      <c r="L369">
        <v>64402.37890625</v>
      </c>
    </row>
    <row r="370" spans="1:12" x14ac:dyDescent="0.25">
      <c r="A370">
        <v>1634</v>
      </c>
      <c r="B370" s="1">
        <f>DATE(2023,2,22) + TIME(0,0,0)</f>
        <v>44979</v>
      </c>
      <c r="C370">
        <v>1336403840</v>
      </c>
      <c r="D370">
        <v>0</v>
      </c>
      <c r="E370">
        <v>0</v>
      </c>
      <c r="F370">
        <v>0</v>
      </c>
      <c r="G370">
        <v>3015948.75</v>
      </c>
      <c r="H370">
        <v>0</v>
      </c>
      <c r="I370">
        <v>1</v>
      </c>
      <c r="J370">
        <v>0</v>
      </c>
      <c r="K370">
        <v>0</v>
      </c>
      <c r="L370">
        <v>64394.63671875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1372565120</v>
      </c>
      <c r="D371">
        <v>0</v>
      </c>
      <c r="E371">
        <v>0</v>
      </c>
      <c r="F371">
        <v>0</v>
      </c>
      <c r="G371">
        <v>3015948.75</v>
      </c>
      <c r="H371">
        <v>0</v>
      </c>
      <c r="I371">
        <v>1</v>
      </c>
      <c r="J371">
        <v>0</v>
      </c>
      <c r="K371">
        <v>0</v>
      </c>
      <c r="L371">
        <v>64419.28515625</v>
      </c>
    </row>
    <row r="372" spans="1:12" x14ac:dyDescent="0.25">
      <c r="A372">
        <v>1646</v>
      </c>
      <c r="B372" s="1">
        <f>DATE(2023,3,6) + TIME(0,0,0)</f>
        <v>44991</v>
      </c>
      <c r="C372">
        <v>1372565120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61468.86328125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1372565120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59840.73828125</v>
      </c>
    </row>
    <row r="374" spans="1:12" x14ac:dyDescent="0.25">
      <c r="A374">
        <v>1649</v>
      </c>
      <c r="B374" s="1">
        <f>DATE(2023,3,9) + TIME(0,0,0)</f>
        <v>44994</v>
      </c>
      <c r="C374">
        <v>1372565120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59838.4921875</v>
      </c>
    </row>
    <row r="375" spans="1:12" x14ac:dyDescent="0.25">
      <c r="A375">
        <v>1649.39</v>
      </c>
      <c r="B375" s="1">
        <f>DATE(2023,3,9) + TIME(9,21,36)</f>
        <v>44994.39</v>
      </c>
      <c r="C375">
        <v>1372565120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59733.98046875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1372565120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59731.4609375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1372565120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59599.62890625</v>
      </c>
    </row>
    <row r="378" spans="1:12" x14ac:dyDescent="0.25">
      <c r="A378">
        <v>1650</v>
      </c>
      <c r="B378" s="1">
        <f>DATE(2023,3,10) + TIME(0,0,0)</f>
        <v>44995</v>
      </c>
      <c r="C378">
        <v>1372594176</v>
      </c>
      <c r="D378">
        <v>0</v>
      </c>
      <c r="E378">
        <v>0</v>
      </c>
      <c r="F378">
        <v>0</v>
      </c>
      <c r="G378">
        <v>2905782.75</v>
      </c>
      <c r="H378">
        <v>0</v>
      </c>
      <c r="I378">
        <v>1</v>
      </c>
      <c r="J378">
        <v>0</v>
      </c>
      <c r="K378">
        <v>0</v>
      </c>
      <c r="L378">
        <v>63478.67578125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1375470848</v>
      </c>
      <c r="D379">
        <v>0</v>
      </c>
      <c r="E379">
        <v>0</v>
      </c>
      <c r="F379">
        <v>0</v>
      </c>
      <c r="G379">
        <v>2905782.75</v>
      </c>
      <c r="H379">
        <v>0</v>
      </c>
      <c r="I379">
        <v>1</v>
      </c>
      <c r="J379">
        <v>0</v>
      </c>
      <c r="K379">
        <v>0</v>
      </c>
      <c r="L379">
        <v>63900.41015625</v>
      </c>
    </row>
    <row r="380" spans="1:12" x14ac:dyDescent="0.25">
      <c r="A380">
        <v>1651</v>
      </c>
      <c r="B380" s="1">
        <f>DATE(2023,3,11) + TIME(0,0,0)</f>
        <v>44996</v>
      </c>
      <c r="C380">
        <v>1375509632</v>
      </c>
      <c r="D380">
        <v>0</v>
      </c>
      <c r="E380">
        <v>0</v>
      </c>
      <c r="F380">
        <v>0</v>
      </c>
      <c r="G380">
        <v>3871167.25</v>
      </c>
      <c r="H380">
        <v>0</v>
      </c>
      <c r="I380">
        <v>1</v>
      </c>
      <c r="J380">
        <v>0</v>
      </c>
      <c r="K380">
        <v>0</v>
      </c>
      <c r="L380">
        <v>64111.625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1379342080</v>
      </c>
      <c r="D381">
        <v>0</v>
      </c>
      <c r="E381">
        <v>0</v>
      </c>
      <c r="F381">
        <v>0</v>
      </c>
      <c r="G381">
        <v>3871167.25</v>
      </c>
      <c r="H381">
        <v>0</v>
      </c>
      <c r="I381">
        <v>1</v>
      </c>
      <c r="J381">
        <v>0</v>
      </c>
      <c r="K381">
        <v>0</v>
      </c>
      <c r="L381">
        <v>64379.0859375</v>
      </c>
    </row>
    <row r="382" spans="1:12" x14ac:dyDescent="0.25">
      <c r="A382">
        <v>1652</v>
      </c>
      <c r="B382" s="1">
        <f>DATE(2023,3,12) + TIME(0,0,0)</f>
        <v>44997</v>
      </c>
      <c r="C382">
        <v>1379381376</v>
      </c>
      <c r="D382">
        <v>0</v>
      </c>
      <c r="E382">
        <v>0</v>
      </c>
      <c r="F382">
        <v>0</v>
      </c>
      <c r="G382">
        <v>3928539.25</v>
      </c>
      <c r="H382">
        <v>0</v>
      </c>
      <c r="I382">
        <v>1</v>
      </c>
      <c r="J382">
        <v>0</v>
      </c>
      <c r="K382">
        <v>0</v>
      </c>
      <c r="L382">
        <v>64393.421875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1387199104</v>
      </c>
      <c r="D383">
        <v>0</v>
      </c>
      <c r="E383">
        <v>0</v>
      </c>
      <c r="F383">
        <v>0</v>
      </c>
      <c r="G383">
        <v>3928539.25</v>
      </c>
      <c r="H383">
        <v>0</v>
      </c>
      <c r="I383">
        <v>1</v>
      </c>
      <c r="J383">
        <v>0</v>
      </c>
      <c r="K383">
        <v>0</v>
      </c>
      <c r="L383">
        <v>64590.58984375</v>
      </c>
    </row>
    <row r="384" spans="1:12" x14ac:dyDescent="0.25">
      <c r="A384">
        <v>1654</v>
      </c>
      <c r="B384" s="1">
        <f>DATE(2023,3,14) + TIME(0,0,0)</f>
        <v>44999</v>
      </c>
      <c r="C384">
        <v>1387229440</v>
      </c>
      <c r="D384">
        <v>0</v>
      </c>
      <c r="E384">
        <v>0</v>
      </c>
      <c r="F384">
        <v>0</v>
      </c>
      <c r="G384">
        <v>3032414.75</v>
      </c>
      <c r="H384">
        <v>0</v>
      </c>
      <c r="I384">
        <v>1</v>
      </c>
      <c r="J384">
        <v>0</v>
      </c>
      <c r="K384">
        <v>0</v>
      </c>
      <c r="L384">
        <v>64393.71484375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1399328768</v>
      </c>
      <c r="D385">
        <v>0</v>
      </c>
      <c r="E385">
        <v>0</v>
      </c>
      <c r="F385">
        <v>0</v>
      </c>
      <c r="G385">
        <v>3032414.75</v>
      </c>
      <c r="H385">
        <v>0</v>
      </c>
      <c r="I385">
        <v>1</v>
      </c>
      <c r="J385">
        <v>0</v>
      </c>
      <c r="K385">
        <v>0</v>
      </c>
      <c r="L385">
        <v>64293.453125</v>
      </c>
    </row>
    <row r="386" spans="1:12" x14ac:dyDescent="0.25">
      <c r="A386">
        <v>1658</v>
      </c>
      <c r="B386" s="1">
        <f>DATE(2023,3,18) + TIME(0,0,0)</f>
        <v>45003</v>
      </c>
      <c r="C386">
        <v>1399358464</v>
      </c>
      <c r="D386">
        <v>0</v>
      </c>
      <c r="E386">
        <v>0</v>
      </c>
      <c r="F386">
        <v>0</v>
      </c>
      <c r="G386">
        <v>2974294.25</v>
      </c>
      <c r="H386">
        <v>0</v>
      </c>
      <c r="I386">
        <v>1</v>
      </c>
      <c r="J386">
        <v>0</v>
      </c>
      <c r="K386">
        <v>0</v>
      </c>
      <c r="L386">
        <v>64281.38671875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1446917504</v>
      </c>
      <c r="D387">
        <v>0</v>
      </c>
      <c r="E387">
        <v>0</v>
      </c>
      <c r="F387">
        <v>0</v>
      </c>
      <c r="G387">
        <v>2974294.25</v>
      </c>
      <c r="H387">
        <v>0</v>
      </c>
      <c r="I387">
        <v>1</v>
      </c>
      <c r="J387">
        <v>0</v>
      </c>
      <c r="K387">
        <v>0</v>
      </c>
      <c r="L387">
        <v>64305.1796875</v>
      </c>
    </row>
    <row r="388" spans="1:12" x14ac:dyDescent="0.25">
      <c r="A388">
        <v>1674</v>
      </c>
      <c r="B388" s="1">
        <f>DATE(2023,4,3) + TIME(0,0,0)</f>
        <v>45019</v>
      </c>
      <c r="C388">
        <v>1446958592</v>
      </c>
      <c r="D388">
        <v>0</v>
      </c>
      <c r="E388">
        <v>0</v>
      </c>
      <c r="F388">
        <v>0</v>
      </c>
      <c r="G388">
        <v>4112359.75</v>
      </c>
      <c r="H388">
        <v>0</v>
      </c>
      <c r="I388">
        <v>1</v>
      </c>
      <c r="J388">
        <v>0</v>
      </c>
      <c r="K388">
        <v>0</v>
      </c>
      <c r="L388">
        <v>64550.29296875</v>
      </c>
    </row>
    <row r="389" spans="1:12" x14ac:dyDescent="0.25">
      <c r="A389">
        <v>1674.05</v>
      </c>
      <c r="B389" s="1">
        <f>DATE(2023,4,3) + TIME(1,12,0)</f>
        <v>45019.05</v>
      </c>
      <c r="C389">
        <v>1447164288</v>
      </c>
      <c r="D389">
        <v>0</v>
      </c>
      <c r="E389">
        <v>0</v>
      </c>
      <c r="F389">
        <v>0</v>
      </c>
      <c r="G389">
        <v>4112359.75</v>
      </c>
      <c r="H389">
        <v>0</v>
      </c>
      <c r="I389">
        <v>1</v>
      </c>
      <c r="J389">
        <v>0</v>
      </c>
      <c r="K389">
        <v>0</v>
      </c>
      <c r="L389">
        <v>64591.68359375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1451029888</v>
      </c>
      <c r="D390">
        <v>0</v>
      </c>
      <c r="E390">
        <v>0</v>
      </c>
      <c r="F390">
        <v>0</v>
      </c>
      <c r="G390">
        <v>4112359.75</v>
      </c>
      <c r="H390">
        <v>0</v>
      </c>
      <c r="I390">
        <v>1</v>
      </c>
      <c r="J390">
        <v>0</v>
      </c>
      <c r="K390">
        <v>0</v>
      </c>
      <c r="L390">
        <v>64763.390625</v>
      </c>
    </row>
    <row r="391" spans="1:12" x14ac:dyDescent="0.25">
      <c r="A391">
        <v>1675</v>
      </c>
      <c r="B391" s="1">
        <f>DATE(2023,4,4) + TIME(0,0,0)</f>
        <v>45020</v>
      </c>
      <c r="C391">
        <v>1451069312</v>
      </c>
      <c r="D391">
        <v>0</v>
      </c>
      <c r="E391">
        <v>0</v>
      </c>
      <c r="F391">
        <v>0</v>
      </c>
      <c r="G391">
        <v>3946291.5</v>
      </c>
      <c r="H391">
        <v>0</v>
      </c>
      <c r="I391">
        <v>1</v>
      </c>
      <c r="J391">
        <v>0</v>
      </c>
      <c r="K391">
        <v>0</v>
      </c>
      <c r="L391">
        <v>64727.4609375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1454976128</v>
      </c>
      <c r="D392">
        <v>0</v>
      </c>
      <c r="E392">
        <v>0</v>
      </c>
      <c r="F392">
        <v>0</v>
      </c>
      <c r="G392">
        <v>3946291.5</v>
      </c>
      <c r="H392">
        <v>0</v>
      </c>
      <c r="I392">
        <v>1</v>
      </c>
      <c r="J392">
        <v>0</v>
      </c>
      <c r="K392">
        <v>0</v>
      </c>
      <c r="L392">
        <v>64768.69140625</v>
      </c>
    </row>
    <row r="393" spans="1:12" x14ac:dyDescent="0.25">
      <c r="A393">
        <v>1676</v>
      </c>
      <c r="B393" s="1">
        <f>DATE(2023,4,5) + TIME(0,0,0)</f>
        <v>45021</v>
      </c>
      <c r="C393">
        <v>1455016064</v>
      </c>
      <c r="D393">
        <v>0</v>
      </c>
      <c r="E393">
        <v>0</v>
      </c>
      <c r="F393">
        <v>0</v>
      </c>
      <c r="G393">
        <v>3997292.75</v>
      </c>
      <c r="H393">
        <v>0</v>
      </c>
      <c r="I393">
        <v>1</v>
      </c>
      <c r="J393">
        <v>0</v>
      </c>
      <c r="K393">
        <v>0</v>
      </c>
      <c r="L393">
        <v>64780.2578125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1458973440</v>
      </c>
      <c r="D394">
        <v>0</v>
      </c>
      <c r="E394">
        <v>0</v>
      </c>
      <c r="F394">
        <v>0</v>
      </c>
      <c r="G394">
        <v>3997292.75</v>
      </c>
      <c r="H394">
        <v>0</v>
      </c>
      <c r="I394">
        <v>1</v>
      </c>
      <c r="J394">
        <v>0</v>
      </c>
      <c r="K394">
        <v>0</v>
      </c>
      <c r="L394">
        <v>64832.13671875</v>
      </c>
    </row>
    <row r="395" spans="1:12" x14ac:dyDescent="0.25">
      <c r="A395">
        <v>1677</v>
      </c>
      <c r="B395" s="1">
        <f>DATE(2023,4,6) + TIME(0,0,0)</f>
        <v>45022</v>
      </c>
      <c r="C395">
        <v>1459004160</v>
      </c>
      <c r="D395">
        <v>0</v>
      </c>
      <c r="E395">
        <v>0</v>
      </c>
      <c r="F395">
        <v>0</v>
      </c>
      <c r="G395">
        <v>3078847.25</v>
      </c>
      <c r="H395">
        <v>0</v>
      </c>
      <c r="I395">
        <v>1</v>
      </c>
      <c r="J395">
        <v>0</v>
      </c>
      <c r="K395">
        <v>0</v>
      </c>
      <c r="L395">
        <v>64632.59765625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1471288832</v>
      </c>
      <c r="D396">
        <v>0</v>
      </c>
      <c r="E396">
        <v>0</v>
      </c>
      <c r="F396">
        <v>0</v>
      </c>
      <c r="G396">
        <v>3078847.25</v>
      </c>
      <c r="H396">
        <v>0</v>
      </c>
      <c r="I396">
        <v>1</v>
      </c>
      <c r="J396">
        <v>0</v>
      </c>
      <c r="K396">
        <v>0</v>
      </c>
      <c r="L396">
        <v>64466.890625</v>
      </c>
    </row>
    <row r="397" spans="1:12" x14ac:dyDescent="0.25">
      <c r="A397">
        <v>1681</v>
      </c>
      <c r="B397" s="1">
        <f>DATE(2023,4,10) + TIME(0,0,0)</f>
        <v>45026</v>
      </c>
      <c r="C397">
        <v>1471319040</v>
      </c>
      <c r="D397">
        <v>0</v>
      </c>
      <c r="E397">
        <v>0</v>
      </c>
      <c r="F397">
        <v>0</v>
      </c>
      <c r="G397">
        <v>3016085</v>
      </c>
      <c r="H397">
        <v>0</v>
      </c>
      <c r="I397">
        <v>1</v>
      </c>
      <c r="J397">
        <v>0</v>
      </c>
      <c r="K397">
        <v>0</v>
      </c>
      <c r="L397">
        <v>64453.8671875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1474304896</v>
      </c>
      <c r="D398">
        <v>0</v>
      </c>
      <c r="E398">
        <v>0</v>
      </c>
      <c r="F398">
        <v>0</v>
      </c>
      <c r="G398">
        <v>3016085</v>
      </c>
      <c r="H398">
        <v>0</v>
      </c>
      <c r="I398">
        <v>1</v>
      </c>
      <c r="J398">
        <v>0</v>
      </c>
      <c r="K398">
        <v>0</v>
      </c>
      <c r="L398">
        <v>64436.703125</v>
      </c>
    </row>
    <row r="399" spans="1:12" x14ac:dyDescent="0.25">
      <c r="A399">
        <v>1682</v>
      </c>
      <c r="B399" s="1">
        <f>DATE(2023,4,11) + TIME(0,0,0)</f>
        <v>45027</v>
      </c>
      <c r="C399">
        <v>1474333184</v>
      </c>
      <c r="D399">
        <v>0</v>
      </c>
      <c r="E399">
        <v>0</v>
      </c>
      <c r="F399">
        <v>0</v>
      </c>
      <c r="G399">
        <v>2830783</v>
      </c>
      <c r="H399">
        <v>0</v>
      </c>
      <c r="I399">
        <v>1</v>
      </c>
      <c r="J399">
        <v>0</v>
      </c>
      <c r="K399">
        <v>0</v>
      </c>
      <c r="L399">
        <v>64398.56640625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1475720320</v>
      </c>
      <c r="D400">
        <v>0</v>
      </c>
      <c r="E400">
        <v>0</v>
      </c>
      <c r="F400">
        <v>0</v>
      </c>
      <c r="G400">
        <v>2830783</v>
      </c>
      <c r="H400">
        <v>0</v>
      </c>
      <c r="I400">
        <v>1</v>
      </c>
      <c r="J400">
        <v>0</v>
      </c>
      <c r="K400">
        <v>0</v>
      </c>
      <c r="L400">
        <v>64369.19921875</v>
      </c>
    </row>
    <row r="401" spans="1:12" x14ac:dyDescent="0.25">
      <c r="A401">
        <v>1682.5</v>
      </c>
      <c r="B401" s="1">
        <f>DATE(2023,4,11) + TIME(12,0,0)</f>
        <v>45027.5</v>
      </c>
      <c r="C401">
        <v>1475750272</v>
      </c>
      <c r="D401">
        <v>0</v>
      </c>
      <c r="E401">
        <v>0</v>
      </c>
      <c r="F401">
        <v>0</v>
      </c>
      <c r="G401">
        <v>3001624.75</v>
      </c>
      <c r="H401">
        <v>0</v>
      </c>
      <c r="I401">
        <v>1</v>
      </c>
      <c r="J401">
        <v>0</v>
      </c>
      <c r="K401">
        <v>0</v>
      </c>
      <c r="L401">
        <v>64403.9921875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1537253632</v>
      </c>
      <c r="D402">
        <v>0</v>
      </c>
      <c r="E402">
        <v>0</v>
      </c>
      <c r="F402">
        <v>0</v>
      </c>
      <c r="G402">
        <v>3001624.75</v>
      </c>
      <c r="H402">
        <v>0</v>
      </c>
      <c r="I402">
        <v>1</v>
      </c>
      <c r="J402">
        <v>0</v>
      </c>
      <c r="K402">
        <v>0</v>
      </c>
      <c r="L402">
        <v>64396.1796875</v>
      </c>
    </row>
    <row r="403" spans="1:12" x14ac:dyDescent="0.25">
      <c r="A403">
        <v>1703</v>
      </c>
      <c r="B403" s="1">
        <f>DATE(2023,5,2) + TIME(0,0,0)</f>
        <v>45048</v>
      </c>
      <c r="C403">
        <v>1537283328</v>
      </c>
      <c r="D403">
        <v>0</v>
      </c>
      <c r="E403">
        <v>0</v>
      </c>
      <c r="F403">
        <v>0</v>
      </c>
      <c r="G403">
        <v>2970157.75</v>
      </c>
      <c r="H403">
        <v>0</v>
      </c>
      <c r="I403">
        <v>1</v>
      </c>
      <c r="J403">
        <v>0</v>
      </c>
      <c r="K403">
        <v>0</v>
      </c>
      <c r="L403">
        <v>64389.69921875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1549134208</v>
      </c>
      <c r="D404">
        <v>0</v>
      </c>
      <c r="E404">
        <v>0</v>
      </c>
      <c r="F404">
        <v>0</v>
      </c>
      <c r="G404">
        <v>2970157.75</v>
      </c>
      <c r="H404">
        <v>0</v>
      </c>
      <c r="I404">
        <v>1</v>
      </c>
      <c r="J404">
        <v>0</v>
      </c>
      <c r="K404">
        <v>0</v>
      </c>
      <c r="L404">
        <v>64384.28515625</v>
      </c>
    </row>
    <row r="405" spans="1:12" x14ac:dyDescent="0.25">
      <c r="A405">
        <v>1707</v>
      </c>
      <c r="B405" s="1">
        <f>DATE(2023,5,6) + TIME(0,0,0)</f>
        <v>45052</v>
      </c>
      <c r="C405">
        <v>1549163648</v>
      </c>
      <c r="D405">
        <v>0</v>
      </c>
      <c r="E405">
        <v>0</v>
      </c>
      <c r="F405">
        <v>0</v>
      </c>
      <c r="G405">
        <v>2939979.5</v>
      </c>
      <c r="H405">
        <v>0</v>
      </c>
      <c r="I405">
        <v>1</v>
      </c>
      <c r="J405">
        <v>0</v>
      </c>
      <c r="K405">
        <v>0</v>
      </c>
      <c r="L405">
        <v>64378.33984375</v>
      </c>
    </row>
    <row r="406" spans="1:12" x14ac:dyDescent="0.25">
      <c r="A406">
        <v>1709</v>
      </c>
      <c r="B406" s="1">
        <f>DATE(2023,5,8) + TIME(0,0,0)</f>
        <v>45054</v>
      </c>
      <c r="C406">
        <v>1555043584</v>
      </c>
      <c r="D406">
        <v>0</v>
      </c>
      <c r="E406">
        <v>0</v>
      </c>
      <c r="F406">
        <v>0</v>
      </c>
      <c r="G406">
        <v>2939979.5</v>
      </c>
      <c r="H406">
        <v>0</v>
      </c>
      <c r="I406">
        <v>1</v>
      </c>
      <c r="J406">
        <v>0</v>
      </c>
      <c r="K406">
        <v>0</v>
      </c>
      <c r="L406">
        <v>64377.26171875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1557954176</v>
      </c>
      <c r="D407">
        <v>0</v>
      </c>
      <c r="E407">
        <v>0</v>
      </c>
      <c r="F407">
        <v>0</v>
      </c>
      <c r="G407">
        <v>2939979.5</v>
      </c>
      <c r="H407">
        <v>0</v>
      </c>
      <c r="I407">
        <v>1</v>
      </c>
      <c r="J407">
        <v>0</v>
      </c>
      <c r="K407">
        <v>0</v>
      </c>
      <c r="L407">
        <v>64380.01171875</v>
      </c>
    </row>
    <row r="408" spans="1:12" x14ac:dyDescent="0.25">
      <c r="A408">
        <v>1710</v>
      </c>
      <c r="B408" s="1">
        <f>DATE(2023,5,9) + TIME(0,0,0)</f>
        <v>45055</v>
      </c>
      <c r="C408">
        <v>1557983872</v>
      </c>
      <c r="D408">
        <v>0</v>
      </c>
      <c r="E408">
        <v>0</v>
      </c>
      <c r="F408">
        <v>0</v>
      </c>
      <c r="G408">
        <v>2973437</v>
      </c>
      <c r="H408">
        <v>0</v>
      </c>
      <c r="I408">
        <v>1</v>
      </c>
      <c r="J408">
        <v>0</v>
      </c>
      <c r="K408">
        <v>0</v>
      </c>
      <c r="L408">
        <v>64386.828125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1566874496</v>
      </c>
      <c r="D409">
        <v>0</v>
      </c>
      <c r="E409">
        <v>0</v>
      </c>
      <c r="F409">
        <v>0</v>
      </c>
      <c r="G409">
        <v>2973437</v>
      </c>
      <c r="H409">
        <v>0</v>
      </c>
      <c r="I409">
        <v>1</v>
      </c>
      <c r="J409">
        <v>0</v>
      </c>
      <c r="K409">
        <v>0</v>
      </c>
      <c r="L409">
        <v>64406.8359375</v>
      </c>
    </row>
    <row r="410" spans="1:12" x14ac:dyDescent="0.25">
      <c r="A410">
        <v>1713</v>
      </c>
      <c r="B410" s="1">
        <f>DATE(2023,5,12) + TIME(0,0,0)</f>
        <v>45058</v>
      </c>
      <c r="C410">
        <v>1566903424</v>
      </c>
      <c r="D410">
        <v>0</v>
      </c>
      <c r="E410">
        <v>0</v>
      </c>
      <c r="F410">
        <v>0</v>
      </c>
      <c r="G410">
        <v>2899630.5</v>
      </c>
      <c r="H410">
        <v>0</v>
      </c>
      <c r="I410">
        <v>1</v>
      </c>
      <c r="J410">
        <v>0</v>
      </c>
      <c r="K410">
        <v>0</v>
      </c>
      <c r="L410">
        <v>64391.984375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1567280384</v>
      </c>
      <c r="D411">
        <v>0</v>
      </c>
      <c r="E411">
        <v>0</v>
      </c>
      <c r="F411">
        <v>0</v>
      </c>
      <c r="G411">
        <v>2899630.5</v>
      </c>
      <c r="H411">
        <v>0</v>
      </c>
      <c r="I411">
        <v>1</v>
      </c>
      <c r="J411">
        <v>0</v>
      </c>
      <c r="K411">
        <v>0</v>
      </c>
      <c r="L411">
        <v>64387.7890625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1569774080</v>
      </c>
      <c r="D412">
        <v>0</v>
      </c>
      <c r="E412">
        <v>0</v>
      </c>
      <c r="F412">
        <v>0</v>
      </c>
      <c r="G412">
        <v>2899630.5</v>
      </c>
      <c r="H412">
        <v>0</v>
      </c>
      <c r="I412">
        <v>1</v>
      </c>
      <c r="J412">
        <v>0</v>
      </c>
      <c r="K412">
        <v>0</v>
      </c>
      <c r="L412">
        <v>59038.81640625</v>
      </c>
    </row>
    <row r="413" spans="1:12" x14ac:dyDescent="0.25">
      <c r="A413">
        <v>1714</v>
      </c>
      <c r="B413" s="1">
        <f>DATE(2023,5,13) + TIME(0,0,0)</f>
        <v>45059</v>
      </c>
      <c r="C413">
        <v>1569803904</v>
      </c>
      <c r="D413">
        <v>0</v>
      </c>
      <c r="E413">
        <v>0</v>
      </c>
      <c r="F413">
        <v>0</v>
      </c>
      <c r="G413">
        <v>2972434.75</v>
      </c>
      <c r="H413">
        <v>0</v>
      </c>
      <c r="I413">
        <v>1</v>
      </c>
      <c r="J413">
        <v>0</v>
      </c>
      <c r="K413">
        <v>0</v>
      </c>
      <c r="L413">
        <v>59066.73828125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1584636288</v>
      </c>
      <c r="D414">
        <v>0</v>
      </c>
      <c r="E414">
        <v>0</v>
      </c>
      <c r="F414">
        <v>0</v>
      </c>
      <c r="G414">
        <v>2972434.75</v>
      </c>
      <c r="H414">
        <v>0</v>
      </c>
      <c r="I414">
        <v>1</v>
      </c>
      <c r="J414">
        <v>0</v>
      </c>
      <c r="K414">
        <v>0</v>
      </c>
      <c r="L414">
        <v>59647.69921875</v>
      </c>
    </row>
    <row r="415" spans="1:12" x14ac:dyDescent="0.25">
      <c r="A415">
        <v>1719</v>
      </c>
      <c r="B415" s="1">
        <f>DATE(2023,5,18) + TIME(0,0,0)</f>
        <v>45064</v>
      </c>
      <c r="C415">
        <v>1584666624</v>
      </c>
      <c r="D415">
        <v>0</v>
      </c>
      <c r="E415">
        <v>0</v>
      </c>
      <c r="F415">
        <v>0</v>
      </c>
      <c r="G415">
        <v>3034416.5</v>
      </c>
      <c r="H415">
        <v>0</v>
      </c>
      <c r="I415">
        <v>1</v>
      </c>
      <c r="J415">
        <v>0</v>
      </c>
      <c r="K415">
        <v>0</v>
      </c>
      <c r="L415">
        <v>59669.3828125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1608911616</v>
      </c>
      <c r="D416">
        <v>0</v>
      </c>
      <c r="E416">
        <v>0</v>
      </c>
      <c r="F416">
        <v>0</v>
      </c>
      <c r="G416">
        <v>3034416.5</v>
      </c>
      <c r="H416">
        <v>0</v>
      </c>
      <c r="I416">
        <v>1</v>
      </c>
      <c r="J416">
        <v>0</v>
      </c>
      <c r="K416">
        <v>0</v>
      </c>
      <c r="L416">
        <v>60205.640625</v>
      </c>
    </row>
    <row r="417" spans="1:12" x14ac:dyDescent="0.25">
      <c r="A417">
        <v>1727</v>
      </c>
      <c r="B417" s="1">
        <f>DATE(2023,5,26) + TIME(0,0,0)</f>
        <v>45072</v>
      </c>
      <c r="C417">
        <v>1608941056</v>
      </c>
      <c r="D417">
        <v>0</v>
      </c>
      <c r="E417">
        <v>0</v>
      </c>
      <c r="F417">
        <v>0</v>
      </c>
      <c r="G417">
        <v>2939805.75</v>
      </c>
      <c r="H417">
        <v>0</v>
      </c>
      <c r="I417">
        <v>1</v>
      </c>
      <c r="J417">
        <v>0</v>
      </c>
      <c r="K417">
        <v>0</v>
      </c>
      <c r="L417">
        <v>60172.0546875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1610381568</v>
      </c>
      <c r="D418">
        <v>0</v>
      </c>
      <c r="E418">
        <v>0</v>
      </c>
      <c r="F418">
        <v>0</v>
      </c>
      <c r="G418">
        <v>2939805.75</v>
      </c>
      <c r="H418">
        <v>0</v>
      </c>
      <c r="I418">
        <v>1</v>
      </c>
      <c r="J418">
        <v>0</v>
      </c>
      <c r="K418">
        <v>0</v>
      </c>
      <c r="L418">
        <v>60188.921875</v>
      </c>
    </row>
    <row r="419" spans="1:12" x14ac:dyDescent="0.25">
      <c r="A419">
        <v>1727.5</v>
      </c>
      <c r="B419" s="1">
        <f>DATE(2023,5,26) + TIME(12,0,0)</f>
        <v>45072.5</v>
      </c>
      <c r="C419">
        <v>1610411520</v>
      </c>
      <c r="D419">
        <v>0</v>
      </c>
      <c r="E419">
        <v>0</v>
      </c>
      <c r="F419">
        <v>0</v>
      </c>
      <c r="G419">
        <v>3000151</v>
      </c>
      <c r="H419">
        <v>0</v>
      </c>
      <c r="I419">
        <v>1</v>
      </c>
      <c r="J419">
        <v>0</v>
      </c>
      <c r="K419">
        <v>0</v>
      </c>
      <c r="L419">
        <v>60210.61328125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1647883392</v>
      </c>
      <c r="D420">
        <v>0</v>
      </c>
      <c r="E420">
        <v>0</v>
      </c>
      <c r="F420">
        <v>0</v>
      </c>
      <c r="G420">
        <v>3000151</v>
      </c>
      <c r="H420">
        <v>0</v>
      </c>
      <c r="I420">
        <v>1</v>
      </c>
      <c r="J420">
        <v>0</v>
      </c>
      <c r="K420">
        <v>0</v>
      </c>
      <c r="L420">
        <v>60760.37109375</v>
      </c>
    </row>
    <row r="421" spans="1:12" x14ac:dyDescent="0.25">
      <c r="A421">
        <v>1740</v>
      </c>
      <c r="B421" s="1">
        <f>DATE(2023,6,8) + TIME(0,0,0)</f>
        <v>45085</v>
      </c>
      <c r="C421">
        <v>1647911936</v>
      </c>
      <c r="D421">
        <v>0</v>
      </c>
      <c r="E421">
        <v>0</v>
      </c>
      <c r="F421">
        <v>0</v>
      </c>
      <c r="G421">
        <v>2851480.5</v>
      </c>
      <c r="H421">
        <v>0</v>
      </c>
      <c r="I421">
        <v>1</v>
      </c>
      <c r="J421">
        <v>0</v>
      </c>
      <c r="K421">
        <v>0</v>
      </c>
      <c r="L421">
        <v>60710.265625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1650164608</v>
      </c>
      <c r="D422">
        <v>0</v>
      </c>
      <c r="E422">
        <v>0</v>
      </c>
      <c r="F422">
        <v>0</v>
      </c>
      <c r="G422">
        <v>2851480.5</v>
      </c>
      <c r="H422">
        <v>0</v>
      </c>
      <c r="I422">
        <v>1</v>
      </c>
      <c r="J422">
        <v>0</v>
      </c>
      <c r="K422">
        <v>0</v>
      </c>
      <c r="L422">
        <v>60720.52734375</v>
      </c>
    </row>
    <row r="423" spans="1:12" x14ac:dyDescent="0.25">
      <c r="A423">
        <v>1740.8</v>
      </c>
      <c r="B423" s="1">
        <f>DATE(2023,6,8) + TIME(19,12,0)</f>
        <v>45085.8</v>
      </c>
      <c r="C423">
        <v>1650195072</v>
      </c>
      <c r="D423">
        <v>0</v>
      </c>
      <c r="E423">
        <v>0</v>
      </c>
      <c r="F423">
        <v>0</v>
      </c>
      <c r="G423">
        <v>3051218</v>
      </c>
      <c r="H423">
        <v>0</v>
      </c>
      <c r="I423">
        <v>1</v>
      </c>
      <c r="J423">
        <v>0</v>
      </c>
      <c r="K423">
        <v>0</v>
      </c>
      <c r="L423">
        <v>60788.3671875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1650774784</v>
      </c>
      <c r="D424">
        <v>0</v>
      </c>
      <c r="E424">
        <v>0</v>
      </c>
      <c r="F424">
        <v>0</v>
      </c>
      <c r="G424">
        <v>3051218</v>
      </c>
      <c r="H424">
        <v>0</v>
      </c>
      <c r="I424">
        <v>1</v>
      </c>
      <c r="J424">
        <v>0</v>
      </c>
      <c r="K424">
        <v>0</v>
      </c>
      <c r="L424">
        <v>60806.51171875</v>
      </c>
    </row>
    <row r="425" spans="1:12" x14ac:dyDescent="0.25">
      <c r="A425">
        <v>1741</v>
      </c>
      <c r="B425" s="1">
        <f>DATE(2023,6,9) + TIME(0,0,0)</f>
        <v>45086</v>
      </c>
      <c r="C425">
        <v>1650805248</v>
      </c>
      <c r="D425">
        <v>0</v>
      </c>
      <c r="E425">
        <v>0</v>
      </c>
      <c r="F425">
        <v>0</v>
      </c>
      <c r="G425">
        <v>3036805.75</v>
      </c>
      <c r="H425">
        <v>0</v>
      </c>
      <c r="I425">
        <v>1</v>
      </c>
      <c r="J425">
        <v>0</v>
      </c>
      <c r="K425">
        <v>0</v>
      </c>
      <c r="L425">
        <v>60802.03515625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1656848512</v>
      </c>
      <c r="D426">
        <v>0</v>
      </c>
      <c r="E426">
        <v>0</v>
      </c>
      <c r="F426">
        <v>0</v>
      </c>
      <c r="G426">
        <v>3036805.75</v>
      </c>
      <c r="H426">
        <v>0</v>
      </c>
      <c r="I426">
        <v>1</v>
      </c>
      <c r="J426">
        <v>0</v>
      </c>
      <c r="K426">
        <v>0</v>
      </c>
      <c r="L426">
        <v>60888.7265625</v>
      </c>
    </row>
    <row r="427" spans="1:12" x14ac:dyDescent="0.25">
      <c r="A427">
        <v>1743</v>
      </c>
      <c r="B427" s="1">
        <f>DATE(2023,6,11) + TIME(0,0,0)</f>
        <v>45088</v>
      </c>
      <c r="C427">
        <v>1656878464</v>
      </c>
      <c r="D427">
        <v>0</v>
      </c>
      <c r="E427">
        <v>0</v>
      </c>
      <c r="F427">
        <v>0</v>
      </c>
      <c r="G427">
        <v>3006444</v>
      </c>
      <c r="H427">
        <v>0</v>
      </c>
      <c r="I427">
        <v>1</v>
      </c>
      <c r="J427">
        <v>0</v>
      </c>
      <c r="K427">
        <v>0</v>
      </c>
      <c r="L427">
        <v>60878.9453125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1668874240</v>
      </c>
      <c r="D428">
        <v>0</v>
      </c>
      <c r="E428">
        <v>0</v>
      </c>
      <c r="F428">
        <v>0</v>
      </c>
      <c r="G428">
        <v>3006444</v>
      </c>
      <c r="H428">
        <v>0</v>
      </c>
      <c r="I428">
        <v>1</v>
      </c>
      <c r="J428">
        <v>0</v>
      </c>
      <c r="K428">
        <v>0</v>
      </c>
      <c r="L428">
        <v>61012.47265625</v>
      </c>
    </row>
    <row r="429" spans="1:12" x14ac:dyDescent="0.25">
      <c r="A429">
        <v>1747</v>
      </c>
      <c r="B429" s="1">
        <f>DATE(2023,6,15) + TIME(0,0,0)</f>
        <v>45092</v>
      </c>
      <c r="C429">
        <v>1668904064</v>
      </c>
      <c r="D429">
        <v>0</v>
      </c>
      <c r="E429">
        <v>0</v>
      </c>
      <c r="F429">
        <v>0</v>
      </c>
      <c r="G429">
        <v>2980367.75</v>
      </c>
      <c r="H429">
        <v>0</v>
      </c>
      <c r="I429">
        <v>1</v>
      </c>
      <c r="J429">
        <v>0</v>
      </c>
      <c r="K429">
        <v>0</v>
      </c>
      <c r="L429">
        <v>61003.90234375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1671854592</v>
      </c>
      <c r="D430">
        <v>0</v>
      </c>
      <c r="E430">
        <v>0</v>
      </c>
      <c r="F430">
        <v>0</v>
      </c>
      <c r="G430">
        <v>2980367.75</v>
      </c>
      <c r="H430">
        <v>0</v>
      </c>
      <c r="I430">
        <v>1</v>
      </c>
      <c r="J430">
        <v>0</v>
      </c>
      <c r="K430">
        <v>0</v>
      </c>
      <c r="L430">
        <v>61031.32421875</v>
      </c>
    </row>
    <row r="431" spans="1:12" x14ac:dyDescent="0.25">
      <c r="A431">
        <v>1748</v>
      </c>
      <c r="B431" s="1">
        <f>DATE(2023,6,16) + TIME(0,0,0)</f>
        <v>45093</v>
      </c>
      <c r="C431">
        <v>1671883520</v>
      </c>
      <c r="D431">
        <v>0</v>
      </c>
      <c r="E431">
        <v>0</v>
      </c>
      <c r="F431">
        <v>0</v>
      </c>
      <c r="G431">
        <v>2889794</v>
      </c>
      <c r="H431">
        <v>0</v>
      </c>
      <c r="I431">
        <v>1</v>
      </c>
      <c r="J431">
        <v>0</v>
      </c>
      <c r="K431">
        <v>0</v>
      </c>
      <c r="L431">
        <v>61001.45703125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1677634176</v>
      </c>
      <c r="D432">
        <v>0</v>
      </c>
      <c r="E432">
        <v>0</v>
      </c>
      <c r="F432">
        <v>0</v>
      </c>
      <c r="G432">
        <v>2889794</v>
      </c>
      <c r="H432">
        <v>0</v>
      </c>
      <c r="I432">
        <v>1</v>
      </c>
      <c r="J432">
        <v>0</v>
      </c>
      <c r="K432">
        <v>0</v>
      </c>
      <c r="L432">
        <v>61042.5234375</v>
      </c>
    </row>
    <row r="433" spans="1:12" x14ac:dyDescent="0.25">
      <c r="A433">
        <v>1750</v>
      </c>
      <c r="B433" s="1">
        <f>DATE(2023,6,18) + TIME(0,0,0)</f>
        <v>45095</v>
      </c>
      <c r="C433">
        <v>1677664256</v>
      </c>
      <c r="D433">
        <v>0</v>
      </c>
      <c r="E433">
        <v>0</v>
      </c>
      <c r="F433">
        <v>0</v>
      </c>
      <c r="G433">
        <v>3002475.5</v>
      </c>
      <c r="H433">
        <v>0</v>
      </c>
      <c r="I433">
        <v>1</v>
      </c>
      <c r="J433">
        <v>0</v>
      </c>
      <c r="K433">
        <v>0</v>
      </c>
      <c r="L433">
        <v>61080.1875</v>
      </c>
    </row>
    <row r="434" spans="1:12" x14ac:dyDescent="0.25">
      <c r="A434">
        <v>1752</v>
      </c>
      <c r="B434" s="1">
        <f>DATE(2023,6,20) + TIME(0,0,0)</f>
        <v>45097</v>
      </c>
      <c r="C434">
        <v>1683669120</v>
      </c>
      <c r="D434">
        <v>0</v>
      </c>
      <c r="E434">
        <v>0</v>
      </c>
      <c r="F434">
        <v>0</v>
      </c>
      <c r="G434">
        <v>3002475.5</v>
      </c>
      <c r="H434">
        <v>0</v>
      </c>
      <c r="I434">
        <v>1</v>
      </c>
      <c r="J434">
        <v>0</v>
      </c>
      <c r="K434">
        <v>0</v>
      </c>
      <c r="L434">
        <v>61153.5390625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1686641664</v>
      </c>
      <c r="D435">
        <v>0</v>
      </c>
      <c r="E435">
        <v>0</v>
      </c>
      <c r="F435">
        <v>0</v>
      </c>
      <c r="G435">
        <v>3002475.5</v>
      </c>
      <c r="H435">
        <v>0</v>
      </c>
      <c r="I435">
        <v>1</v>
      </c>
      <c r="J435">
        <v>0</v>
      </c>
      <c r="K435">
        <v>0</v>
      </c>
      <c r="L435">
        <v>61182.8203125</v>
      </c>
    </row>
    <row r="436" spans="1:12" x14ac:dyDescent="0.25">
      <c r="A436">
        <v>1753</v>
      </c>
      <c r="B436" s="1">
        <f>DATE(2023,6,21) + TIME(0,0,0)</f>
        <v>45098</v>
      </c>
      <c r="C436">
        <v>1686670464</v>
      </c>
      <c r="D436">
        <v>0</v>
      </c>
      <c r="E436">
        <v>0</v>
      </c>
      <c r="F436">
        <v>0</v>
      </c>
      <c r="G436">
        <v>2889201</v>
      </c>
      <c r="H436">
        <v>0</v>
      </c>
      <c r="I436">
        <v>1</v>
      </c>
      <c r="J436">
        <v>0</v>
      </c>
      <c r="K436">
        <v>0</v>
      </c>
      <c r="L436">
        <v>61145.7421875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1688375168</v>
      </c>
      <c r="D437">
        <v>0</v>
      </c>
      <c r="E437">
        <v>0</v>
      </c>
      <c r="F437">
        <v>0</v>
      </c>
      <c r="G437">
        <v>2889201</v>
      </c>
      <c r="H437">
        <v>0</v>
      </c>
      <c r="I437">
        <v>1</v>
      </c>
      <c r="J437">
        <v>0</v>
      </c>
      <c r="K437">
        <v>0</v>
      </c>
      <c r="L437">
        <v>61149.48828125</v>
      </c>
    </row>
    <row r="438" spans="1:12" x14ac:dyDescent="0.25">
      <c r="A438">
        <v>1753.6</v>
      </c>
      <c r="B438" s="1">
        <f>DATE(2023,6,21) + TIME(14,24,0)</f>
        <v>45098.6</v>
      </c>
      <c r="C438">
        <v>1688404864</v>
      </c>
      <c r="D438">
        <v>0</v>
      </c>
      <c r="E438">
        <v>0</v>
      </c>
      <c r="F438">
        <v>0</v>
      </c>
      <c r="G438">
        <v>2978704.25</v>
      </c>
      <c r="H438">
        <v>0</v>
      </c>
      <c r="I438">
        <v>1</v>
      </c>
      <c r="J438">
        <v>0</v>
      </c>
      <c r="K438">
        <v>0</v>
      </c>
      <c r="L438">
        <v>61179.14453125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1710417536</v>
      </c>
      <c r="D439">
        <v>0</v>
      </c>
      <c r="E439">
        <v>0</v>
      </c>
      <c r="F439">
        <v>0</v>
      </c>
      <c r="G439">
        <v>2978704.25</v>
      </c>
      <c r="H439">
        <v>0</v>
      </c>
      <c r="I439">
        <v>1</v>
      </c>
      <c r="J439">
        <v>0</v>
      </c>
      <c r="K439">
        <v>0</v>
      </c>
      <c r="L439">
        <v>61366.7734375</v>
      </c>
    </row>
    <row r="440" spans="1:12" x14ac:dyDescent="0.25">
      <c r="A440">
        <v>1761</v>
      </c>
      <c r="B440" s="1">
        <f>DATE(2023,6,29) + TIME(0,0,0)</f>
        <v>45106</v>
      </c>
      <c r="C440">
        <v>1710447488</v>
      </c>
      <c r="D440">
        <v>0</v>
      </c>
      <c r="E440">
        <v>0</v>
      </c>
      <c r="F440">
        <v>0</v>
      </c>
      <c r="G440">
        <v>2997890.5</v>
      </c>
      <c r="H440">
        <v>0</v>
      </c>
      <c r="I440">
        <v>1</v>
      </c>
      <c r="J440">
        <v>0</v>
      </c>
      <c r="K440">
        <v>0</v>
      </c>
      <c r="L440">
        <v>61373.19140625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1716413312</v>
      </c>
      <c r="D441">
        <v>0</v>
      </c>
      <c r="E441">
        <v>0</v>
      </c>
      <c r="F441">
        <v>0</v>
      </c>
      <c r="G441">
        <v>2997890.5</v>
      </c>
      <c r="H441">
        <v>0</v>
      </c>
      <c r="I441">
        <v>1</v>
      </c>
      <c r="J441">
        <v>0</v>
      </c>
      <c r="K441">
        <v>0</v>
      </c>
      <c r="L441">
        <v>61421.1015625</v>
      </c>
    </row>
    <row r="442" spans="1:12" x14ac:dyDescent="0.25">
      <c r="A442">
        <v>1763</v>
      </c>
      <c r="B442" s="1">
        <f>DATE(2023,7,1) + TIME(0,0,0)</f>
        <v>45108</v>
      </c>
      <c r="C442">
        <v>1716443648</v>
      </c>
      <c r="D442">
        <v>0</v>
      </c>
      <c r="E442">
        <v>0</v>
      </c>
      <c r="F442">
        <v>0</v>
      </c>
      <c r="G442">
        <v>3031781.5</v>
      </c>
      <c r="H442">
        <v>0</v>
      </c>
      <c r="I442">
        <v>1</v>
      </c>
      <c r="J442">
        <v>0</v>
      </c>
      <c r="K442">
        <v>0</v>
      </c>
      <c r="L442">
        <v>61432.0859375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1722476928</v>
      </c>
      <c r="D443">
        <v>0</v>
      </c>
      <c r="E443">
        <v>0</v>
      </c>
      <c r="F443">
        <v>0</v>
      </c>
      <c r="G443">
        <v>3031781.5</v>
      </c>
      <c r="H443">
        <v>0</v>
      </c>
      <c r="I443">
        <v>1</v>
      </c>
      <c r="J443">
        <v>0</v>
      </c>
      <c r="K443">
        <v>0</v>
      </c>
      <c r="L443">
        <v>61483.015625</v>
      </c>
    </row>
    <row r="444" spans="1:12" x14ac:dyDescent="0.25">
      <c r="A444">
        <v>1765</v>
      </c>
      <c r="B444" s="1">
        <f>DATE(2023,7,3) + TIME(0,0,0)</f>
        <v>45110</v>
      </c>
      <c r="C444">
        <v>1722476928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57400.53515625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1722476928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57376.8984375</v>
      </c>
    </row>
    <row r="446" spans="1:12" x14ac:dyDescent="0.25">
      <c r="A446">
        <v>1766</v>
      </c>
      <c r="B446" s="1">
        <f>DATE(2023,7,4) + TIME(0,0,0)</f>
        <v>45111</v>
      </c>
      <c r="C446">
        <v>1722476928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57376.68359375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1722476928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57357.72265625</v>
      </c>
    </row>
    <row r="448" spans="1:12" x14ac:dyDescent="0.25">
      <c r="A448">
        <v>1767</v>
      </c>
      <c r="B448" s="1">
        <f>DATE(2023,7,5) + TIME(0,0,0)</f>
        <v>45112</v>
      </c>
      <c r="C448">
        <v>1722476928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57357.54296875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1722476928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57324.17578125</v>
      </c>
    </row>
    <row r="450" spans="1:12" x14ac:dyDescent="0.25">
      <c r="A450">
        <v>1769</v>
      </c>
      <c r="B450" s="1">
        <f>DATE(2023,7,7) + TIME(0,0,0)</f>
        <v>45114</v>
      </c>
      <c r="C450">
        <v>1722476928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57323.96484375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1722476928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57309.01171875</v>
      </c>
    </row>
    <row r="452" spans="1:12" x14ac:dyDescent="0.25">
      <c r="A452">
        <v>1770</v>
      </c>
      <c r="B452" s="1">
        <f>DATE(2023,7,8) + TIME(0,0,0)</f>
        <v>45115</v>
      </c>
      <c r="C452">
        <v>1722476928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57308.8671875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1722476928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57294.40234375</v>
      </c>
    </row>
    <row r="454" spans="1:12" x14ac:dyDescent="0.25">
      <c r="A454">
        <v>1771</v>
      </c>
      <c r="B454" s="1">
        <f>DATE(2023,7,9) + TIME(0,0,0)</f>
        <v>45116</v>
      </c>
      <c r="C454">
        <v>1722476928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57294.2578125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1722476928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57266.58203125</v>
      </c>
    </row>
    <row r="456" spans="1:12" x14ac:dyDescent="0.25">
      <c r="A456">
        <v>1773</v>
      </c>
      <c r="B456" s="1">
        <f>DATE(2023,7,11) + TIME(0,0,0)</f>
        <v>45118</v>
      </c>
      <c r="C456">
        <v>1722476928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57266.23046875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1722476928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57252.34765625</v>
      </c>
    </row>
    <row r="458" spans="1:12" x14ac:dyDescent="0.25">
      <c r="A458">
        <v>1774</v>
      </c>
      <c r="B458" s="1">
        <f>DATE(2023,7,12) + TIME(0,0,0)</f>
        <v>45119</v>
      </c>
      <c r="C458">
        <v>1722476928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57252.0859375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1722476928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57239.82421875</v>
      </c>
    </row>
    <row r="460" spans="1:12" x14ac:dyDescent="0.25">
      <c r="A460">
        <v>1774.6</v>
      </c>
      <c r="B460" s="1">
        <f>DATE(2023,7,12) + TIME(14,24,0)</f>
        <v>45119.6</v>
      </c>
      <c r="C460">
        <v>1722476928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57239.7109375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1722476928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57178.171875</v>
      </c>
    </row>
    <row r="462" spans="1:12" x14ac:dyDescent="0.25">
      <c r="A462">
        <v>1780</v>
      </c>
      <c r="B462" s="1">
        <f>DATE(2023,7,18) + TIME(0,0,0)</f>
        <v>45125</v>
      </c>
      <c r="C462">
        <v>1722476928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57177.94140625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1722476928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56153.57421875</v>
      </c>
    </row>
    <row r="464" spans="1:12" x14ac:dyDescent="0.25">
      <c r="A464">
        <v>1782</v>
      </c>
      <c r="B464" s="1">
        <f>DATE(2023,7,20) + TIME(0,0,0)</f>
        <v>45127</v>
      </c>
      <c r="C464">
        <v>1722476928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57146.2578125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1722476928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57145.59765625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1722476928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57779.171875</v>
      </c>
    </row>
    <row r="467" spans="1:12" x14ac:dyDescent="0.25">
      <c r="A467">
        <v>1783</v>
      </c>
      <c r="B467" s="1">
        <f>DATE(2023,7,21) + TIME(0,0,0)</f>
        <v>45128</v>
      </c>
      <c r="C467">
        <v>1722476928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57784.23828125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1722476928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58589.77734375</v>
      </c>
    </row>
    <row r="469" spans="1:12" x14ac:dyDescent="0.25">
      <c r="A469">
        <v>1787</v>
      </c>
      <c r="B469" s="1">
        <f>DATE(2023,7,25) + TIME(0,0,0)</f>
        <v>45132</v>
      </c>
      <c r="C469">
        <v>1722476928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58591.26171875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1722476928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58822.06640625</v>
      </c>
    </row>
    <row r="471" spans="1:12" x14ac:dyDescent="0.25">
      <c r="A471">
        <v>1789</v>
      </c>
      <c r="B471" s="1">
        <f>DATE(2023,7,27) + TIME(0,0,0)</f>
        <v>45134</v>
      </c>
      <c r="C471">
        <v>1722476928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58823.09375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1722476928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59222.1640625</v>
      </c>
    </row>
    <row r="473" spans="1:12" x14ac:dyDescent="0.25">
      <c r="A473">
        <v>1795</v>
      </c>
      <c r="B473" s="1">
        <f>DATE(2023,8,2) + TIME(0,0,0)</f>
        <v>45140</v>
      </c>
      <c r="C473">
        <v>1722476928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59224.07421875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1722476928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59481.78125</v>
      </c>
    </row>
    <row r="475" spans="1:12" x14ac:dyDescent="0.25">
      <c r="A475">
        <v>1800</v>
      </c>
      <c r="B475" s="1">
        <f>DATE(2023,8,7) + TIME(0,0,0)</f>
        <v>45145</v>
      </c>
      <c r="C475">
        <v>1722476928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59482.7421875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1722476928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59506.1328125</v>
      </c>
    </row>
    <row r="477" spans="1:12" x14ac:dyDescent="0.25">
      <c r="A477">
        <v>1800.5</v>
      </c>
      <c r="B477" s="1">
        <f>DATE(2023,8,7) + TIME(12,0,0)</f>
        <v>45145.5</v>
      </c>
      <c r="C477">
        <v>1722476928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59506.5078125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1722476928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59810.265625</v>
      </c>
    </row>
    <row r="479" spans="1:12" x14ac:dyDescent="0.25">
      <c r="A479">
        <v>1809</v>
      </c>
      <c r="B479" s="1">
        <f>DATE(2023,8,16) + TIME(0,0,0)</f>
        <v>45154</v>
      </c>
      <c r="C479">
        <v>1722476928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59810.76171875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1722476928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59993.2734375</v>
      </c>
    </row>
    <row r="481" spans="1:12" x14ac:dyDescent="0.25">
      <c r="A481">
        <v>1815</v>
      </c>
      <c r="B481" s="1">
        <f>DATE(2023,8,22) + TIME(0,0,0)</f>
        <v>45160</v>
      </c>
      <c r="C481">
        <v>1722476928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59993.52734375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1722476928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60152.29296875</v>
      </c>
    </row>
    <row r="483" spans="1:12" x14ac:dyDescent="0.25">
      <c r="A483">
        <v>1822</v>
      </c>
      <c r="B483" s="1">
        <f>DATE(2023,8,29) + TIME(0,0,0)</f>
        <v>45167</v>
      </c>
      <c r="C483">
        <v>1722476928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60152.41796875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1722476928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60225.7421875</v>
      </c>
    </row>
    <row r="485" spans="1:12" x14ac:dyDescent="0.25">
      <c r="A485">
        <v>1827</v>
      </c>
      <c r="B485" s="1">
        <f>DATE(2023,9,3) + TIME(0,0,0)</f>
        <v>45172</v>
      </c>
      <c r="C485">
        <v>1722476928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60226.21875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1722476928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60410.265625</v>
      </c>
    </row>
    <row r="487" spans="1:12" x14ac:dyDescent="0.25">
      <c r="A487">
        <v>1841</v>
      </c>
      <c r="B487" s="1">
        <f>DATE(2023,9,17) + TIME(0,0,0)</f>
        <v>45186</v>
      </c>
      <c r="C487">
        <v>1722476928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60411.3828125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1722476928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60443.38671875</v>
      </c>
    </row>
    <row r="489" spans="1:12" x14ac:dyDescent="0.25">
      <c r="A489">
        <v>1844</v>
      </c>
      <c r="B489" s="1">
        <f>DATE(2023,9,20) + TIME(0,0,0)</f>
        <v>45189</v>
      </c>
      <c r="C489">
        <v>1722476928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60443.3984375</v>
      </c>
    </row>
    <row r="490" spans="1:12" x14ac:dyDescent="0.25">
      <c r="A490">
        <v>1859</v>
      </c>
      <c r="B490" s="1">
        <f>DATE(2023,10,5) + TIME(0,0,0)</f>
        <v>45204</v>
      </c>
      <c r="C490">
        <v>1722476928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60541.078125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1722476928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59753.765625</v>
      </c>
    </row>
    <row r="492" spans="1:12" x14ac:dyDescent="0.25">
      <c r="A492">
        <v>1860</v>
      </c>
      <c r="B492" s="1">
        <f>DATE(2023,10,6) + TIME(0,0,0)</f>
        <v>45205</v>
      </c>
      <c r="C492">
        <v>1722476928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59751.67578125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1722476928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58026.546875</v>
      </c>
    </row>
    <row r="494" spans="1:12" x14ac:dyDescent="0.25">
      <c r="A494">
        <v>1871</v>
      </c>
      <c r="B494" s="1">
        <f>DATE(2023,10,17) + TIME(0,0,0)</f>
        <v>45216</v>
      </c>
      <c r="C494">
        <v>1722476928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58025.80078125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1722476928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57826.38671875</v>
      </c>
    </row>
    <row r="496" spans="1:12" x14ac:dyDescent="0.25">
      <c r="A496">
        <v>1874</v>
      </c>
      <c r="B496" s="1">
        <f>DATE(2023,10,20) + TIME(0,0,0)</f>
        <v>45219</v>
      </c>
      <c r="C496">
        <v>1722476928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57825.99609375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1722476928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57766.12109375</v>
      </c>
    </row>
    <row r="498" spans="1:12" x14ac:dyDescent="0.25">
      <c r="A498">
        <v>1875</v>
      </c>
      <c r="B498" s="1">
        <f>DATE(2023,10,21) + TIME(0,0,0)</f>
        <v>45220</v>
      </c>
      <c r="C498">
        <v>1722476928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57765.5390625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1722476928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57615.6328125</v>
      </c>
    </row>
    <row r="500" spans="1:12" x14ac:dyDescent="0.25">
      <c r="A500">
        <v>1878</v>
      </c>
      <c r="B500" s="1">
        <f>DATE(2023,10,24) + TIME(0,0,0)</f>
        <v>45223</v>
      </c>
      <c r="C500">
        <v>1722476928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57614.96484375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1722476928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57570.8515625</v>
      </c>
    </row>
    <row r="502" spans="1:12" x14ac:dyDescent="0.25">
      <c r="A502">
        <v>1879</v>
      </c>
      <c r="B502" s="1">
        <f>DATE(2023,10,25) + TIME(0,0,0)</f>
        <v>45224</v>
      </c>
      <c r="C502">
        <v>1722476928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57570.25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1722476928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57484.07421875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1722476928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57477.640625</v>
      </c>
    </row>
    <row r="505" spans="1:12" x14ac:dyDescent="0.25">
      <c r="A505">
        <v>1881</v>
      </c>
      <c r="B505" s="1">
        <f>DATE(2023,10,27) + TIME(0,0,0)</f>
        <v>45226</v>
      </c>
      <c r="C505">
        <v>1722476928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57477.19140625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1722476928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57436.890625</v>
      </c>
    </row>
    <row r="507" spans="1:12" x14ac:dyDescent="0.25">
      <c r="A507">
        <v>1882</v>
      </c>
      <c r="B507" s="1">
        <f>DATE(2023,10,28) + TIME(0,0,0)</f>
        <v>45227</v>
      </c>
      <c r="C507">
        <v>1722476928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57436.54296875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1722476928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56850.5390625</v>
      </c>
    </row>
    <row r="509" spans="1:12" x14ac:dyDescent="0.25">
      <c r="A509">
        <v>1912</v>
      </c>
      <c r="B509" s="1">
        <f>DATE(2023,11,27) + TIME(0,0,0)</f>
        <v>45257</v>
      </c>
      <c r="C509">
        <v>1722476928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56850.40234375</v>
      </c>
    </row>
    <row r="510" spans="1:12" x14ac:dyDescent="0.25">
      <c r="A510">
        <v>1919</v>
      </c>
      <c r="B510" s="1">
        <f>DATE(2023,12,4) + TIME(0,0,0)</f>
        <v>45264</v>
      </c>
      <c r="C510">
        <v>1722476928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56772.4609375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1722476928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56762.46484375</v>
      </c>
    </row>
    <row r="512" spans="1:12" x14ac:dyDescent="0.25">
      <c r="A512">
        <v>1920</v>
      </c>
      <c r="B512" s="1">
        <f>DATE(2023,12,5) + TIME(0,0,0)</f>
        <v>45265</v>
      </c>
      <c r="C512">
        <v>1722476928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56762.33984375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1722476928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56662.84765625</v>
      </c>
    </row>
    <row r="514" spans="1:12" x14ac:dyDescent="0.25">
      <c r="A514">
        <v>1931</v>
      </c>
      <c r="B514" s="1">
        <f>DATE(2023,12,16) + TIME(0,0,0)</f>
        <v>45276</v>
      </c>
      <c r="C514">
        <v>1722476928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56662.66015625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1722476928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56653.76171875</v>
      </c>
    </row>
    <row r="516" spans="1:12" x14ac:dyDescent="0.25">
      <c r="A516">
        <v>1932</v>
      </c>
      <c r="B516" s="1">
        <f>DATE(2023,12,17) + TIME(0,0,0)</f>
        <v>45277</v>
      </c>
      <c r="C516">
        <v>1722476928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56653.76953125</v>
      </c>
    </row>
    <row r="517" spans="1:12" x14ac:dyDescent="0.25">
      <c r="A517">
        <v>1934</v>
      </c>
      <c r="B517" s="1">
        <f>DATE(2023,12,19) + TIME(0,0,0)</f>
        <v>45279</v>
      </c>
      <c r="C517">
        <v>1722476928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56638.74609375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1722476928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57520.890625</v>
      </c>
    </row>
    <row r="519" spans="1:12" x14ac:dyDescent="0.25">
      <c r="A519">
        <v>1935</v>
      </c>
      <c r="B519" s="1">
        <f>DATE(2023,12,20) + TIME(0,0,0)</f>
        <v>45280</v>
      </c>
      <c r="C519">
        <v>1722476928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57526.58984375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1722476928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57866.35546875</v>
      </c>
    </row>
    <row r="521" spans="1:12" x14ac:dyDescent="0.25">
      <c r="A521">
        <v>1936</v>
      </c>
      <c r="B521" s="1">
        <f>DATE(2023,12,21) + TIME(0,0,0)</f>
        <v>45281</v>
      </c>
      <c r="C521">
        <v>1722476928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57868.5546875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1722476928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58690.18359375</v>
      </c>
    </row>
    <row r="523" spans="1:12" x14ac:dyDescent="0.25">
      <c r="A523">
        <v>1945</v>
      </c>
      <c r="B523" s="1">
        <f>DATE(2023,12,30) + TIME(0,0,0)</f>
        <v>45290</v>
      </c>
      <c r="C523">
        <v>1722506880</v>
      </c>
      <c r="D523">
        <v>0</v>
      </c>
      <c r="E523">
        <v>0</v>
      </c>
      <c r="F523">
        <v>0</v>
      </c>
      <c r="G523">
        <v>3005062</v>
      </c>
      <c r="H523">
        <v>0</v>
      </c>
      <c r="I523">
        <v>1</v>
      </c>
      <c r="J523">
        <v>0</v>
      </c>
      <c r="K523">
        <v>0</v>
      </c>
      <c r="L523">
        <v>62248.4375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1736750976</v>
      </c>
      <c r="D524">
        <v>0</v>
      </c>
      <c r="E524">
        <v>0</v>
      </c>
      <c r="F524">
        <v>0</v>
      </c>
      <c r="G524">
        <v>3005062</v>
      </c>
      <c r="H524">
        <v>0</v>
      </c>
      <c r="I524">
        <v>1</v>
      </c>
      <c r="J524">
        <v>0</v>
      </c>
      <c r="K524">
        <v>0</v>
      </c>
      <c r="L524">
        <v>62222.421875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1737502208</v>
      </c>
      <c r="D525">
        <v>0</v>
      </c>
      <c r="E525">
        <v>0</v>
      </c>
      <c r="F525">
        <v>0</v>
      </c>
      <c r="G525">
        <v>3005062</v>
      </c>
      <c r="H525">
        <v>0</v>
      </c>
      <c r="I525">
        <v>1</v>
      </c>
      <c r="J525">
        <v>0</v>
      </c>
      <c r="K525">
        <v>0</v>
      </c>
      <c r="L525">
        <v>62224.5390625</v>
      </c>
    </row>
    <row r="526" spans="1:12" x14ac:dyDescent="0.25">
      <c r="A526">
        <v>1950</v>
      </c>
      <c r="B526" s="1">
        <f>DATE(2024,1,4) + TIME(0,0,0)</f>
        <v>45295</v>
      </c>
      <c r="C526">
        <v>1737533440</v>
      </c>
      <c r="D526">
        <v>0</v>
      </c>
      <c r="E526">
        <v>0</v>
      </c>
      <c r="F526">
        <v>0</v>
      </c>
      <c r="G526">
        <v>3122592.25</v>
      </c>
      <c r="H526">
        <v>0</v>
      </c>
      <c r="I526">
        <v>1</v>
      </c>
      <c r="J526">
        <v>0</v>
      </c>
      <c r="K526">
        <v>0</v>
      </c>
      <c r="L526">
        <v>62255.41015625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1740624768</v>
      </c>
      <c r="D527">
        <v>0</v>
      </c>
      <c r="E527">
        <v>0</v>
      </c>
      <c r="F527">
        <v>0</v>
      </c>
      <c r="G527">
        <v>3122592.25</v>
      </c>
      <c r="H527">
        <v>0</v>
      </c>
      <c r="I527">
        <v>1</v>
      </c>
      <c r="J527">
        <v>0</v>
      </c>
      <c r="K527">
        <v>0</v>
      </c>
      <c r="L527">
        <v>62288.82421875</v>
      </c>
    </row>
    <row r="528" spans="1:12" x14ac:dyDescent="0.25">
      <c r="A528">
        <v>1951</v>
      </c>
      <c r="B528" s="1">
        <f>DATE(2024,1,5) + TIME(0,0,0)</f>
        <v>45296</v>
      </c>
      <c r="C528">
        <v>1740654592</v>
      </c>
      <c r="D528">
        <v>0</v>
      </c>
      <c r="E528">
        <v>0</v>
      </c>
      <c r="F528">
        <v>0</v>
      </c>
      <c r="G528">
        <v>2983771.5</v>
      </c>
      <c r="H528">
        <v>0</v>
      </c>
      <c r="I528">
        <v>1</v>
      </c>
      <c r="J528">
        <v>0</v>
      </c>
      <c r="K528">
        <v>0</v>
      </c>
      <c r="L528">
        <v>62252.98046875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1749576064</v>
      </c>
      <c r="D529">
        <v>0</v>
      </c>
      <c r="E529">
        <v>0</v>
      </c>
      <c r="F529">
        <v>0</v>
      </c>
      <c r="G529">
        <v>2983771.5</v>
      </c>
      <c r="H529">
        <v>0</v>
      </c>
      <c r="I529">
        <v>1</v>
      </c>
      <c r="J529">
        <v>0</v>
      </c>
      <c r="K529">
        <v>0</v>
      </c>
      <c r="L529">
        <v>62262.453125</v>
      </c>
    </row>
    <row r="530" spans="1:12" x14ac:dyDescent="0.25">
      <c r="A530">
        <v>1954</v>
      </c>
      <c r="B530" s="1">
        <f>DATE(2024,1,8) + TIME(0,0,0)</f>
        <v>45299</v>
      </c>
      <c r="C530">
        <v>1749606016</v>
      </c>
      <c r="D530">
        <v>0</v>
      </c>
      <c r="E530">
        <v>0</v>
      </c>
      <c r="F530">
        <v>0</v>
      </c>
      <c r="G530">
        <v>2993209.25</v>
      </c>
      <c r="H530">
        <v>0</v>
      </c>
      <c r="I530">
        <v>1</v>
      </c>
      <c r="J530">
        <v>0</v>
      </c>
      <c r="K530">
        <v>0</v>
      </c>
      <c r="L530">
        <v>62264.88671875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1790193920</v>
      </c>
      <c r="D531">
        <v>0</v>
      </c>
      <c r="E531">
        <v>0</v>
      </c>
      <c r="F531">
        <v>0</v>
      </c>
      <c r="G531">
        <v>2993209.25</v>
      </c>
      <c r="H531">
        <v>0</v>
      </c>
      <c r="I531">
        <v>1</v>
      </c>
      <c r="J531">
        <v>0</v>
      </c>
      <c r="K531">
        <v>0</v>
      </c>
      <c r="L531">
        <v>62468.29296875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1791481088</v>
      </c>
      <c r="D532">
        <v>0</v>
      </c>
      <c r="E532">
        <v>0</v>
      </c>
      <c r="F532">
        <v>0</v>
      </c>
      <c r="G532">
        <v>2993209.25</v>
      </c>
      <c r="H532">
        <v>0</v>
      </c>
      <c r="I532">
        <v>1</v>
      </c>
      <c r="J532">
        <v>0</v>
      </c>
      <c r="K532">
        <v>0</v>
      </c>
      <c r="L532">
        <v>62475.61328125</v>
      </c>
    </row>
    <row r="533" spans="1:12" x14ac:dyDescent="0.25">
      <c r="A533">
        <v>1968</v>
      </c>
      <c r="B533" s="1">
        <f>DATE(2024,1,22) + TIME(0,0,0)</f>
        <v>45313</v>
      </c>
      <c r="C533">
        <v>1791510144</v>
      </c>
      <c r="D533">
        <v>0</v>
      </c>
      <c r="E533">
        <v>0</v>
      </c>
      <c r="F533">
        <v>0</v>
      </c>
      <c r="G533">
        <v>2913219.25</v>
      </c>
      <c r="H533">
        <v>0</v>
      </c>
      <c r="I533">
        <v>1</v>
      </c>
      <c r="J533">
        <v>0</v>
      </c>
      <c r="K533">
        <v>0</v>
      </c>
      <c r="L533">
        <v>62457.83984375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1797307520</v>
      </c>
      <c r="D534">
        <v>0</v>
      </c>
      <c r="E534">
        <v>0</v>
      </c>
      <c r="F534">
        <v>0</v>
      </c>
      <c r="G534">
        <v>2913219.25</v>
      </c>
      <c r="H534">
        <v>0</v>
      </c>
      <c r="I534">
        <v>1</v>
      </c>
      <c r="J534">
        <v>0</v>
      </c>
      <c r="K534">
        <v>0</v>
      </c>
      <c r="L534">
        <v>62471.875</v>
      </c>
    </row>
    <row r="535" spans="1:12" x14ac:dyDescent="0.25">
      <c r="A535">
        <v>1970</v>
      </c>
      <c r="B535" s="1">
        <f>DATE(2024,1,24) + TIME(0,0,0)</f>
        <v>45315</v>
      </c>
      <c r="C535">
        <v>1797337344</v>
      </c>
      <c r="D535">
        <v>0</v>
      </c>
      <c r="E535">
        <v>0</v>
      </c>
      <c r="F535">
        <v>0</v>
      </c>
      <c r="G535">
        <v>2988422</v>
      </c>
      <c r="H535">
        <v>0</v>
      </c>
      <c r="I535">
        <v>1</v>
      </c>
      <c r="J535">
        <v>0</v>
      </c>
      <c r="K535">
        <v>0</v>
      </c>
      <c r="L535">
        <v>62488.8359375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1798801664</v>
      </c>
      <c r="D536">
        <v>0</v>
      </c>
      <c r="E536">
        <v>0</v>
      </c>
      <c r="F536">
        <v>0</v>
      </c>
      <c r="G536">
        <v>2988422</v>
      </c>
      <c r="H536">
        <v>0</v>
      </c>
      <c r="I536">
        <v>1</v>
      </c>
      <c r="J536">
        <v>0</v>
      </c>
      <c r="K536">
        <v>0</v>
      </c>
      <c r="L536">
        <v>62506.5546875</v>
      </c>
    </row>
    <row r="537" spans="1:12" x14ac:dyDescent="0.25">
      <c r="A537">
        <v>1970.5</v>
      </c>
      <c r="B537" s="1">
        <f>DATE(2024,1,24) + TIME(12,0,0)</f>
        <v>45315.5</v>
      </c>
      <c r="C537">
        <v>1798831232</v>
      </c>
      <c r="D537">
        <v>0</v>
      </c>
      <c r="E537">
        <v>0</v>
      </c>
      <c r="F537">
        <v>0</v>
      </c>
      <c r="G537">
        <v>2961131.75</v>
      </c>
      <c r="H537">
        <v>0</v>
      </c>
      <c r="I537">
        <v>1</v>
      </c>
      <c r="J537">
        <v>0</v>
      </c>
      <c r="K537">
        <v>0</v>
      </c>
      <c r="L537">
        <v>62500.7265625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1823971328</v>
      </c>
      <c r="D538">
        <v>0</v>
      </c>
      <c r="E538">
        <v>0</v>
      </c>
      <c r="F538">
        <v>0</v>
      </c>
      <c r="G538">
        <v>2961131.75</v>
      </c>
      <c r="H538">
        <v>0</v>
      </c>
      <c r="I538">
        <v>1</v>
      </c>
      <c r="J538">
        <v>0</v>
      </c>
      <c r="K538">
        <v>0</v>
      </c>
      <c r="L538">
        <v>62632.62109375</v>
      </c>
    </row>
    <row r="539" spans="1:12" x14ac:dyDescent="0.25">
      <c r="A539">
        <v>1979</v>
      </c>
      <c r="B539" s="1">
        <f>DATE(2024,2,2) + TIME(0,0,0)</f>
        <v>45324</v>
      </c>
      <c r="C539">
        <v>1824001280</v>
      </c>
      <c r="D539">
        <v>0</v>
      </c>
      <c r="E539">
        <v>0</v>
      </c>
      <c r="F539">
        <v>0</v>
      </c>
      <c r="G539">
        <v>2991705</v>
      </c>
      <c r="H539">
        <v>0</v>
      </c>
      <c r="I539">
        <v>1</v>
      </c>
      <c r="J539">
        <v>0</v>
      </c>
      <c r="K539">
        <v>0</v>
      </c>
      <c r="L539">
        <v>62639.45703125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1868846848</v>
      </c>
      <c r="D540">
        <v>0</v>
      </c>
      <c r="E540">
        <v>0</v>
      </c>
      <c r="F540">
        <v>0</v>
      </c>
      <c r="G540">
        <v>2991705</v>
      </c>
      <c r="H540">
        <v>0</v>
      </c>
      <c r="I540">
        <v>1</v>
      </c>
      <c r="J540">
        <v>0</v>
      </c>
      <c r="K540">
        <v>0</v>
      </c>
      <c r="L540">
        <v>62872.39453125</v>
      </c>
    </row>
    <row r="541" spans="1:12" x14ac:dyDescent="0.25">
      <c r="A541">
        <v>1994</v>
      </c>
      <c r="B541" s="1">
        <f>DATE(2024,2,17) + TIME(0,0,0)</f>
        <v>45339</v>
      </c>
      <c r="C541">
        <v>1868877440</v>
      </c>
      <c r="D541">
        <v>0</v>
      </c>
      <c r="E541">
        <v>0</v>
      </c>
      <c r="F541">
        <v>0</v>
      </c>
      <c r="G541">
        <v>3056335.5</v>
      </c>
      <c r="H541">
        <v>0</v>
      </c>
      <c r="I541">
        <v>1</v>
      </c>
      <c r="J541">
        <v>0</v>
      </c>
      <c r="K541">
        <v>0</v>
      </c>
      <c r="L541">
        <v>62885.86328125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1884128512</v>
      </c>
      <c r="D542">
        <v>0</v>
      </c>
      <c r="E542">
        <v>0</v>
      </c>
      <c r="F542">
        <v>0</v>
      </c>
      <c r="G542">
        <v>3056335.5</v>
      </c>
      <c r="H542">
        <v>0</v>
      </c>
      <c r="I542">
        <v>1</v>
      </c>
      <c r="J542">
        <v>0</v>
      </c>
      <c r="K542">
        <v>0</v>
      </c>
      <c r="L542">
        <v>62983.203125</v>
      </c>
    </row>
    <row r="543" spans="1:12" x14ac:dyDescent="0.25">
      <c r="A543">
        <v>1999</v>
      </c>
      <c r="B543" s="1">
        <f>DATE(2024,2,22) + TIME(0,0,0)</f>
        <v>45344</v>
      </c>
      <c r="C543">
        <v>1884158336</v>
      </c>
      <c r="D543">
        <v>0</v>
      </c>
      <c r="E543">
        <v>0</v>
      </c>
      <c r="F543">
        <v>0</v>
      </c>
      <c r="G543">
        <v>2973843.5</v>
      </c>
      <c r="H543">
        <v>0</v>
      </c>
      <c r="I543">
        <v>1</v>
      </c>
      <c r="J543">
        <v>0</v>
      </c>
      <c r="K543">
        <v>0</v>
      </c>
      <c r="L543">
        <v>62966.515625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1896023936</v>
      </c>
      <c r="D544">
        <v>0</v>
      </c>
      <c r="E544">
        <v>0</v>
      </c>
      <c r="F544">
        <v>0</v>
      </c>
      <c r="G544">
        <v>2973843.5</v>
      </c>
      <c r="H544">
        <v>0</v>
      </c>
      <c r="I544">
        <v>1</v>
      </c>
      <c r="J544">
        <v>0</v>
      </c>
      <c r="K544">
        <v>0</v>
      </c>
      <c r="L544">
        <v>63019.2578125</v>
      </c>
    </row>
    <row r="545" spans="1:12" x14ac:dyDescent="0.25">
      <c r="A545">
        <v>2003</v>
      </c>
      <c r="B545" s="1">
        <f>DATE(2024,2,26) + TIME(0,0,0)</f>
        <v>45348</v>
      </c>
      <c r="C545">
        <v>1896054400</v>
      </c>
      <c r="D545">
        <v>0</v>
      </c>
      <c r="E545">
        <v>0</v>
      </c>
      <c r="F545">
        <v>0</v>
      </c>
      <c r="G545">
        <v>3048965.5</v>
      </c>
      <c r="H545">
        <v>0</v>
      </c>
      <c r="I545">
        <v>1</v>
      </c>
      <c r="J545">
        <v>0</v>
      </c>
      <c r="K545">
        <v>0</v>
      </c>
      <c r="L545">
        <v>63034.76171875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1908219776</v>
      </c>
      <c r="D546">
        <v>0</v>
      </c>
      <c r="E546">
        <v>0</v>
      </c>
      <c r="F546">
        <v>0</v>
      </c>
      <c r="G546">
        <v>3048965.5</v>
      </c>
      <c r="H546">
        <v>0</v>
      </c>
      <c r="I546">
        <v>1</v>
      </c>
      <c r="J546">
        <v>0</v>
      </c>
      <c r="K546">
        <v>0</v>
      </c>
      <c r="L546">
        <v>63122.5859375</v>
      </c>
    </row>
    <row r="547" spans="1:12" x14ac:dyDescent="0.25">
      <c r="A547">
        <v>2007</v>
      </c>
      <c r="B547" s="1">
        <f>DATE(2024,3,1) + TIME(0,0,0)</f>
        <v>45352</v>
      </c>
      <c r="C547">
        <v>1908249984</v>
      </c>
      <c r="D547">
        <v>0</v>
      </c>
      <c r="E547">
        <v>0</v>
      </c>
      <c r="F547">
        <v>0</v>
      </c>
      <c r="G547">
        <v>3016878.5</v>
      </c>
      <c r="H547">
        <v>0</v>
      </c>
      <c r="I547">
        <v>1</v>
      </c>
      <c r="J547">
        <v>0</v>
      </c>
      <c r="K547">
        <v>0</v>
      </c>
      <c r="L547">
        <v>63116.1484375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1917270400</v>
      </c>
      <c r="D548">
        <v>0</v>
      </c>
      <c r="E548">
        <v>0</v>
      </c>
      <c r="F548">
        <v>0</v>
      </c>
      <c r="G548">
        <v>3016878.5</v>
      </c>
      <c r="H548">
        <v>0</v>
      </c>
      <c r="I548">
        <v>1</v>
      </c>
      <c r="J548">
        <v>0</v>
      </c>
      <c r="K548">
        <v>0</v>
      </c>
      <c r="L548">
        <v>63157.59375</v>
      </c>
    </row>
    <row r="549" spans="1:12" x14ac:dyDescent="0.25">
      <c r="A549">
        <v>2010</v>
      </c>
      <c r="B549" s="1">
        <f>DATE(2024,3,4) + TIME(0,0,0)</f>
        <v>45355</v>
      </c>
      <c r="C549">
        <v>1917270400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60736.640625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1917270400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59382.83203125</v>
      </c>
    </row>
    <row r="551" spans="1:12" x14ac:dyDescent="0.25">
      <c r="A551">
        <v>2012</v>
      </c>
      <c r="B551" s="1">
        <f>DATE(2024,3,6) + TIME(0,0,0)</f>
        <v>45357</v>
      </c>
      <c r="C551">
        <v>1917299712</v>
      </c>
      <c r="D551">
        <v>0</v>
      </c>
      <c r="E551">
        <v>0</v>
      </c>
      <c r="F551">
        <v>0</v>
      </c>
      <c r="G551">
        <v>2931944.75</v>
      </c>
      <c r="H551">
        <v>0</v>
      </c>
      <c r="I551">
        <v>1</v>
      </c>
      <c r="J551">
        <v>0</v>
      </c>
      <c r="K551">
        <v>0</v>
      </c>
      <c r="L551">
        <v>62498.18359375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1926066304</v>
      </c>
      <c r="D552">
        <v>0</v>
      </c>
      <c r="E552">
        <v>0</v>
      </c>
      <c r="F552">
        <v>0</v>
      </c>
      <c r="G552">
        <v>2931944.75</v>
      </c>
      <c r="H552">
        <v>0</v>
      </c>
      <c r="I552">
        <v>1</v>
      </c>
      <c r="J552">
        <v>0</v>
      </c>
      <c r="K552">
        <v>0</v>
      </c>
      <c r="L552">
        <v>62990.25</v>
      </c>
    </row>
    <row r="553" spans="1:12" x14ac:dyDescent="0.25">
      <c r="A553">
        <v>2015</v>
      </c>
      <c r="B553" s="1">
        <f>DATE(2024,3,9) + TIME(0,0,0)</f>
        <v>45360</v>
      </c>
      <c r="C553">
        <v>1926096896</v>
      </c>
      <c r="D553">
        <v>0</v>
      </c>
      <c r="E553">
        <v>0</v>
      </c>
      <c r="F553">
        <v>0</v>
      </c>
      <c r="G553">
        <v>3057974.5</v>
      </c>
      <c r="H553">
        <v>0</v>
      </c>
      <c r="I553">
        <v>1</v>
      </c>
      <c r="J553">
        <v>0</v>
      </c>
      <c r="K553">
        <v>0</v>
      </c>
      <c r="L553">
        <v>63016.15625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1929124224</v>
      </c>
      <c r="D554">
        <v>0</v>
      </c>
      <c r="E554">
        <v>0</v>
      </c>
      <c r="F554">
        <v>0</v>
      </c>
      <c r="G554">
        <v>3057974.5</v>
      </c>
      <c r="H554">
        <v>0</v>
      </c>
      <c r="I554">
        <v>1</v>
      </c>
      <c r="J554">
        <v>0</v>
      </c>
      <c r="K554">
        <v>0</v>
      </c>
      <c r="L554">
        <v>63071.75390625</v>
      </c>
    </row>
    <row r="555" spans="1:12" x14ac:dyDescent="0.25">
      <c r="A555">
        <v>2016</v>
      </c>
      <c r="B555" s="1">
        <f>DATE(2024,3,10) + TIME(0,0,0)</f>
        <v>45361</v>
      </c>
      <c r="C555">
        <v>1929154176</v>
      </c>
      <c r="D555">
        <v>0</v>
      </c>
      <c r="E555">
        <v>0</v>
      </c>
      <c r="F555">
        <v>0</v>
      </c>
      <c r="G555">
        <v>2993593</v>
      </c>
      <c r="H555">
        <v>0</v>
      </c>
      <c r="I555">
        <v>1</v>
      </c>
      <c r="J555">
        <v>0</v>
      </c>
      <c r="K555">
        <v>0</v>
      </c>
      <c r="L555">
        <v>63059.1796875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1935111424</v>
      </c>
      <c r="D556">
        <v>0</v>
      </c>
      <c r="E556">
        <v>0</v>
      </c>
      <c r="F556">
        <v>0</v>
      </c>
      <c r="G556">
        <v>2993593</v>
      </c>
      <c r="H556">
        <v>0</v>
      </c>
      <c r="I556">
        <v>1</v>
      </c>
      <c r="J556">
        <v>0</v>
      </c>
      <c r="K556">
        <v>0</v>
      </c>
      <c r="L556">
        <v>63102.05859375</v>
      </c>
    </row>
    <row r="557" spans="1:12" x14ac:dyDescent="0.25">
      <c r="A557">
        <v>2018</v>
      </c>
      <c r="B557" s="1">
        <f>DATE(2024,3,12) + TIME(0,0,0)</f>
        <v>45363</v>
      </c>
      <c r="C557">
        <v>1935142144</v>
      </c>
      <c r="D557">
        <v>0</v>
      </c>
      <c r="E557">
        <v>0</v>
      </c>
      <c r="F557">
        <v>0</v>
      </c>
      <c r="G557">
        <v>3078604.75</v>
      </c>
      <c r="H557">
        <v>0</v>
      </c>
      <c r="I557">
        <v>1</v>
      </c>
      <c r="J557">
        <v>0</v>
      </c>
      <c r="K557">
        <v>0</v>
      </c>
      <c r="L557">
        <v>63119.41796875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1936650752</v>
      </c>
      <c r="D558">
        <v>0</v>
      </c>
      <c r="E558">
        <v>0</v>
      </c>
      <c r="F558">
        <v>0</v>
      </c>
      <c r="G558">
        <v>3078604.75</v>
      </c>
      <c r="H558">
        <v>0</v>
      </c>
      <c r="I558">
        <v>1</v>
      </c>
      <c r="J558">
        <v>0</v>
      </c>
      <c r="K558">
        <v>0</v>
      </c>
      <c r="L558">
        <v>63140.953125</v>
      </c>
    </row>
    <row r="559" spans="1:12" x14ac:dyDescent="0.25">
      <c r="A559">
        <v>2018.5</v>
      </c>
      <c r="B559" s="1">
        <f>DATE(2024,3,12) + TIME(12,0,0)</f>
        <v>45363.5</v>
      </c>
      <c r="C559">
        <v>1936680832</v>
      </c>
      <c r="D559">
        <v>0</v>
      </c>
      <c r="E559">
        <v>0</v>
      </c>
      <c r="F559">
        <v>0</v>
      </c>
      <c r="G559">
        <v>3006739.5</v>
      </c>
      <c r="H559">
        <v>0</v>
      </c>
      <c r="I559">
        <v>1</v>
      </c>
      <c r="J559">
        <v>0</v>
      </c>
      <c r="K559">
        <v>0</v>
      </c>
      <c r="L559">
        <v>63126.86328125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1939326720</v>
      </c>
      <c r="D560">
        <v>0</v>
      </c>
      <c r="E560">
        <v>0</v>
      </c>
      <c r="F560">
        <v>0</v>
      </c>
      <c r="G560">
        <v>3006739.5</v>
      </c>
      <c r="H560">
        <v>0</v>
      </c>
      <c r="I560">
        <v>1</v>
      </c>
      <c r="J560">
        <v>0</v>
      </c>
      <c r="K560">
        <v>0</v>
      </c>
      <c r="L560">
        <v>63137.68359375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1941160832</v>
      </c>
      <c r="D561">
        <v>0</v>
      </c>
      <c r="E561">
        <v>0</v>
      </c>
      <c r="F561">
        <v>0</v>
      </c>
      <c r="G561">
        <v>3006739.5</v>
      </c>
      <c r="H561">
        <v>0</v>
      </c>
      <c r="I561">
        <v>1</v>
      </c>
      <c r="J561">
        <v>0</v>
      </c>
      <c r="K561">
        <v>0</v>
      </c>
      <c r="L561">
        <v>63147.984375</v>
      </c>
    </row>
    <row r="562" spans="1:12" x14ac:dyDescent="0.25">
      <c r="A562">
        <v>2020</v>
      </c>
      <c r="B562" s="1">
        <f>DATE(2024,3,14) + TIME(0,0,0)</f>
        <v>45365</v>
      </c>
      <c r="C562">
        <v>1941190400</v>
      </c>
      <c r="D562">
        <v>0</v>
      </c>
      <c r="E562">
        <v>0</v>
      </c>
      <c r="F562">
        <v>0</v>
      </c>
      <c r="G562">
        <v>2958178.75</v>
      </c>
      <c r="H562">
        <v>0</v>
      </c>
      <c r="I562">
        <v>1</v>
      </c>
      <c r="J562">
        <v>0</v>
      </c>
      <c r="K562">
        <v>0</v>
      </c>
      <c r="L562">
        <v>63138.1796875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1958909952</v>
      </c>
      <c r="D563">
        <v>0</v>
      </c>
      <c r="E563">
        <v>0</v>
      </c>
      <c r="F563">
        <v>0</v>
      </c>
      <c r="G563">
        <v>2958178.75</v>
      </c>
      <c r="H563">
        <v>0</v>
      </c>
      <c r="I563">
        <v>1</v>
      </c>
      <c r="J563">
        <v>0</v>
      </c>
      <c r="K563">
        <v>0</v>
      </c>
      <c r="L563">
        <v>63202.62890625</v>
      </c>
    </row>
    <row r="564" spans="1:12" x14ac:dyDescent="0.25">
      <c r="A564">
        <v>2026</v>
      </c>
      <c r="B564" s="1">
        <f>DATE(2024,3,20) + TIME(0,0,0)</f>
        <v>45371</v>
      </c>
      <c r="C564">
        <v>1958941184</v>
      </c>
      <c r="D564">
        <v>0</v>
      </c>
      <c r="E564">
        <v>0</v>
      </c>
      <c r="F564">
        <v>0</v>
      </c>
      <c r="G564">
        <v>3127355.5</v>
      </c>
      <c r="H564">
        <v>0</v>
      </c>
      <c r="I564">
        <v>1</v>
      </c>
      <c r="J564">
        <v>0</v>
      </c>
      <c r="K564">
        <v>0</v>
      </c>
      <c r="L564">
        <v>63236.5703125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1962037248</v>
      </c>
      <c r="D565">
        <v>0</v>
      </c>
      <c r="E565">
        <v>0</v>
      </c>
      <c r="F565">
        <v>0</v>
      </c>
      <c r="G565">
        <v>3127355.5</v>
      </c>
      <c r="H565">
        <v>0</v>
      </c>
      <c r="I565">
        <v>1</v>
      </c>
      <c r="J565">
        <v>0</v>
      </c>
      <c r="K565">
        <v>0</v>
      </c>
      <c r="L565">
        <v>63277.0625</v>
      </c>
    </row>
    <row r="566" spans="1:12" x14ac:dyDescent="0.25">
      <c r="A566">
        <v>2027</v>
      </c>
      <c r="B566" s="1">
        <f>DATE(2024,3,21) + TIME(0,0,0)</f>
        <v>45372</v>
      </c>
      <c r="C566">
        <v>1962067200</v>
      </c>
      <c r="D566">
        <v>0</v>
      </c>
      <c r="E566">
        <v>0</v>
      </c>
      <c r="F566">
        <v>0</v>
      </c>
      <c r="G566">
        <v>2990408.5</v>
      </c>
      <c r="H566">
        <v>0</v>
      </c>
      <c r="I566">
        <v>1</v>
      </c>
      <c r="J566">
        <v>0</v>
      </c>
      <c r="K566">
        <v>0</v>
      </c>
      <c r="L566">
        <v>63250.12890625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1979979648</v>
      </c>
      <c r="D567">
        <v>0</v>
      </c>
      <c r="E567">
        <v>0</v>
      </c>
      <c r="F567">
        <v>0</v>
      </c>
      <c r="G567">
        <v>2990408.5</v>
      </c>
      <c r="H567">
        <v>0</v>
      </c>
      <c r="I567">
        <v>1</v>
      </c>
      <c r="J567">
        <v>0</v>
      </c>
      <c r="K567">
        <v>0</v>
      </c>
      <c r="L567">
        <v>63293.4921875</v>
      </c>
    </row>
    <row r="568" spans="1:12" x14ac:dyDescent="0.25">
      <c r="A568">
        <v>2033</v>
      </c>
      <c r="B568" s="1">
        <f>DATE(2024,3,27) + TIME(0,0,0)</f>
        <v>45378</v>
      </c>
      <c r="C568">
        <v>1980008320</v>
      </c>
      <c r="D568">
        <v>0</v>
      </c>
      <c r="E568">
        <v>0</v>
      </c>
      <c r="F568">
        <v>0</v>
      </c>
      <c r="G568">
        <v>2859445</v>
      </c>
      <c r="H568">
        <v>0</v>
      </c>
      <c r="I568">
        <v>1</v>
      </c>
      <c r="J568">
        <v>0</v>
      </c>
      <c r="K568">
        <v>0</v>
      </c>
      <c r="L568">
        <v>63267.86328125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1982839168</v>
      </c>
      <c r="D569">
        <v>0</v>
      </c>
      <c r="E569">
        <v>0</v>
      </c>
      <c r="F569">
        <v>0</v>
      </c>
      <c r="G569">
        <v>2859445</v>
      </c>
      <c r="H569">
        <v>0</v>
      </c>
      <c r="I569">
        <v>1</v>
      </c>
      <c r="J569">
        <v>0</v>
      </c>
      <c r="K569">
        <v>0</v>
      </c>
      <c r="L569">
        <v>63253.01953125</v>
      </c>
    </row>
    <row r="570" spans="1:12" x14ac:dyDescent="0.25">
      <c r="A570">
        <v>2034</v>
      </c>
      <c r="B570" s="1">
        <f>DATE(2024,3,28) + TIME(0,0,0)</f>
        <v>45379</v>
      </c>
      <c r="C570">
        <v>1982879488</v>
      </c>
      <c r="D570">
        <v>0</v>
      </c>
      <c r="E570">
        <v>0</v>
      </c>
      <c r="F570">
        <v>0</v>
      </c>
      <c r="G570">
        <v>4027077.5</v>
      </c>
      <c r="H570">
        <v>0</v>
      </c>
      <c r="I570">
        <v>1</v>
      </c>
      <c r="J570">
        <v>0</v>
      </c>
      <c r="K570">
        <v>0</v>
      </c>
      <c r="L570">
        <v>63491.83203125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1994920448</v>
      </c>
      <c r="D571">
        <v>0</v>
      </c>
      <c r="E571">
        <v>0</v>
      </c>
      <c r="F571">
        <v>0</v>
      </c>
      <c r="G571">
        <v>4027077.5</v>
      </c>
      <c r="H571">
        <v>0</v>
      </c>
      <c r="I571">
        <v>1</v>
      </c>
      <c r="J571">
        <v>0</v>
      </c>
      <c r="K571">
        <v>0</v>
      </c>
      <c r="L571">
        <v>63822.25</v>
      </c>
    </row>
    <row r="572" spans="1:12" x14ac:dyDescent="0.25">
      <c r="A572">
        <v>2037</v>
      </c>
      <c r="B572" s="1">
        <f>DATE(2024,3,31) + TIME(0,0,0)</f>
        <v>45382</v>
      </c>
      <c r="C572">
        <v>1994951040</v>
      </c>
      <c r="D572">
        <v>0</v>
      </c>
      <c r="E572">
        <v>0</v>
      </c>
      <c r="F572">
        <v>0</v>
      </c>
      <c r="G572">
        <v>3064351.25</v>
      </c>
      <c r="H572">
        <v>0</v>
      </c>
      <c r="I572">
        <v>1</v>
      </c>
      <c r="J572">
        <v>0</v>
      </c>
      <c r="K572">
        <v>0</v>
      </c>
      <c r="L572">
        <v>63621.50390625</v>
      </c>
    </row>
    <row r="573" spans="1:12" x14ac:dyDescent="0.25">
      <c r="A573">
        <v>2037.39</v>
      </c>
      <c r="B573" s="1">
        <f>DATE(2024,3,31) + TIME(9,21,36)</f>
        <v>45382.39</v>
      </c>
      <c r="C573">
        <v>1996146176</v>
      </c>
      <c r="D573">
        <v>0</v>
      </c>
      <c r="E573">
        <v>0</v>
      </c>
      <c r="F573">
        <v>0</v>
      </c>
      <c r="G573">
        <v>3064351.25</v>
      </c>
      <c r="H573">
        <v>0</v>
      </c>
      <c r="I573">
        <v>1</v>
      </c>
      <c r="J573">
        <v>0</v>
      </c>
      <c r="K573">
        <v>0</v>
      </c>
      <c r="L573">
        <v>63528.83984375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1996176384</v>
      </c>
      <c r="D574">
        <v>0</v>
      </c>
      <c r="E574">
        <v>0</v>
      </c>
      <c r="F574">
        <v>0</v>
      </c>
      <c r="G574">
        <v>3025625.75</v>
      </c>
      <c r="H574">
        <v>0</v>
      </c>
      <c r="I574">
        <v>1</v>
      </c>
      <c r="J574">
        <v>0</v>
      </c>
      <c r="K574">
        <v>0</v>
      </c>
      <c r="L574">
        <v>63520.06640625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2000987136</v>
      </c>
      <c r="D575">
        <v>0</v>
      </c>
      <c r="E575">
        <v>0</v>
      </c>
      <c r="F575">
        <v>0</v>
      </c>
      <c r="G575">
        <v>3025625.75</v>
      </c>
      <c r="H575">
        <v>0</v>
      </c>
      <c r="I575">
        <v>1</v>
      </c>
      <c r="J575">
        <v>0</v>
      </c>
      <c r="K575">
        <v>0</v>
      </c>
      <c r="L575">
        <v>63471.4140625</v>
      </c>
    </row>
    <row r="576" spans="1:12" x14ac:dyDescent="0.25">
      <c r="A576">
        <v>2039</v>
      </c>
      <c r="B576" s="1">
        <f>DATE(2024,4,2) + TIME(0,0,0)</f>
        <v>45384</v>
      </c>
      <c r="C576">
        <v>2001017984</v>
      </c>
      <c r="D576">
        <v>0</v>
      </c>
      <c r="E576">
        <v>0</v>
      </c>
      <c r="F576">
        <v>0</v>
      </c>
      <c r="G576">
        <v>3080438.5</v>
      </c>
      <c r="H576">
        <v>0</v>
      </c>
      <c r="I576">
        <v>1</v>
      </c>
      <c r="J576">
        <v>0</v>
      </c>
      <c r="K576">
        <v>0</v>
      </c>
      <c r="L576">
        <v>63482.1171875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2002527360</v>
      </c>
      <c r="D577">
        <v>0</v>
      </c>
      <c r="E577">
        <v>0</v>
      </c>
      <c r="F577">
        <v>0</v>
      </c>
      <c r="G577">
        <v>3080438.5</v>
      </c>
      <c r="H577">
        <v>0</v>
      </c>
      <c r="I577">
        <v>1</v>
      </c>
      <c r="J577">
        <v>0</v>
      </c>
      <c r="K577">
        <v>0</v>
      </c>
      <c r="L577">
        <v>63484.609375</v>
      </c>
    </row>
    <row r="578" spans="1:12" x14ac:dyDescent="0.25">
      <c r="A578">
        <v>2039.5</v>
      </c>
      <c r="B578" s="1">
        <f>DATE(2024,4,2) + TIME(12,0,0)</f>
        <v>45384.5</v>
      </c>
      <c r="C578">
        <v>2002557696</v>
      </c>
      <c r="D578">
        <v>0</v>
      </c>
      <c r="E578">
        <v>0</v>
      </c>
      <c r="F578">
        <v>0</v>
      </c>
      <c r="G578">
        <v>3033164.75</v>
      </c>
      <c r="H578">
        <v>0</v>
      </c>
      <c r="I578">
        <v>1</v>
      </c>
      <c r="J578">
        <v>0</v>
      </c>
      <c r="K578">
        <v>0</v>
      </c>
      <c r="L578">
        <v>63475.390625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2004043904</v>
      </c>
      <c r="D579">
        <v>0</v>
      </c>
      <c r="E579">
        <v>0</v>
      </c>
      <c r="F579">
        <v>0</v>
      </c>
      <c r="G579">
        <v>3033164.75</v>
      </c>
      <c r="H579">
        <v>0</v>
      </c>
      <c r="I579">
        <v>1</v>
      </c>
      <c r="J579">
        <v>0</v>
      </c>
      <c r="K579">
        <v>0</v>
      </c>
      <c r="L579">
        <v>63469.24609375</v>
      </c>
    </row>
    <row r="580" spans="1:12" x14ac:dyDescent="0.25">
      <c r="A580">
        <v>2040</v>
      </c>
      <c r="B580" s="1">
        <f>DATE(2024,4,3) + TIME(0,0,0)</f>
        <v>45385</v>
      </c>
      <c r="C580">
        <v>2004073344</v>
      </c>
      <c r="D580">
        <v>0</v>
      </c>
      <c r="E580">
        <v>0</v>
      </c>
      <c r="F580">
        <v>0</v>
      </c>
      <c r="G580">
        <v>2947109</v>
      </c>
      <c r="H580">
        <v>0</v>
      </c>
      <c r="I580">
        <v>1</v>
      </c>
      <c r="J580">
        <v>0</v>
      </c>
      <c r="K580">
        <v>0</v>
      </c>
      <c r="L580">
        <v>63452.21484375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2004132352</v>
      </c>
      <c r="D581">
        <v>0</v>
      </c>
      <c r="E581">
        <v>0</v>
      </c>
      <c r="F581">
        <v>0</v>
      </c>
      <c r="G581">
        <v>2947109</v>
      </c>
      <c r="H581">
        <v>0</v>
      </c>
      <c r="I581">
        <v>1</v>
      </c>
      <c r="J581">
        <v>0</v>
      </c>
      <c r="K581">
        <v>0</v>
      </c>
      <c r="L581">
        <v>63450.51171875</v>
      </c>
    </row>
    <row r="582" spans="1:12" x14ac:dyDescent="0.25">
      <c r="A582">
        <v>2040.19</v>
      </c>
      <c r="B582" s="1">
        <f>DATE(2024,4,3) + TIME(4,33,36)</f>
        <v>45385.19</v>
      </c>
      <c r="C582">
        <v>2004633344</v>
      </c>
      <c r="D582">
        <v>0</v>
      </c>
      <c r="E582">
        <v>0</v>
      </c>
      <c r="F582">
        <v>0</v>
      </c>
      <c r="G582">
        <v>2947109</v>
      </c>
      <c r="H582">
        <v>0</v>
      </c>
      <c r="I582">
        <v>1</v>
      </c>
      <c r="J582">
        <v>0</v>
      </c>
      <c r="K582">
        <v>0</v>
      </c>
      <c r="L582">
        <v>63443.97265625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2004663552</v>
      </c>
      <c r="D583">
        <v>0</v>
      </c>
      <c r="E583">
        <v>0</v>
      </c>
      <c r="F583">
        <v>0</v>
      </c>
      <c r="G583">
        <v>3024021.25</v>
      </c>
      <c r="H583">
        <v>0</v>
      </c>
      <c r="I583">
        <v>1</v>
      </c>
      <c r="J583">
        <v>0</v>
      </c>
      <c r="K583">
        <v>0</v>
      </c>
      <c r="L583">
        <v>63458.91796875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2007052544</v>
      </c>
      <c r="D584">
        <v>0</v>
      </c>
      <c r="E584">
        <v>0</v>
      </c>
      <c r="F584">
        <v>0</v>
      </c>
      <c r="G584">
        <v>3024021.25</v>
      </c>
      <c r="H584">
        <v>0</v>
      </c>
      <c r="I584">
        <v>1</v>
      </c>
      <c r="J584">
        <v>0</v>
      </c>
      <c r="K584">
        <v>0</v>
      </c>
      <c r="L584">
        <v>63462.12109375</v>
      </c>
    </row>
    <row r="585" spans="1:12" x14ac:dyDescent="0.25">
      <c r="A585">
        <v>2041</v>
      </c>
      <c r="B585" s="1">
        <f>DATE(2024,4,4) + TIME(0,0,0)</f>
        <v>45386</v>
      </c>
      <c r="C585">
        <v>2007083776</v>
      </c>
      <c r="D585">
        <v>0</v>
      </c>
      <c r="E585">
        <v>0</v>
      </c>
      <c r="F585">
        <v>0</v>
      </c>
      <c r="G585">
        <v>3115987</v>
      </c>
      <c r="H585">
        <v>0</v>
      </c>
      <c r="I585">
        <v>1</v>
      </c>
      <c r="J585">
        <v>0</v>
      </c>
      <c r="K585">
        <v>0</v>
      </c>
      <c r="L585">
        <v>63480.3359375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2010168576</v>
      </c>
      <c r="D586">
        <v>0</v>
      </c>
      <c r="E586">
        <v>0</v>
      </c>
      <c r="F586">
        <v>0</v>
      </c>
      <c r="G586">
        <v>3115987</v>
      </c>
      <c r="H586">
        <v>0</v>
      </c>
      <c r="I586">
        <v>1</v>
      </c>
      <c r="J586">
        <v>0</v>
      </c>
      <c r="K586">
        <v>0</v>
      </c>
      <c r="L586">
        <v>63496.87109375</v>
      </c>
    </row>
    <row r="587" spans="1:12" x14ac:dyDescent="0.25">
      <c r="A587">
        <v>2042</v>
      </c>
      <c r="B587" s="1">
        <f>DATE(2024,4,5) + TIME(0,0,0)</f>
        <v>45387</v>
      </c>
      <c r="C587">
        <v>2010198528</v>
      </c>
      <c r="D587">
        <v>0</v>
      </c>
      <c r="E587">
        <v>0</v>
      </c>
      <c r="F587">
        <v>0</v>
      </c>
      <c r="G587">
        <v>2998359.75</v>
      </c>
      <c r="H587">
        <v>0</v>
      </c>
      <c r="I587">
        <v>1</v>
      </c>
      <c r="J587">
        <v>0</v>
      </c>
      <c r="K587">
        <v>0</v>
      </c>
      <c r="L587">
        <v>63473.71875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2028158720</v>
      </c>
      <c r="D588">
        <v>0</v>
      </c>
      <c r="E588">
        <v>0</v>
      </c>
      <c r="F588">
        <v>0</v>
      </c>
      <c r="G588">
        <v>2998359.75</v>
      </c>
      <c r="H588">
        <v>0</v>
      </c>
      <c r="I588">
        <v>1</v>
      </c>
      <c r="J588">
        <v>0</v>
      </c>
      <c r="K588">
        <v>0</v>
      </c>
      <c r="L588">
        <v>63470.51171875</v>
      </c>
    </row>
    <row r="589" spans="1:12" x14ac:dyDescent="0.25">
      <c r="A589">
        <v>2048</v>
      </c>
      <c r="B589" s="1">
        <f>DATE(2024,4,11) + TIME(0,0,0)</f>
        <v>45393</v>
      </c>
      <c r="C589">
        <v>2028188928</v>
      </c>
      <c r="D589">
        <v>0</v>
      </c>
      <c r="E589">
        <v>0</v>
      </c>
      <c r="F589">
        <v>0</v>
      </c>
      <c r="G589">
        <v>3020324</v>
      </c>
      <c r="H589">
        <v>0</v>
      </c>
      <c r="I589">
        <v>1</v>
      </c>
      <c r="J589">
        <v>0</v>
      </c>
      <c r="K589">
        <v>0</v>
      </c>
      <c r="L589">
        <v>63474.94140625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2031179008</v>
      </c>
      <c r="D590">
        <v>0</v>
      </c>
      <c r="E590">
        <v>0</v>
      </c>
      <c r="F590">
        <v>0</v>
      </c>
      <c r="G590">
        <v>3020324</v>
      </c>
      <c r="H590">
        <v>0</v>
      </c>
      <c r="I590">
        <v>1</v>
      </c>
      <c r="J590">
        <v>0</v>
      </c>
      <c r="K590">
        <v>0</v>
      </c>
      <c r="L590">
        <v>63481.6484375</v>
      </c>
    </row>
    <row r="591" spans="1:12" x14ac:dyDescent="0.25">
      <c r="A591">
        <v>2049</v>
      </c>
      <c r="B591" s="1">
        <f>DATE(2024,4,12) + TIME(0,0,0)</f>
        <v>45394</v>
      </c>
      <c r="C591">
        <v>2031208960</v>
      </c>
      <c r="D591">
        <v>0</v>
      </c>
      <c r="E591">
        <v>0</v>
      </c>
      <c r="F591">
        <v>0</v>
      </c>
      <c r="G591">
        <v>2987412</v>
      </c>
      <c r="H591">
        <v>0</v>
      </c>
      <c r="I591">
        <v>1</v>
      </c>
      <c r="J591">
        <v>0</v>
      </c>
      <c r="K591">
        <v>0</v>
      </c>
      <c r="L591">
        <v>63475.359375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2043128704</v>
      </c>
      <c r="D592">
        <v>0</v>
      </c>
      <c r="E592">
        <v>0</v>
      </c>
      <c r="F592">
        <v>0</v>
      </c>
      <c r="G592">
        <v>2987412</v>
      </c>
      <c r="H592">
        <v>0</v>
      </c>
      <c r="I592">
        <v>1</v>
      </c>
      <c r="J592">
        <v>0</v>
      </c>
      <c r="K592">
        <v>0</v>
      </c>
      <c r="L592">
        <v>63483.30078125</v>
      </c>
    </row>
    <row r="593" spans="1:12" x14ac:dyDescent="0.25">
      <c r="A593">
        <v>2053</v>
      </c>
      <c r="B593" s="1">
        <f>DATE(2024,4,16) + TIME(0,0,0)</f>
        <v>45398</v>
      </c>
      <c r="C593">
        <v>2043128704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61056.80859375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2043128704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59744.59765625</v>
      </c>
    </row>
    <row r="595" spans="1:12" x14ac:dyDescent="0.25">
      <c r="A595">
        <v>2055</v>
      </c>
      <c r="B595" s="1">
        <f>DATE(2024,4,18) + TIME(0,0,0)</f>
        <v>45400</v>
      </c>
      <c r="C595">
        <v>2043158016</v>
      </c>
      <c r="D595">
        <v>0</v>
      </c>
      <c r="E595">
        <v>0</v>
      </c>
      <c r="F595">
        <v>0</v>
      </c>
      <c r="G595">
        <v>2929115.75</v>
      </c>
      <c r="H595">
        <v>0</v>
      </c>
      <c r="I595">
        <v>1</v>
      </c>
      <c r="J595">
        <v>0</v>
      </c>
      <c r="K595">
        <v>0</v>
      </c>
      <c r="L595">
        <v>62852.171875</v>
      </c>
    </row>
    <row r="596" spans="1:12" x14ac:dyDescent="0.25">
      <c r="A596">
        <v>2057.67</v>
      </c>
      <c r="B596" s="1">
        <f>DATE(2024,4,20) + TIME(16,4,48)</f>
        <v>45402.67</v>
      </c>
      <c r="C596">
        <v>2050978688</v>
      </c>
      <c r="D596">
        <v>0</v>
      </c>
      <c r="E596">
        <v>0</v>
      </c>
      <c r="F596">
        <v>0</v>
      </c>
      <c r="G596">
        <v>2929115.75</v>
      </c>
      <c r="H596">
        <v>0</v>
      </c>
      <c r="I596">
        <v>1</v>
      </c>
      <c r="J596">
        <v>0</v>
      </c>
      <c r="K596">
        <v>0</v>
      </c>
      <c r="L596">
        <v>63272.78515625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2051916032</v>
      </c>
      <c r="D597">
        <v>0</v>
      </c>
      <c r="E597">
        <v>0</v>
      </c>
      <c r="F597">
        <v>0</v>
      </c>
      <c r="G597">
        <v>2929115.75</v>
      </c>
      <c r="H597">
        <v>0</v>
      </c>
      <c r="I597">
        <v>1</v>
      </c>
      <c r="J597">
        <v>0</v>
      </c>
      <c r="K597">
        <v>0</v>
      </c>
      <c r="L597">
        <v>63283.31640625</v>
      </c>
    </row>
    <row r="598" spans="1:12" x14ac:dyDescent="0.25">
      <c r="A598">
        <v>2058</v>
      </c>
      <c r="B598" s="1">
        <f>DATE(2024,4,21) + TIME(0,0,0)</f>
        <v>45403</v>
      </c>
      <c r="C598">
        <v>2051946112</v>
      </c>
      <c r="D598">
        <v>0</v>
      </c>
      <c r="E598">
        <v>0</v>
      </c>
      <c r="F598">
        <v>0</v>
      </c>
      <c r="G598">
        <v>3008217.5</v>
      </c>
      <c r="H598">
        <v>0</v>
      </c>
      <c r="I598">
        <v>1</v>
      </c>
      <c r="J598">
        <v>0</v>
      </c>
      <c r="K598">
        <v>0</v>
      </c>
      <c r="L598">
        <v>63298.984375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2072973568</v>
      </c>
      <c r="D599">
        <v>0</v>
      </c>
      <c r="E599">
        <v>0</v>
      </c>
      <c r="F599">
        <v>0</v>
      </c>
      <c r="G599">
        <v>3008217.5</v>
      </c>
      <c r="H599">
        <v>0</v>
      </c>
      <c r="I599">
        <v>1</v>
      </c>
      <c r="J599">
        <v>0</v>
      </c>
      <c r="K599">
        <v>0</v>
      </c>
      <c r="L599">
        <v>63407</v>
      </c>
    </row>
    <row r="600" spans="1:12" x14ac:dyDescent="0.25">
      <c r="A600">
        <v>2065</v>
      </c>
      <c r="B600" s="1">
        <f>DATE(2024,4,28) + TIME(0,0,0)</f>
        <v>45410</v>
      </c>
      <c r="C600">
        <v>2073014528</v>
      </c>
      <c r="D600">
        <v>0</v>
      </c>
      <c r="E600">
        <v>0</v>
      </c>
      <c r="F600">
        <v>0</v>
      </c>
      <c r="G600">
        <v>4092558.5</v>
      </c>
      <c r="H600">
        <v>0</v>
      </c>
      <c r="I600">
        <v>1</v>
      </c>
      <c r="J600">
        <v>0</v>
      </c>
      <c r="K600">
        <v>0</v>
      </c>
      <c r="L600">
        <v>63627.8515625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2081158656</v>
      </c>
      <c r="D601">
        <v>0</v>
      </c>
      <c r="E601">
        <v>0</v>
      </c>
      <c r="F601">
        <v>0</v>
      </c>
      <c r="G601">
        <v>4092558.5</v>
      </c>
      <c r="H601">
        <v>0</v>
      </c>
      <c r="I601">
        <v>1</v>
      </c>
      <c r="J601">
        <v>0</v>
      </c>
      <c r="K601">
        <v>0</v>
      </c>
      <c r="L601">
        <v>63886.9765625</v>
      </c>
    </row>
    <row r="602" spans="1:12" x14ac:dyDescent="0.25">
      <c r="A602">
        <v>2067</v>
      </c>
      <c r="B602" s="1">
        <f>DATE(2024,4,30) + TIME(0,0,0)</f>
        <v>45412</v>
      </c>
      <c r="C602">
        <v>2081198336</v>
      </c>
      <c r="D602">
        <v>0</v>
      </c>
      <c r="E602">
        <v>0</v>
      </c>
      <c r="F602">
        <v>0</v>
      </c>
      <c r="G602">
        <v>3968879.25</v>
      </c>
      <c r="H602">
        <v>0</v>
      </c>
      <c r="I602">
        <v>1</v>
      </c>
      <c r="J602">
        <v>0</v>
      </c>
      <c r="K602">
        <v>0</v>
      </c>
      <c r="L602">
        <v>63861.73828125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2089096448</v>
      </c>
      <c r="D603">
        <v>0</v>
      </c>
      <c r="E603">
        <v>0</v>
      </c>
      <c r="F603">
        <v>0</v>
      </c>
      <c r="G603">
        <v>3968879.25</v>
      </c>
      <c r="H603">
        <v>0</v>
      </c>
      <c r="I603">
        <v>1</v>
      </c>
      <c r="J603">
        <v>0</v>
      </c>
      <c r="K603">
        <v>0</v>
      </c>
      <c r="L603">
        <v>63933.52734375</v>
      </c>
    </row>
    <row r="604" spans="1:12" x14ac:dyDescent="0.25">
      <c r="A604">
        <v>2069</v>
      </c>
      <c r="B604" s="1">
        <f>DATE(2024,5,2) + TIME(0,0,0)</f>
        <v>45414</v>
      </c>
      <c r="C604">
        <v>2089136640</v>
      </c>
      <c r="D604">
        <v>0</v>
      </c>
      <c r="E604">
        <v>0</v>
      </c>
      <c r="F604">
        <v>0</v>
      </c>
      <c r="G604">
        <v>4014483</v>
      </c>
      <c r="H604">
        <v>0</v>
      </c>
      <c r="I604">
        <v>1</v>
      </c>
      <c r="J604">
        <v>0</v>
      </c>
      <c r="K604">
        <v>0</v>
      </c>
      <c r="L604">
        <v>63943.3671875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2097125376</v>
      </c>
      <c r="D605">
        <v>0</v>
      </c>
      <c r="E605">
        <v>0</v>
      </c>
      <c r="F605">
        <v>0</v>
      </c>
      <c r="G605">
        <v>4014483</v>
      </c>
      <c r="H605">
        <v>0</v>
      </c>
      <c r="I605">
        <v>1</v>
      </c>
      <c r="J605">
        <v>0</v>
      </c>
      <c r="K605">
        <v>0</v>
      </c>
      <c r="L605">
        <v>64019.765625</v>
      </c>
    </row>
    <row r="606" spans="1:12" x14ac:dyDescent="0.25">
      <c r="A606">
        <v>2071</v>
      </c>
      <c r="B606" s="1">
        <f>DATE(2024,5,4) + TIME(0,0,0)</f>
        <v>45416</v>
      </c>
      <c r="C606">
        <v>2097156736</v>
      </c>
      <c r="D606">
        <v>0</v>
      </c>
      <c r="E606">
        <v>0</v>
      </c>
      <c r="F606">
        <v>0</v>
      </c>
      <c r="G606">
        <v>3131235.75</v>
      </c>
      <c r="H606">
        <v>0</v>
      </c>
      <c r="I606">
        <v>1</v>
      </c>
      <c r="J606">
        <v>0</v>
      </c>
      <c r="K606">
        <v>0</v>
      </c>
      <c r="L606">
        <v>63838.265625</v>
      </c>
    </row>
    <row r="607" spans="1:12" x14ac:dyDescent="0.25">
      <c r="A607">
        <v>2071.12</v>
      </c>
      <c r="B607" s="1">
        <f>DATE(2024,5,4) + TIME(2,52,48)</f>
        <v>45416.12</v>
      </c>
      <c r="C607">
        <v>2097532416</v>
      </c>
      <c r="D607">
        <v>0</v>
      </c>
      <c r="E607">
        <v>0</v>
      </c>
      <c r="F607">
        <v>0</v>
      </c>
      <c r="G607">
        <v>3131235.75</v>
      </c>
      <c r="H607">
        <v>0</v>
      </c>
      <c r="I607">
        <v>1</v>
      </c>
      <c r="J607">
        <v>0</v>
      </c>
      <c r="K607">
        <v>0</v>
      </c>
      <c r="L607">
        <v>63789.41015625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2100256640</v>
      </c>
      <c r="D608">
        <v>0</v>
      </c>
      <c r="E608">
        <v>0</v>
      </c>
      <c r="F608">
        <v>0</v>
      </c>
      <c r="G608">
        <v>3131235.75</v>
      </c>
      <c r="H608">
        <v>0</v>
      </c>
      <c r="I608">
        <v>1</v>
      </c>
      <c r="J608">
        <v>0</v>
      </c>
      <c r="K608">
        <v>0</v>
      </c>
      <c r="L608">
        <v>59132.91796875</v>
      </c>
    </row>
    <row r="609" spans="1:12" x14ac:dyDescent="0.25">
      <c r="A609">
        <v>2072</v>
      </c>
      <c r="B609" s="1">
        <f>DATE(2024,5,5) + TIME(0,0,0)</f>
        <v>45417</v>
      </c>
      <c r="C609">
        <v>2100285952</v>
      </c>
      <c r="D609">
        <v>0</v>
      </c>
      <c r="E609">
        <v>0</v>
      </c>
      <c r="F609">
        <v>0</v>
      </c>
      <c r="G609">
        <v>2932138.75</v>
      </c>
      <c r="H609">
        <v>0</v>
      </c>
      <c r="I609">
        <v>1</v>
      </c>
      <c r="J609">
        <v>0</v>
      </c>
      <c r="K609">
        <v>0</v>
      </c>
      <c r="L609">
        <v>59053.37109375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2111985152</v>
      </c>
      <c r="D610">
        <v>0</v>
      </c>
      <c r="E610">
        <v>0</v>
      </c>
      <c r="F610">
        <v>0</v>
      </c>
      <c r="G610">
        <v>2932138.75</v>
      </c>
      <c r="H610">
        <v>0</v>
      </c>
      <c r="I610">
        <v>1</v>
      </c>
      <c r="J610">
        <v>0</v>
      </c>
      <c r="K610">
        <v>0</v>
      </c>
      <c r="L610">
        <v>59463.2109375</v>
      </c>
    </row>
    <row r="611" spans="1:12" x14ac:dyDescent="0.25">
      <c r="A611">
        <v>2076</v>
      </c>
      <c r="B611" s="1">
        <f>DATE(2024,5,9) + TIME(0,0,0)</f>
        <v>45421</v>
      </c>
      <c r="C611">
        <v>2112015616</v>
      </c>
      <c r="D611">
        <v>0</v>
      </c>
      <c r="E611">
        <v>0</v>
      </c>
      <c r="F611">
        <v>0</v>
      </c>
      <c r="G611">
        <v>3040549.5</v>
      </c>
      <c r="H611">
        <v>0</v>
      </c>
      <c r="I611">
        <v>1</v>
      </c>
      <c r="J611">
        <v>0</v>
      </c>
      <c r="K611">
        <v>0</v>
      </c>
      <c r="L611">
        <v>59503.28125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2121106816</v>
      </c>
      <c r="D612">
        <v>0</v>
      </c>
      <c r="E612">
        <v>0</v>
      </c>
      <c r="F612">
        <v>0</v>
      </c>
      <c r="G612">
        <v>3040549.5</v>
      </c>
      <c r="H612">
        <v>0</v>
      </c>
      <c r="I612">
        <v>1</v>
      </c>
      <c r="J612">
        <v>0</v>
      </c>
      <c r="K612">
        <v>0</v>
      </c>
      <c r="L612">
        <v>59742.99609375</v>
      </c>
    </row>
    <row r="613" spans="1:12" x14ac:dyDescent="0.25">
      <c r="A613">
        <v>2079</v>
      </c>
      <c r="B613" s="1">
        <f>DATE(2024,5,12) + TIME(0,0,0)</f>
        <v>45424</v>
      </c>
      <c r="C613">
        <v>2121136640</v>
      </c>
      <c r="D613">
        <v>0</v>
      </c>
      <c r="E613">
        <v>0</v>
      </c>
      <c r="F613">
        <v>0</v>
      </c>
      <c r="G613">
        <v>2975127.75</v>
      </c>
      <c r="H613">
        <v>0</v>
      </c>
      <c r="I613">
        <v>1</v>
      </c>
      <c r="J613">
        <v>0</v>
      </c>
      <c r="K613">
        <v>0</v>
      </c>
      <c r="L613">
        <v>59717.7109375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2122891904</v>
      </c>
      <c r="D614">
        <v>0</v>
      </c>
      <c r="E614">
        <v>0</v>
      </c>
      <c r="F614">
        <v>0</v>
      </c>
      <c r="G614">
        <v>2975127.75</v>
      </c>
      <c r="H614">
        <v>0</v>
      </c>
      <c r="I614">
        <v>1</v>
      </c>
      <c r="J614">
        <v>0</v>
      </c>
      <c r="K614">
        <v>0</v>
      </c>
      <c r="L614">
        <v>59746.1953125</v>
      </c>
    </row>
    <row r="615" spans="1:12" x14ac:dyDescent="0.25">
      <c r="A615">
        <v>2079.6</v>
      </c>
      <c r="B615" s="1">
        <f>DATE(2024,5,12) + TIME(14,24,0)</f>
        <v>45424.6</v>
      </c>
      <c r="C615">
        <v>2122923008</v>
      </c>
      <c r="D615">
        <v>0</v>
      </c>
      <c r="E615">
        <v>0</v>
      </c>
      <c r="F615">
        <v>0</v>
      </c>
      <c r="G615">
        <v>3113976.25</v>
      </c>
      <c r="H615">
        <v>0</v>
      </c>
      <c r="I615">
        <v>1</v>
      </c>
      <c r="J615">
        <v>0</v>
      </c>
      <c r="K615">
        <v>0</v>
      </c>
      <c r="L615">
        <v>59799.84375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2130365440</v>
      </c>
      <c r="D616">
        <v>0</v>
      </c>
      <c r="E616">
        <v>0</v>
      </c>
      <c r="F616">
        <v>0</v>
      </c>
      <c r="G616">
        <v>3113976.25</v>
      </c>
      <c r="H616">
        <v>0</v>
      </c>
      <c r="I616">
        <v>1</v>
      </c>
      <c r="J616">
        <v>0</v>
      </c>
      <c r="K616">
        <v>0</v>
      </c>
      <c r="L616">
        <v>59965.46484375</v>
      </c>
    </row>
    <row r="617" spans="1:12" x14ac:dyDescent="0.25">
      <c r="A617">
        <v>2082</v>
      </c>
      <c r="B617" s="1">
        <f>DATE(2024,5,15) + TIME(0,0,0)</f>
        <v>45427</v>
      </c>
      <c r="C617">
        <v>2130395008</v>
      </c>
      <c r="D617">
        <v>0</v>
      </c>
      <c r="E617">
        <v>0</v>
      </c>
      <c r="F617">
        <v>0</v>
      </c>
      <c r="G617">
        <v>2956256.75</v>
      </c>
      <c r="H617">
        <v>0</v>
      </c>
      <c r="I617">
        <v>1</v>
      </c>
      <c r="J617">
        <v>0</v>
      </c>
      <c r="K617">
        <v>0</v>
      </c>
      <c r="L617">
        <v>59906.21484375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2132139264</v>
      </c>
      <c r="D618">
        <v>0</v>
      </c>
      <c r="E618">
        <v>0</v>
      </c>
      <c r="F618">
        <v>0</v>
      </c>
      <c r="G618">
        <v>2956256.75</v>
      </c>
      <c r="H618">
        <v>0</v>
      </c>
      <c r="I618">
        <v>1</v>
      </c>
      <c r="J618">
        <v>0</v>
      </c>
      <c r="K618">
        <v>0</v>
      </c>
      <c r="L618">
        <v>59916.8984375</v>
      </c>
    </row>
    <row r="619" spans="1:12" x14ac:dyDescent="0.25">
      <c r="A619">
        <v>2082.6</v>
      </c>
      <c r="B619" s="1">
        <f>DATE(2024,5,15) + TIME(14,24,0)</f>
        <v>45427.6</v>
      </c>
      <c r="C619">
        <v>2132168832</v>
      </c>
      <c r="D619">
        <v>0</v>
      </c>
      <c r="E619">
        <v>0</v>
      </c>
      <c r="F619">
        <v>0</v>
      </c>
      <c r="G619">
        <v>2962435</v>
      </c>
      <c r="H619">
        <v>0</v>
      </c>
      <c r="I619">
        <v>1</v>
      </c>
      <c r="J619">
        <v>0</v>
      </c>
      <c r="K619">
        <v>0</v>
      </c>
      <c r="L619">
        <v>59919.48828125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2154061312</v>
      </c>
      <c r="D620">
        <v>0</v>
      </c>
      <c r="E620">
        <v>0</v>
      </c>
      <c r="F620">
        <v>0</v>
      </c>
      <c r="G620">
        <v>2962435</v>
      </c>
      <c r="H620">
        <v>0</v>
      </c>
      <c r="I620">
        <v>1</v>
      </c>
      <c r="J620">
        <v>0</v>
      </c>
      <c r="K620">
        <v>0</v>
      </c>
      <c r="L620">
        <v>60230.7421875</v>
      </c>
    </row>
    <row r="621" spans="1:12" x14ac:dyDescent="0.25">
      <c r="A621">
        <v>2090</v>
      </c>
      <c r="B621" s="1">
        <f>DATE(2024,5,23) + TIME(0,0,0)</f>
        <v>45435</v>
      </c>
      <c r="C621">
        <v>2154061312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57691.09765625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2154061312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57634.6015625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2154091264</v>
      </c>
      <c r="D623">
        <v>0</v>
      </c>
      <c r="E623">
        <v>0</v>
      </c>
      <c r="F623">
        <v>0</v>
      </c>
      <c r="G623">
        <v>2996777.75</v>
      </c>
      <c r="H623">
        <v>0</v>
      </c>
      <c r="I623">
        <v>1</v>
      </c>
      <c r="J623">
        <v>0</v>
      </c>
      <c r="K623">
        <v>0</v>
      </c>
      <c r="L623">
        <v>59789.5234375</v>
      </c>
    </row>
    <row r="624" spans="1:12" x14ac:dyDescent="0.25">
      <c r="A624">
        <v>2094</v>
      </c>
      <c r="B624" s="1">
        <f>DATE(2024,5,27) + TIME(0,0,0)</f>
        <v>45439</v>
      </c>
      <c r="C624">
        <v>2163680768</v>
      </c>
      <c r="D624">
        <v>0</v>
      </c>
      <c r="E624">
        <v>0</v>
      </c>
      <c r="F624">
        <v>0</v>
      </c>
      <c r="G624">
        <v>2996777.75</v>
      </c>
      <c r="H624">
        <v>0</v>
      </c>
      <c r="I624">
        <v>1</v>
      </c>
      <c r="J624">
        <v>0</v>
      </c>
      <c r="K624">
        <v>0</v>
      </c>
      <c r="L624">
        <v>60303.05859375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2166647808</v>
      </c>
      <c r="D625">
        <v>0</v>
      </c>
      <c r="E625">
        <v>0</v>
      </c>
      <c r="F625">
        <v>0</v>
      </c>
      <c r="G625">
        <v>2996777.75</v>
      </c>
      <c r="H625">
        <v>0</v>
      </c>
      <c r="I625">
        <v>1</v>
      </c>
      <c r="J625">
        <v>0</v>
      </c>
      <c r="K625">
        <v>0</v>
      </c>
      <c r="L625">
        <v>60351.37890625</v>
      </c>
    </row>
    <row r="626" spans="1:12" x14ac:dyDescent="0.25">
      <c r="A626">
        <v>2095</v>
      </c>
      <c r="B626" s="1">
        <f>DATE(2024,5,28) + TIME(0,0,0)</f>
        <v>45440</v>
      </c>
      <c r="C626">
        <v>2166677760</v>
      </c>
      <c r="D626">
        <v>0</v>
      </c>
      <c r="E626">
        <v>0</v>
      </c>
      <c r="F626">
        <v>0</v>
      </c>
      <c r="G626">
        <v>3016304.5</v>
      </c>
      <c r="H626">
        <v>0</v>
      </c>
      <c r="I626">
        <v>1</v>
      </c>
      <c r="J626">
        <v>0</v>
      </c>
      <c r="K626">
        <v>0</v>
      </c>
      <c r="L626">
        <v>60357.828125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2196810752</v>
      </c>
      <c r="D627">
        <v>0</v>
      </c>
      <c r="E627">
        <v>0</v>
      </c>
      <c r="F627">
        <v>0</v>
      </c>
      <c r="G627">
        <v>3016304.5</v>
      </c>
      <c r="H627">
        <v>0</v>
      </c>
      <c r="I627">
        <v>1</v>
      </c>
      <c r="J627">
        <v>0</v>
      </c>
      <c r="K627">
        <v>0</v>
      </c>
      <c r="L627">
        <v>60724.50390625</v>
      </c>
    </row>
    <row r="628" spans="1:12" x14ac:dyDescent="0.25">
      <c r="A628">
        <v>2105</v>
      </c>
      <c r="B628" s="1">
        <f>DATE(2024,6,7) + TIME(0,0,0)</f>
        <v>45450</v>
      </c>
      <c r="C628">
        <v>2196851456</v>
      </c>
      <c r="D628">
        <v>0</v>
      </c>
      <c r="E628">
        <v>0</v>
      </c>
      <c r="F628">
        <v>0</v>
      </c>
      <c r="G628">
        <v>4072365.75</v>
      </c>
      <c r="H628">
        <v>0</v>
      </c>
      <c r="I628">
        <v>1</v>
      </c>
      <c r="J628">
        <v>0</v>
      </c>
      <c r="K628">
        <v>0</v>
      </c>
      <c r="L628">
        <v>61104.65625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2204955392</v>
      </c>
      <c r="D629">
        <v>0</v>
      </c>
      <c r="E629">
        <v>0</v>
      </c>
      <c r="F629">
        <v>0</v>
      </c>
      <c r="G629">
        <v>4072365.75</v>
      </c>
      <c r="H629">
        <v>0</v>
      </c>
      <c r="I629">
        <v>1</v>
      </c>
      <c r="J629">
        <v>0</v>
      </c>
      <c r="K629">
        <v>0</v>
      </c>
      <c r="L629">
        <v>61395.52734375</v>
      </c>
    </row>
    <row r="630" spans="1:12" x14ac:dyDescent="0.25">
      <c r="A630">
        <v>2107</v>
      </c>
      <c r="B630" s="1">
        <f>DATE(2024,6,9) + TIME(0,0,0)</f>
        <v>45452</v>
      </c>
      <c r="C630">
        <v>2204985344</v>
      </c>
      <c r="D630">
        <v>0</v>
      </c>
      <c r="E630">
        <v>0</v>
      </c>
      <c r="F630">
        <v>0</v>
      </c>
      <c r="G630">
        <v>2978207.75</v>
      </c>
      <c r="H630">
        <v>0</v>
      </c>
      <c r="I630">
        <v>1</v>
      </c>
      <c r="J630">
        <v>0</v>
      </c>
      <c r="K630">
        <v>0</v>
      </c>
      <c r="L630">
        <v>61006.76953125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2225803008</v>
      </c>
      <c r="D631">
        <v>0</v>
      </c>
      <c r="E631">
        <v>0</v>
      </c>
      <c r="F631">
        <v>0</v>
      </c>
      <c r="G631">
        <v>2978207.75</v>
      </c>
      <c r="H631">
        <v>0</v>
      </c>
      <c r="I631">
        <v>1</v>
      </c>
      <c r="J631">
        <v>0</v>
      </c>
      <c r="K631">
        <v>0</v>
      </c>
      <c r="L631">
        <v>60996.8125</v>
      </c>
    </row>
    <row r="632" spans="1:12" x14ac:dyDescent="0.25">
      <c r="A632">
        <v>2114</v>
      </c>
      <c r="B632" s="1">
        <f>DATE(2024,6,16) + TIME(0,0,0)</f>
        <v>45459</v>
      </c>
      <c r="C632">
        <v>2225832960</v>
      </c>
      <c r="D632">
        <v>0</v>
      </c>
      <c r="E632">
        <v>0</v>
      </c>
      <c r="F632">
        <v>0</v>
      </c>
      <c r="G632">
        <v>3008837.75</v>
      </c>
      <c r="H632">
        <v>0</v>
      </c>
      <c r="I632">
        <v>1</v>
      </c>
      <c r="J632">
        <v>0</v>
      </c>
      <c r="K632">
        <v>0</v>
      </c>
      <c r="L632">
        <v>61007.140625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2240847104</v>
      </c>
      <c r="D633">
        <v>0</v>
      </c>
      <c r="E633">
        <v>0</v>
      </c>
      <c r="F633">
        <v>0</v>
      </c>
      <c r="G633">
        <v>3008837.75</v>
      </c>
      <c r="H633">
        <v>0</v>
      </c>
      <c r="I633">
        <v>1</v>
      </c>
      <c r="J633">
        <v>0</v>
      </c>
      <c r="K633">
        <v>0</v>
      </c>
      <c r="L633">
        <v>61113.66796875</v>
      </c>
    </row>
    <row r="634" spans="1:12" x14ac:dyDescent="0.25">
      <c r="A634">
        <v>2119</v>
      </c>
      <c r="B634" s="1">
        <f>DATE(2024,6,21) + TIME(0,0,0)</f>
        <v>45464</v>
      </c>
      <c r="C634">
        <v>2240877312</v>
      </c>
      <c r="D634">
        <v>0</v>
      </c>
      <c r="E634">
        <v>0</v>
      </c>
      <c r="F634">
        <v>0</v>
      </c>
      <c r="G634">
        <v>3013604.75</v>
      </c>
      <c r="H634">
        <v>0</v>
      </c>
      <c r="I634">
        <v>1</v>
      </c>
      <c r="J634">
        <v>0</v>
      </c>
      <c r="K634">
        <v>0</v>
      </c>
      <c r="L634">
        <v>61115.01953125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2261942272</v>
      </c>
      <c r="D635">
        <v>0</v>
      </c>
      <c r="E635">
        <v>0</v>
      </c>
      <c r="F635">
        <v>0</v>
      </c>
      <c r="G635">
        <v>3013604.75</v>
      </c>
      <c r="H635">
        <v>0</v>
      </c>
      <c r="I635">
        <v>1</v>
      </c>
      <c r="J635">
        <v>0</v>
      </c>
      <c r="K635">
        <v>0</v>
      </c>
      <c r="L635">
        <v>61240.28125</v>
      </c>
    </row>
    <row r="636" spans="1:12" x14ac:dyDescent="0.25">
      <c r="A636">
        <v>2126</v>
      </c>
      <c r="B636" s="1">
        <f>DATE(2024,6,28) + TIME(0,0,0)</f>
        <v>45471</v>
      </c>
      <c r="C636">
        <v>2261971968</v>
      </c>
      <c r="D636">
        <v>0</v>
      </c>
      <c r="E636">
        <v>0</v>
      </c>
      <c r="F636">
        <v>0</v>
      </c>
      <c r="G636">
        <v>2955554.5</v>
      </c>
      <c r="H636">
        <v>0</v>
      </c>
      <c r="I636">
        <v>1</v>
      </c>
      <c r="J636">
        <v>0</v>
      </c>
      <c r="K636">
        <v>0</v>
      </c>
      <c r="L636">
        <v>61221.9453125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2270809088</v>
      </c>
      <c r="D637">
        <v>0</v>
      </c>
      <c r="E637">
        <v>0</v>
      </c>
      <c r="F637">
        <v>0</v>
      </c>
      <c r="G637">
        <v>2955554.5</v>
      </c>
      <c r="H637">
        <v>0</v>
      </c>
      <c r="I637">
        <v>1</v>
      </c>
      <c r="J637">
        <v>0</v>
      </c>
      <c r="K637">
        <v>0</v>
      </c>
      <c r="L637">
        <v>61256.45703125</v>
      </c>
    </row>
    <row r="638" spans="1:12" x14ac:dyDescent="0.25">
      <c r="A638">
        <v>2129</v>
      </c>
      <c r="B638" s="1">
        <f>DATE(2024,7,1) + TIME(0,0,0)</f>
        <v>45474</v>
      </c>
      <c r="C638">
        <v>2270839296</v>
      </c>
      <c r="D638">
        <v>0</v>
      </c>
      <c r="E638">
        <v>0</v>
      </c>
      <c r="F638">
        <v>0</v>
      </c>
      <c r="G638">
        <v>3018834.25</v>
      </c>
      <c r="H638">
        <v>0</v>
      </c>
      <c r="I638">
        <v>1</v>
      </c>
      <c r="J638">
        <v>0</v>
      </c>
      <c r="K638">
        <v>0</v>
      </c>
      <c r="L638">
        <v>61276.6328125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2276846592</v>
      </c>
      <c r="D639">
        <v>0</v>
      </c>
      <c r="E639">
        <v>0</v>
      </c>
      <c r="F639">
        <v>0</v>
      </c>
      <c r="G639">
        <v>3018834.25</v>
      </c>
      <c r="H639">
        <v>0</v>
      </c>
      <c r="I639">
        <v>1</v>
      </c>
      <c r="J639">
        <v>0</v>
      </c>
      <c r="K639">
        <v>0</v>
      </c>
      <c r="L639">
        <v>61314.75</v>
      </c>
    </row>
    <row r="640" spans="1:12" x14ac:dyDescent="0.25">
      <c r="A640">
        <v>2131</v>
      </c>
      <c r="B640" s="1">
        <f>DATE(2024,7,3) + TIME(0,0,0)</f>
        <v>45476</v>
      </c>
      <c r="C640">
        <v>2276846592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56568.9609375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2276846592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56497.796875</v>
      </c>
    </row>
    <row r="642" spans="1:12" x14ac:dyDescent="0.25">
      <c r="A642">
        <v>2135</v>
      </c>
      <c r="B642" s="1">
        <f>DATE(2024,7,7) + TIME(0,0,0)</f>
        <v>45480</v>
      </c>
      <c r="C642">
        <v>2276846592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56497.65234375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2276846592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56486.33984375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2276846592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56486.15625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2276846592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56484.0234375</v>
      </c>
    </row>
    <row r="646" spans="1:12" x14ac:dyDescent="0.25">
      <c r="A646">
        <v>2136</v>
      </c>
      <c r="B646" s="1">
        <f>DATE(2024,7,8) + TIME(0,0,0)</f>
        <v>45481</v>
      </c>
      <c r="C646">
        <v>2276846592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56483.921875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2276846592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56423.2578125</v>
      </c>
    </row>
    <row r="648" spans="1:12" x14ac:dyDescent="0.25">
      <c r="A648">
        <v>2141</v>
      </c>
      <c r="B648" s="1">
        <f>DATE(2024,7,13) + TIME(0,0,0)</f>
        <v>45486</v>
      </c>
      <c r="C648">
        <v>2276846592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56423.14453125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2276846592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56411.171875</v>
      </c>
    </row>
    <row r="650" spans="1:12" x14ac:dyDescent="0.25">
      <c r="A650">
        <v>2142</v>
      </c>
      <c r="B650" s="1">
        <f>DATE(2024,7,14) + TIME(0,0,0)</f>
        <v>45487</v>
      </c>
      <c r="C650">
        <v>2276846592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56411.05078125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2276846592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56305.23046875</v>
      </c>
    </row>
    <row r="652" spans="1:12" x14ac:dyDescent="0.25">
      <c r="A652">
        <v>2153</v>
      </c>
      <c r="B652" s="1">
        <f>DATE(2024,7,25) + TIME(0,0,0)</f>
        <v>45498</v>
      </c>
      <c r="C652">
        <v>2276846592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56304.98828125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2276846592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56296.2265625</v>
      </c>
    </row>
    <row r="654" spans="1:12" x14ac:dyDescent="0.25">
      <c r="A654">
        <v>2154</v>
      </c>
      <c r="B654" s="1">
        <f>DATE(2024,7,26) + TIME(0,0,0)</f>
        <v>45499</v>
      </c>
      <c r="C654">
        <v>2276846592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56296.140625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2276846592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56286.65625</v>
      </c>
    </row>
    <row r="656" spans="1:12" x14ac:dyDescent="0.25">
      <c r="A656">
        <v>2155</v>
      </c>
      <c r="B656" s="1">
        <f>DATE(2024,7,27) + TIME(0,0,0)</f>
        <v>45500</v>
      </c>
      <c r="C656">
        <v>2276846592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56286.56640625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2276846592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56277.359375</v>
      </c>
    </row>
    <row r="658" spans="1:12" x14ac:dyDescent="0.25">
      <c r="A658">
        <v>2156</v>
      </c>
      <c r="B658" s="1">
        <f>DATE(2024,7,28) + TIME(0,0,0)</f>
        <v>45501</v>
      </c>
      <c r="C658">
        <v>2276846592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56277.2578125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2276846592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56255.02734375</v>
      </c>
    </row>
    <row r="660" spans="1:12" x14ac:dyDescent="0.25">
      <c r="A660">
        <v>2159</v>
      </c>
      <c r="B660" s="1">
        <f>DATE(2024,7,31) + TIME(0,0,0)</f>
        <v>45504</v>
      </c>
      <c r="C660">
        <v>2276846592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56255.00390625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2276846592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56239.87890625</v>
      </c>
    </row>
    <row r="662" spans="1:12" x14ac:dyDescent="0.25">
      <c r="A662">
        <v>2161</v>
      </c>
      <c r="B662" s="1">
        <f>DATE(2024,8,2) + TIME(0,0,0)</f>
        <v>45506</v>
      </c>
      <c r="C662">
        <v>2276846592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56239.8046875</v>
      </c>
    </row>
    <row r="663" spans="1:12" x14ac:dyDescent="0.25">
      <c r="A663">
        <v>2162</v>
      </c>
      <c r="B663" s="1">
        <f>DATE(2024,8,3) + TIME(0,0,0)</f>
        <v>45507</v>
      </c>
      <c r="C663">
        <v>2276846592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56231.2578125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118D-5889-4712-9582-670F53AE4A19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33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63077.1953125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63077.1953125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63077.1953125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63077.1953125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63077.1953125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63077.1953125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63077.1953125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63077.19921875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63077.19921875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63077.21875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63077.21875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63077.21875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63077.21875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63077.21875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63077.21875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63077.2578125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63077.2578125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63077.30859375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63077.30859375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63077.37109375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63077.37109375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63077.42578125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63077.42578125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63077.4296875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63077.4296875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63077.46484375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63077.46484375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63077.46484375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63077.46484375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63077.41015625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63077.41015625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63077.3046875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63077.30078125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63077.09765625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63077.09765625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63076.76171875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63076.76171875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63076.28515625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63076.28515625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63075.6328125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63075.6328125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63074.765625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63074.765625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63073.6796875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63073.6796875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63072.390625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63072.390625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63070.8984375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63070.8984375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63069.2109375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63069.2109375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63067.33203125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63067.33203125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63065.265625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63065.26171875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63063.0078125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63063.0078125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63060.56640625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63060.56640625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63057.94140625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63057.94140625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63055.1328125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63055.1328125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63052.13671875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63052.1328125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63048.953125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63048.94921875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63045.58203125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63045.578125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63045.2421875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63045.2421875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63043.8671875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63043.86328125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63041.390625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63041.38671875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63040.421875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63040.421875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63039.6875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63039.6875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63038.82421875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63038.82421875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63038.32421875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63038.32421875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63037.94921875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63037.94921875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63036.55078125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63036.55078125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63036.4765625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63036.47265625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63036.16796875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63036.16796875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63033.296875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63033.296875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63031.5625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63031.5625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63031.453125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63031.453125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63031.29296875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63031.29296875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63030.6171875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63030.6171875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63028.41796875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63028.4140625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63028.34765625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63028.34375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63027.703125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63027.78125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63122.6640625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63123.01171875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63195.5546875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63195.8046875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63268.7265625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63268.95703125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63362.62890625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63362.75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63384.00390625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63384.02734375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63383.2109375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63382.98046875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63342.19921875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63342.02734375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63337.5703125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63337.546875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63342.2734375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63342.28515625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63343.08203125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63343.08984375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63344.4765625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63344.484375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63344.40234375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63344.40234375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63342.99609375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63342.98828125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63324.7109375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63324.55859375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63318.65625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63318.5078125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63296.859375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63296.73046875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63282.59375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63282.57421875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63275.84765625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63275.83203125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63268.94921875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63268.99609375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63298.6328125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63298.63671875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63291.28125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63291.30859375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63295.0390625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63295.015625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63282.8828125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63282.82421875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63276.77734375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63276.70703125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63272.65234375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63272.6015625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63270.83203125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63270.78125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63213.421875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63213.3671875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63195.48046875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63195.4296875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63186.70703125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63186.7265625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63191.00390625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63190.9921875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63188.28515625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63188.2421875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63165.640625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63165.60546875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63158.02734375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63158.0703125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63162.125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63162.125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63156.0625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63156.03125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63139.6796875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63139.6640625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63138.7734375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63138.76171875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63135.05859375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63135.03515625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63124.27734375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63124.25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63119.21484375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63119.25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63139.91015625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63139.92578125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63114.203125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63114.171875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63047.90234375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63047.875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63039.3671875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63039.33984375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63033.94140625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63033.91796875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63021.078125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63021.05078125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63011.2109375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63011.1875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63003.96875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63003.9453125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62999.1875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62999.1640625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62996.8046875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62996.78125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62984.96875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62984.9453125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62963.66796875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62963.64453125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62962.48046875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62962.45703125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62949.3125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62949.28515625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62944.48828125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62944.4609375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62924.8984375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62924.875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62919.9375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62919.91015625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62917.44140625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62917.41796875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62916.6953125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62916.6640625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62884.94921875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62884.92578125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62883.5390625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62883.51171875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62828.7578125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62828.73046875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62825.9296875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62825.90234375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62823.09765625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62823.0703125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62808.859375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62808.83203125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62779.8984375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62779.87109375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62776.97265625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62776.9453125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62776.453125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62776.453125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62777.21875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62777.16796875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62759.23046875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62759.1875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62743.12109375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62743.08203125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62717.5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62717.46484375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62710.46875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62710.43359375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62708.73046875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62708.6953125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62706.99609375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62706.9609375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62700.12109375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62700.0859375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62679.890625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62679.85546875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62673.21875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62673.18359375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62656.62109375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62656.58984375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62646.68359375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62646.6484375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62616.77734375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62616.74609375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62614.11328125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62614.078125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62613.4453125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62613.41015625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62603.41796875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62603.3828125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62584.8828125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62584.84765625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62581.390625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62581.35546875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62560.62890625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62560.59375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62494.70703125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62494.67578125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62487.7109375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62487.67578125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62485.609375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62485.57421875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62445.29296875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62445.2578125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62443.51171875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62443.4765625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62413.03125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62412.9921875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62394.95703125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62395.01171875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62711.8125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62711.94140625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62737.52734375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62737.65625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62775.08203125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62775.19921875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62807.85546875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62807.98046875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62818.234375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62818.3515625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62831.46484375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62831.5703125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62860.9140625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62861.0078125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62869.98828125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62870.07421875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62894.08203125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62894.14453125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62899.765625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62899.84375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62916.88671875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62916.9765625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62943.890625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62943.96484375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62950.46875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62950.52734375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62974.5390625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62974.59375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62997.859375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62997.91015625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63019.32421875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63019.3828125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63025.60546875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63025.65625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63028.0078125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63028.06640625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63036.94921875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63037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63041.859375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62991.65625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62991.1640625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62945.62109375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62945.1796875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62742.0078125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62741.74609375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62592.03515625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62591.85546875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62574.60546875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62574.43359375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62501.1328125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62501.00390625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62465.0703125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62464.953125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62347.91015625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62347.83203125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62325.93359375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62325.859375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62288.30859375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62285.65234375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62285.58984375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62272.9296875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62272.8671875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62254.46484375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62254.40625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62208.13671875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62208.08203125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62133.31640625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62133.265625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62102.68359375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62102.63671875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62043.33203125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62043.28515625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62029.1171875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62029.0703125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62027.234375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62027.1875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62024.4140625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62024.36328125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62019.62890625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62019.58203125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62014.734375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62014.6875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62005.01171875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62004.96484375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61985.98046875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61985.93359375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61912.4140625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61912.3671875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61912.14453125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61907.76953125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61907.72265625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61905.7421875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61905.75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61909.90625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61909.8671875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61900.390625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61900.390625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61901.421875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61901.44140625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61902.53125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61902.5390625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61978.53515625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61978.58203125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61995.97265625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61996.01953125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62005.890625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62010.64453125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62010.69140625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62023.99609375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62024.0234375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62024.35546875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62026.19921875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62026.2265625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62038.20703125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62038.234375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62056.8984375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62056.91015625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62057.359375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62057.3828125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62086.875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62086.90625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62089.39453125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62089.42578125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62090.02734375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62090.04296875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62092.00390625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62092.0234375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62101.04296875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62101.0625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62102.83984375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62102.8671875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62109.765625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62109.78515625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62112.48828125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62113.72265625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62113.734375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62114.6484375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62114.66796875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62126.203125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62126.22265625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62130.77734375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62130.80078125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62134.96875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62135.07421875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62148.24609375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62148.40234375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62164.6484375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62164.80859375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62194.19140625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62194.328125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62206.8984375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62207.02734375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62219.62890625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62219.7421875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62239.6171875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62239.69921875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62247.2265625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62247.29296875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62250.91796875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62250.98828125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62279.75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62279.29296875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62197.9609375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62197.76953125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62196.1171875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62190.796875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62190.78515625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62203.453125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62203.49609375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62212.4453125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62212.48828125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62234.39453125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62234.42578125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62246.12890625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62246.15625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62247.42578125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62247.44921875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62258.3203125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62258.328125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62259.86328125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62259.8671875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62260.203125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62259.7734375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62090.9765625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62090.703125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61844.40234375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61844.29296875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61808.39453125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61808.28125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61681.52734375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61674.453125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61674.3828125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61603.0703125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61603.01171875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61585.33203125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61585.27734375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61579.58984375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61579.53515625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61562.71875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61562.6640625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61557.171875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61557.1171875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61547.01171875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61546.1796875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61546.125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61542.34765625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61542.359375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61811.4140625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61811.484375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61853.796875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61859.109375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61859.1640625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61909.50390625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61909.52734375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61911.69140625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61911.75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61926.08203125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61933.296875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61933.3359375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61936.19140625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61936.21484375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61951.7265625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61951.6875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61923.6796875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61922.3203125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61922.265625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61917.27734375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61917.234375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61906.61328125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61906.58203125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61879.70703125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61863.56640625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61863.1953125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61795.828125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61795.51171875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61780.51171875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61780.20703125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61600.6328125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61600.4609375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61426.24609375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61426.16015625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61385.4609375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61385.3828125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61356.70703125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61356.63671875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61330.43359375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61330.37109375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61311.96484375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61311.90234375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61300.08203125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61300.0234375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61282.9453125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61282.890625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61277.3515625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61277.296875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61266.37109375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61266.31640625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61263.6640625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61263.609375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61258.87890625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61255.62890625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61255.57421875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61224.67578125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61224.625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61219.6484375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61219.59765625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61190.2578125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61190.20703125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61185.46875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61185.421875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61171.34375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61171.296875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61169.4609375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61169.4140625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61161.98046875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61161.93359375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61159.65234375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61159.60546875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61157.33203125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61157.28515625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61157.19140625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61156.40625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61156.359375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61152.7109375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61152.6640625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61148.11328125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61148.06640625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61120.97265625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61120.9296875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61116.515625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61116.46875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61098.90234375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61098.859375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61090.375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61090.33203125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61078.84375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61077.45703125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61077.4140625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61073.95703125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61073.890625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61061.69921875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61061.640625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61050.26953125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61050.2109375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61039.4921875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61039.44140625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61038.80859375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61034.28515625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61034.234375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61029.44140625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61029.44921875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61034.16015625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61034.1796875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61035.33984375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61035.3515625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61037.25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61037.27734375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61039.2109375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61039.2265625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61042.875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61042.97265625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61052.65234375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61052.6953125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61056.49609375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61057.234375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61057.2421875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61072.765625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61072.87890625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61102.51171875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61102.57421875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61116.85546875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61116.87890625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61128.96484375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61128.9921875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61150.3828125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61150.4140625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61159.18359375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61159.21875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61166.24609375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61166.34375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61213.98046875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61214.08984375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61222.4921875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61222.6015625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61224.69140625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61224.80078125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61277.0234375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61277.1171875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61286.453125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61286.55078125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61376.3203125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61376.40625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61385.08203125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61385.16015625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61392.4453125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61392.48828125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61395.9765625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61396.03125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61414.046875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61414.109375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61425.9609375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61425.51171875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61383.01171875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8A48C-B68C-4DC1-9CAD-CBE313DB1FE4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32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62420.38671875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62420.38671875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62420.38671875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62420.38671875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62420.38671875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62420.38671875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62420.38671875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62420.390625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62420.390625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62420.41015625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62420.41015625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62420.41015625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62420.41015625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62420.41015625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62420.41015625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62420.44921875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62420.44921875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62420.5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62420.5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62420.5625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62420.5625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62420.6171875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62420.6171875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62420.62109375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62420.62109375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62420.65625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62420.65625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62420.65625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62420.65625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62420.6015625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62420.6015625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62420.4921875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62420.4921875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62420.2890625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62420.2890625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62419.953125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62419.953125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62419.47265625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62419.47265625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62418.81640625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62418.81640625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62417.94921875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62417.94921875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62416.859375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62416.859375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62415.56640625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62415.56640625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62414.0703125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62414.0703125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62412.37890625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62412.37890625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62410.4921875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62410.4921875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62408.41796875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62408.4140625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62406.15234375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62406.15234375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62403.703125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62403.703125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62401.0703125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62401.0703125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62398.25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62398.25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62395.24609375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62395.2421875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62392.05078125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62392.05078125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62388.66796875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62388.66796875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62388.328125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62388.328125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62386.94921875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62386.9453125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62384.46484375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62384.4609375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62383.4921875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62383.4921875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62382.7578125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62382.7578125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62381.890625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62381.88671875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62381.390625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62381.38671875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62381.01171875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62381.01171875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62379.609375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62379.609375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62379.53515625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62379.53125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62379.2265625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62379.22265625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62376.34375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62376.34375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62374.60546875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62374.6015625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62374.49609375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62374.49609375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62374.3359375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62374.33203125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62373.65625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62373.65625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62371.44921875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62371.44921875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62371.37890625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62371.37890625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62370.73046875</v>
      </c>
    </row>
    <row r="112" spans="1:12" x14ac:dyDescent="0.25">
      <c r="A112">
        <v>1106</v>
      </c>
      <c r="B112" s="1">
        <f>DATE(2021,9,12) + TIME(0,0,0)</f>
        <v>44451</v>
      </c>
      <c r="C112">
        <v>29996.189453125</v>
      </c>
      <c r="D112">
        <v>0</v>
      </c>
      <c r="E112">
        <v>0</v>
      </c>
      <c r="F112">
        <v>0</v>
      </c>
      <c r="G112">
        <v>2999619</v>
      </c>
      <c r="H112">
        <v>0</v>
      </c>
      <c r="I112">
        <v>1</v>
      </c>
      <c r="J112">
        <v>0</v>
      </c>
      <c r="K112">
        <v>0</v>
      </c>
      <c r="L112">
        <v>62711.734375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11998476</v>
      </c>
      <c r="D113">
        <v>0</v>
      </c>
      <c r="E113">
        <v>0</v>
      </c>
      <c r="F113">
        <v>0</v>
      </c>
      <c r="G113">
        <v>2999619</v>
      </c>
      <c r="H113">
        <v>0</v>
      </c>
      <c r="I113">
        <v>1</v>
      </c>
      <c r="J113">
        <v>0</v>
      </c>
      <c r="K113">
        <v>0</v>
      </c>
      <c r="L113">
        <v>63831.81640625</v>
      </c>
    </row>
    <row r="114" spans="1:12" x14ac:dyDescent="0.25">
      <c r="A114">
        <v>1110</v>
      </c>
      <c r="B114" s="1">
        <f>DATE(2021,9,16) + TIME(0,0,0)</f>
        <v>44455</v>
      </c>
      <c r="C114">
        <v>12038207</v>
      </c>
      <c r="D114">
        <v>0</v>
      </c>
      <c r="E114">
        <v>0</v>
      </c>
      <c r="F114">
        <v>0</v>
      </c>
      <c r="G114">
        <v>3973082.5</v>
      </c>
      <c r="H114">
        <v>0</v>
      </c>
      <c r="I114">
        <v>1</v>
      </c>
      <c r="J114">
        <v>0</v>
      </c>
      <c r="K114">
        <v>0</v>
      </c>
      <c r="L114">
        <v>64284.9921875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19944642</v>
      </c>
      <c r="D115">
        <v>0</v>
      </c>
      <c r="E115">
        <v>0</v>
      </c>
      <c r="F115">
        <v>0</v>
      </c>
      <c r="G115">
        <v>3973082.5</v>
      </c>
      <c r="H115">
        <v>0</v>
      </c>
      <c r="I115">
        <v>1</v>
      </c>
      <c r="J115">
        <v>0</v>
      </c>
      <c r="K115">
        <v>0</v>
      </c>
      <c r="L115">
        <v>64654.47265625</v>
      </c>
    </row>
    <row r="116" spans="1:12" x14ac:dyDescent="0.25">
      <c r="A116">
        <v>1112</v>
      </c>
      <c r="B116" s="1">
        <f>DATE(2021,9,18) + TIME(0,0,0)</f>
        <v>44457</v>
      </c>
      <c r="C116">
        <v>19974558</v>
      </c>
      <c r="D116">
        <v>0</v>
      </c>
      <c r="E116">
        <v>0</v>
      </c>
      <c r="F116">
        <v>0</v>
      </c>
      <c r="G116">
        <v>2991713</v>
      </c>
      <c r="H116">
        <v>0</v>
      </c>
      <c r="I116">
        <v>1</v>
      </c>
      <c r="J116">
        <v>0</v>
      </c>
      <c r="K116">
        <v>0</v>
      </c>
      <c r="L116">
        <v>64212.78515625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34903208</v>
      </c>
      <c r="D117">
        <v>0</v>
      </c>
      <c r="E117">
        <v>0</v>
      </c>
      <c r="F117">
        <v>0</v>
      </c>
      <c r="G117">
        <v>2991713</v>
      </c>
      <c r="H117">
        <v>0</v>
      </c>
      <c r="I117">
        <v>1</v>
      </c>
      <c r="J117">
        <v>0</v>
      </c>
      <c r="K117">
        <v>0</v>
      </c>
      <c r="L117">
        <v>63939.69921875</v>
      </c>
    </row>
    <row r="118" spans="1:12" x14ac:dyDescent="0.25">
      <c r="A118">
        <v>1117</v>
      </c>
      <c r="B118" s="1">
        <f>DATE(2021,9,23) + TIME(0,0,0)</f>
        <v>44462</v>
      </c>
      <c r="C118">
        <v>34943388</v>
      </c>
      <c r="D118">
        <v>0</v>
      </c>
      <c r="E118">
        <v>0</v>
      </c>
      <c r="F118">
        <v>0</v>
      </c>
      <c r="G118">
        <v>4018194.5</v>
      </c>
      <c r="H118">
        <v>0</v>
      </c>
      <c r="I118">
        <v>1</v>
      </c>
      <c r="J118">
        <v>0</v>
      </c>
      <c r="K118">
        <v>0</v>
      </c>
      <c r="L118">
        <v>64386.50390625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50975984</v>
      </c>
      <c r="D119">
        <v>0</v>
      </c>
      <c r="E119">
        <v>0</v>
      </c>
      <c r="F119">
        <v>0</v>
      </c>
      <c r="G119">
        <v>4018194.5</v>
      </c>
      <c r="H119">
        <v>0</v>
      </c>
      <c r="I119">
        <v>1</v>
      </c>
      <c r="J119">
        <v>0</v>
      </c>
      <c r="K119">
        <v>0</v>
      </c>
      <c r="L119">
        <v>64729.0390625</v>
      </c>
    </row>
    <row r="120" spans="1:12" x14ac:dyDescent="0.25">
      <c r="A120">
        <v>1121</v>
      </c>
      <c r="B120" s="1">
        <f>DATE(2021,9,27) + TIME(0,0,0)</f>
        <v>44466</v>
      </c>
      <c r="C120">
        <v>51006084</v>
      </c>
      <c r="D120">
        <v>0</v>
      </c>
      <c r="E120">
        <v>0</v>
      </c>
      <c r="F120">
        <v>0</v>
      </c>
      <c r="G120">
        <v>3009832</v>
      </c>
      <c r="H120">
        <v>0</v>
      </c>
      <c r="I120">
        <v>1</v>
      </c>
      <c r="J120">
        <v>0</v>
      </c>
      <c r="K120">
        <v>0</v>
      </c>
      <c r="L120">
        <v>64309.9609375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69034976</v>
      </c>
      <c r="D121">
        <v>0</v>
      </c>
      <c r="E121">
        <v>0</v>
      </c>
      <c r="F121">
        <v>0</v>
      </c>
      <c r="G121">
        <v>3009832</v>
      </c>
      <c r="H121">
        <v>0</v>
      </c>
      <c r="I121">
        <v>1</v>
      </c>
      <c r="J121">
        <v>0</v>
      </c>
      <c r="K121">
        <v>0</v>
      </c>
      <c r="L121">
        <v>63910.26953125</v>
      </c>
    </row>
    <row r="122" spans="1:12" x14ac:dyDescent="0.25">
      <c r="A122">
        <v>1127</v>
      </c>
      <c r="B122" s="1">
        <f>DATE(2021,10,3) + TIME(0,0,0)</f>
        <v>44472</v>
      </c>
      <c r="C122">
        <v>69064760</v>
      </c>
      <c r="D122">
        <v>0</v>
      </c>
      <c r="E122">
        <v>0</v>
      </c>
      <c r="F122">
        <v>0</v>
      </c>
      <c r="G122">
        <v>2978622</v>
      </c>
      <c r="H122">
        <v>0</v>
      </c>
      <c r="I122">
        <v>1</v>
      </c>
      <c r="J122">
        <v>0</v>
      </c>
      <c r="K122">
        <v>0</v>
      </c>
      <c r="L122">
        <v>63902.12890625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101799816</v>
      </c>
      <c r="D123">
        <v>0</v>
      </c>
      <c r="E123">
        <v>0</v>
      </c>
      <c r="F123">
        <v>0</v>
      </c>
      <c r="G123">
        <v>2978622</v>
      </c>
      <c r="H123">
        <v>0</v>
      </c>
      <c r="I123">
        <v>1</v>
      </c>
      <c r="J123">
        <v>0</v>
      </c>
      <c r="K123">
        <v>0</v>
      </c>
      <c r="L123">
        <v>63670.8203125</v>
      </c>
    </row>
    <row r="124" spans="1:12" x14ac:dyDescent="0.25">
      <c r="A124">
        <v>1138</v>
      </c>
      <c r="B124" s="1">
        <f>DATE(2021,10,14) + TIME(0,0,0)</f>
        <v>44483</v>
      </c>
      <c r="C124">
        <v>101799816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62727.1640625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101799816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62686.25</v>
      </c>
    </row>
    <row r="126" spans="1:12" x14ac:dyDescent="0.25">
      <c r="A126">
        <v>1140</v>
      </c>
      <c r="B126" s="1">
        <f>DATE(2021,10,16) + TIME(0,0,0)</f>
        <v>44485</v>
      </c>
      <c r="C126">
        <v>101830808</v>
      </c>
      <c r="D126">
        <v>0</v>
      </c>
      <c r="E126">
        <v>0</v>
      </c>
      <c r="F126">
        <v>0</v>
      </c>
      <c r="G126">
        <v>3099305.5</v>
      </c>
      <c r="H126">
        <v>0</v>
      </c>
      <c r="I126">
        <v>1</v>
      </c>
      <c r="J126">
        <v>0</v>
      </c>
      <c r="K126">
        <v>0</v>
      </c>
      <c r="L126">
        <v>62771.46875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104899120</v>
      </c>
      <c r="D127">
        <v>0</v>
      </c>
      <c r="E127">
        <v>0</v>
      </c>
      <c r="F127">
        <v>0</v>
      </c>
      <c r="G127">
        <v>3099305.5</v>
      </c>
      <c r="H127">
        <v>0</v>
      </c>
      <c r="I127">
        <v>1</v>
      </c>
      <c r="J127">
        <v>0</v>
      </c>
      <c r="K127">
        <v>0</v>
      </c>
      <c r="L127">
        <v>63379.51171875</v>
      </c>
    </row>
    <row r="128" spans="1:12" x14ac:dyDescent="0.25">
      <c r="A128">
        <v>1141</v>
      </c>
      <c r="B128" s="1">
        <f>DATE(2021,10,17) + TIME(0,0,0)</f>
        <v>44486</v>
      </c>
      <c r="C128">
        <v>104929544</v>
      </c>
      <c r="D128">
        <v>0</v>
      </c>
      <c r="E128">
        <v>0</v>
      </c>
      <c r="F128">
        <v>0</v>
      </c>
      <c r="G128">
        <v>3042450.75</v>
      </c>
      <c r="H128">
        <v>0</v>
      </c>
      <c r="I128">
        <v>1</v>
      </c>
      <c r="J128">
        <v>0</v>
      </c>
      <c r="K128">
        <v>0</v>
      </c>
      <c r="L128">
        <v>63361.65625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117068928</v>
      </c>
      <c r="D129">
        <v>0</v>
      </c>
      <c r="E129">
        <v>0</v>
      </c>
      <c r="F129">
        <v>0</v>
      </c>
      <c r="G129">
        <v>3042450.75</v>
      </c>
      <c r="H129">
        <v>0</v>
      </c>
      <c r="I129">
        <v>1</v>
      </c>
      <c r="J129">
        <v>0</v>
      </c>
      <c r="K129">
        <v>0</v>
      </c>
      <c r="L129">
        <v>63542.89453125</v>
      </c>
    </row>
    <row r="130" spans="1:12" x14ac:dyDescent="0.25">
      <c r="A130">
        <v>1145</v>
      </c>
      <c r="B130" s="1">
        <f>DATE(2021,10,21) + TIME(0,0,0)</f>
        <v>44490</v>
      </c>
      <c r="C130">
        <v>117098456</v>
      </c>
      <c r="D130">
        <v>0</v>
      </c>
      <c r="E130">
        <v>0</v>
      </c>
      <c r="F130">
        <v>0</v>
      </c>
      <c r="G130">
        <v>2952654.75</v>
      </c>
      <c r="H130">
        <v>0</v>
      </c>
      <c r="I130">
        <v>1</v>
      </c>
      <c r="J130">
        <v>0</v>
      </c>
      <c r="K130">
        <v>0</v>
      </c>
      <c r="L130">
        <v>63511.83203125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120021584</v>
      </c>
      <c r="D131">
        <v>0</v>
      </c>
      <c r="E131">
        <v>0</v>
      </c>
      <c r="F131">
        <v>0</v>
      </c>
      <c r="G131">
        <v>2952654.75</v>
      </c>
      <c r="H131">
        <v>0</v>
      </c>
      <c r="I131">
        <v>1</v>
      </c>
      <c r="J131">
        <v>0</v>
      </c>
      <c r="K131">
        <v>0</v>
      </c>
      <c r="L131">
        <v>63497.65234375</v>
      </c>
    </row>
    <row r="132" spans="1:12" x14ac:dyDescent="0.25">
      <c r="A132">
        <v>1146</v>
      </c>
      <c r="B132" s="1">
        <f>DATE(2021,10,22) + TIME(0,0,0)</f>
        <v>44491</v>
      </c>
      <c r="C132">
        <v>120051264</v>
      </c>
      <c r="D132">
        <v>0</v>
      </c>
      <c r="E132">
        <v>0</v>
      </c>
      <c r="F132">
        <v>0</v>
      </c>
      <c r="G132">
        <v>2968253.5</v>
      </c>
      <c r="H132">
        <v>0</v>
      </c>
      <c r="I132">
        <v>1</v>
      </c>
      <c r="J132">
        <v>0</v>
      </c>
      <c r="K132">
        <v>0</v>
      </c>
      <c r="L132">
        <v>63502.9453125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125958088</v>
      </c>
      <c r="D133">
        <v>0</v>
      </c>
      <c r="E133">
        <v>0</v>
      </c>
      <c r="F133">
        <v>0</v>
      </c>
      <c r="G133">
        <v>2968253.5</v>
      </c>
      <c r="H133">
        <v>0</v>
      </c>
      <c r="I133">
        <v>1</v>
      </c>
      <c r="J133">
        <v>0</v>
      </c>
      <c r="K133">
        <v>0</v>
      </c>
      <c r="L133">
        <v>63485.19140625</v>
      </c>
    </row>
    <row r="134" spans="1:12" x14ac:dyDescent="0.25">
      <c r="A134">
        <v>1148</v>
      </c>
      <c r="B134" s="1">
        <f>DATE(2021,10,24) + TIME(0,0,0)</f>
        <v>44493</v>
      </c>
      <c r="C134">
        <v>125987800</v>
      </c>
      <c r="D134">
        <v>0</v>
      </c>
      <c r="E134">
        <v>0</v>
      </c>
      <c r="F134">
        <v>0</v>
      </c>
      <c r="G134">
        <v>2971260</v>
      </c>
      <c r="H134">
        <v>0</v>
      </c>
      <c r="I134">
        <v>1</v>
      </c>
      <c r="J134">
        <v>0</v>
      </c>
      <c r="K134">
        <v>0</v>
      </c>
      <c r="L134">
        <v>63486.40234375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143785648</v>
      </c>
      <c r="D135">
        <v>0</v>
      </c>
      <c r="E135">
        <v>0</v>
      </c>
      <c r="F135">
        <v>0</v>
      </c>
      <c r="G135">
        <v>2971260</v>
      </c>
      <c r="H135">
        <v>0</v>
      </c>
      <c r="I135">
        <v>1</v>
      </c>
      <c r="J135">
        <v>0</v>
      </c>
      <c r="K135">
        <v>0</v>
      </c>
      <c r="L135">
        <v>63427.64453125</v>
      </c>
    </row>
    <row r="136" spans="1:12" x14ac:dyDescent="0.25">
      <c r="A136">
        <v>1154</v>
      </c>
      <c r="B136" s="1">
        <f>DATE(2021,10,30) + TIME(0,0,0)</f>
        <v>44499</v>
      </c>
      <c r="C136">
        <v>143815664</v>
      </c>
      <c r="D136">
        <v>0</v>
      </c>
      <c r="E136">
        <v>0</v>
      </c>
      <c r="F136">
        <v>0</v>
      </c>
      <c r="G136">
        <v>3001149.25</v>
      </c>
      <c r="H136">
        <v>0</v>
      </c>
      <c r="I136">
        <v>1</v>
      </c>
      <c r="J136">
        <v>0</v>
      </c>
      <c r="K136">
        <v>0</v>
      </c>
      <c r="L136">
        <v>63437.48828125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152789088</v>
      </c>
      <c r="D137">
        <v>0</v>
      </c>
      <c r="E137">
        <v>0</v>
      </c>
      <c r="F137">
        <v>0</v>
      </c>
      <c r="G137">
        <v>3001149.25</v>
      </c>
      <c r="H137">
        <v>0</v>
      </c>
      <c r="I137">
        <v>1</v>
      </c>
      <c r="J137">
        <v>0</v>
      </c>
      <c r="K137">
        <v>0</v>
      </c>
      <c r="L137">
        <v>63394.4140625</v>
      </c>
    </row>
    <row r="138" spans="1:12" x14ac:dyDescent="0.25">
      <c r="A138">
        <v>1157</v>
      </c>
      <c r="B138" s="1">
        <f>DATE(2021,11,2) + TIME(0,0,0)</f>
        <v>44502</v>
      </c>
      <c r="C138">
        <v>152818896</v>
      </c>
      <c r="D138">
        <v>0</v>
      </c>
      <c r="E138">
        <v>0</v>
      </c>
      <c r="F138">
        <v>0</v>
      </c>
      <c r="G138">
        <v>2980053.25</v>
      </c>
      <c r="H138">
        <v>0</v>
      </c>
      <c r="I138">
        <v>1</v>
      </c>
      <c r="J138">
        <v>0</v>
      </c>
      <c r="K138">
        <v>0</v>
      </c>
      <c r="L138">
        <v>63387.38671875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182589632</v>
      </c>
      <c r="D139">
        <v>0</v>
      </c>
      <c r="E139">
        <v>0</v>
      </c>
      <c r="F139">
        <v>0</v>
      </c>
      <c r="G139">
        <v>2980053.25</v>
      </c>
      <c r="H139">
        <v>0</v>
      </c>
      <c r="I139">
        <v>1</v>
      </c>
      <c r="J139">
        <v>0</v>
      </c>
      <c r="K139">
        <v>0</v>
      </c>
      <c r="L139">
        <v>63222.515625</v>
      </c>
    </row>
    <row r="140" spans="1:12" x14ac:dyDescent="0.25">
      <c r="A140">
        <v>1167</v>
      </c>
      <c r="B140" s="1">
        <f>DATE(2021,11,12) + TIME(0,0,0)</f>
        <v>44512</v>
      </c>
      <c r="C140">
        <v>182589632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62668.55078125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182589632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62662.62890625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182589632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62662.48046875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182589632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62640.765625</v>
      </c>
    </row>
    <row r="144" spans="1:12" x14ac:dyDescent="0.25">
      <c r="A144">
        <v>1169</v>
      </c>
      <c r="B144" s="1">
        <f>DATE(2021,11,14) + TIME(0,0,0)</f>
        <v>44514</v>
      </c>
      <c r="C144">
        <v>182620560</v>
      </c>
      <c r="D144">
        <v>0</v>
      </c>
      <c r="E144">
        <v>0</v>
      </c>
      <c r="F144">
        <v>0</v>
      </c>
      <c r="G144">
        <v>3092668.25</v>
      </c>
      <c r="H144">
        <v>0</v>
      </c>
      <c r="I144">
        <v>1</v>
      </c>
      <c r="J144">
        <v>0</v>
      </c>
      <c r="K144">
        <v>0</v>
      </c>
      <c r="L144">
        <v>62395.91015625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198052976</v>
      </c>
      <c r="D145">
        <v>0</v>
      </c>
      <c r="E145">
        <v>0</v>
      </c>
      <c r="F145">
        <v>0</v>
      </c>
      <c r="G145">
        <v>3092668.25</v>
      </c>
      <c r="H145">
        <v>0</v>
      </c>
      <c r="I145">
        <v>1</v>
      </c>
      <c r="J145">
        <v>0</v>
      </c>
      <c r="K145">
        <v>0</v>
      </c>
      <c r="L145">
        <v>63102.69921875</v>
      </c>
    </row>
    <row r="146" spans="1:12" x14ac:dyDescent="0.25">
      <c r="A146">
        <v>1174</v>
      </c>
      <c r="B146" s="1">
        <f>DATE(2021,11,19) + TIME(0,0,0)</f>
        <v>44519</v>
      </c>
      <c r="C146">
        <v>198082464</v>
      </c>
      <c r="D146">
        <v>0</v>
      </c>
      <c r="E146">
        <v>0</v>
      </c>
      <c r="F146">
        <v>0</v>
      </c>
      <c r="G146">
        <v>2950184.25</v>
      </c>
      <c r="H146">
        <v>0</v>
      </c>
      <c r="I146">
        <v>1</v>
      </c>
      <c r="J146">
        <v>0</v>
      </c>
      <c r="K146">
        <v>0</v>
      </c>
      <c r="L146">
        <v>63060.0625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206903520</v>
      </c>
      <c r="D147">
        <v>0</v>
      </c>
      <c r="E147">
        <v>0</v>
      </c>
      <c r="F147">
        <v>0</v>
      </c>
      <c r="G147">
        <v>2950184.25</v>
      </c>
      <c r="H147">
        <v>0</v>
      </c>
      <c r="I147">
        <v>1</v>
      </c>
      <c r="J147">
        <v>0</v>
      </c>
      <c r="K147">
        <v>0</v>
      </c>
      <c r="L147">
        <v>63004.796875</v>
      </c>
    </row>
    <row r="148" spans="1:12" x14ac:dyDescent="0.25">
      <c r="A148">
        <v>1177</v>
      </c>
      <c r="B148" s="1">
        <f>DATE(2021,11,22) + TIME(0,0,0)</f>
        <v>44522</v>
      </c>
      <c r="C148">
        <v>206933792</v>
      </c>
      <c r="D148">
        <v>0</v>
      </c>
      <c r="E148">
        <v>0</v>
      </c>
      <c r="F148">
        <v>0</v>
      </c>
      <c r="G148">
        <v>3027497</v>
      </c>
      <c r="H148">
        <v>0</v>
      </c>
      <c r="I148">
        <v>1</v>
      </c>
      <c r="J148">
        <v>0</v>
      </c>
      <c r="K148">
        <v>0</v>
      </c>
      <c r="L148">
        <v>63027.48046875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219013504</v>
      </c>
      <c r="D149">
        <v>0</v>
      </c>
      <c r="E149">
        <v>0</v>
      </c>
      <c r="F149">
        <v>0</v>
      </c>
      <c r="G149">
        <v>3027497</v>
      </c>
      <c r="H149">
        <v>0</v>
      </c>
      <c r="I149">
        <v>1</v>
      </c>
      <c r="J149">
        <v>0</v>
      </c>
      <c r="K149">
        <v>0</v>
      </c>
      <c r="L149">
        <v>63002.84375</v>
      </c>
    </row>
    <row r="150" spans="1:12" x14ac:dyDescent="0.25">
      <c r="A150">
        <v>1181</v>
      </c>
      <c r="B150" s="1">
        <f>DATE(2021,11,26) + TIME(0,0,0)</f>
        <v>44526</v>
      </c>
      <c r="C150">
        <v>219052992</v>
      </c>
      <c r="D150">
        <v>0</v>
      </c>
      <c r="E150">
        <v>0</v>
      </c>
      <c r="F150">
        <v>0</v>
      </c>
      <c r="G150">
        <v>3948440</v>
      </c>
      <c r="H150">
        <v>0</v>
      </c>
      <c r="I150">
        <v>1</v>
      </c>
      <c r="J150">
        <v>0</v>
      </c>
      <c r="K150">
        <v>0</v>
      </c>
      <c r="L150">
        <v>63281.5234375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234807264</v>
      </c>
      <c r="D151">
        <v>0</v>
      </c>
      <c r="E151">
        <v>0</v>
      </c>
      <c r="F151">
        <v>0</v>
      </c>
      <c r="G151">
        <v>3948440</v>
      </c>
      <c r="H151">
        <v>0</v>
      </c>
      <c r="I151">
        <v>1</v>
      </c>
      <c r="J151">
        <v>0</v>
      </c>
      <c r="K151">
        <v>0</v>
      </c>
      <c r="L151">
        <v>63518.203125</v>
      </c>
    </row>
    <row r="152" spans="1:12" x14ac:dyDescent="0.25">
      <c r="A152">
        <v>1185</v>
      </c>
      <c r="B152" s="1">
        <f>DATE(2021,11,30) + TIME(0,0,0)</f>
        <v>44530</v>
      </c>
      <c r="C152">
        <v>234837232</v>
      </c>
      <c r="D152">
        <v>0</v>
      </c>
      <c r="E152">
        <v>0</v>
      </c>
      <c r="F152">
        <v>0</v>
      </c>
      <c r="G152">
        <v>2996340.25</v>
      </c>
      <c r="H152">
        <v>0</v>
      </c>
      <c r="I152">
        <v>1</v>
      </c>
      <c r="J152">
        <v>0</v>
      </c>
      <c r="K152">
        <v>0</v>
      </c>
      <c r="L152">
        <v>63235.1171875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240799952</v>
      </c>
      <c r="D153">
        <v>0</v>
      </c>
      <c r="E153">
        <v>0</v>
      </c>
      <c r="F153">
        <v>0</v>
      </c>
      <c r="G153">
        <v>2996340.25</v>
      </c>
      <c r="H153">
        <v>0</v>
      </c>
      <c r="I153">
        <v>1</v>
      </c>
      <c r="J153">
        <v>0</v>
      </c>
      <c r="K153">
        <v>0</v>
      </c>
      <c r="L153">
        <v>62999.53125</v>
      </c>
    </row>
    <row r="154" spans="1:12" x14ac:dyDescent="0.25">
      <c r="A154">
        <v>1187</v>
      </c>
      <c r="B154" s="1">
        <f>DATE(2021,12,2) + TIME(0,0,0)</f>
        <v>44532</v>
      </c>
      <c r="C154">
        <v>240839728</v>
      </c>
      <c r="D154">
        <v>0</v>
      </c>
      <c r="E154">
        <v>0</v>
      </c>
      <c r="F154">
        <v>0</v>
      </c>
      <c r="G154">
        <v>3978185.5</v>
      </c>
      <c r="H154">
        <v>0</v>
      </c>
      <c r="I154">
        <v>1</v>
      </c>
      <c r="J154">
        <v>0</v>
      </c>
      <c r="K154">
        <v>0</v>
      </c>
      <c r="L154">
        <v>63289.30078125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243982496</v>
      </c>
      <c r="D155">
        <v>0</v>
      </c>
      <c r="E155">
        <v>0</v>
      </c>
      <c r="F155">
        <v>0</v>
      </c>
      <c r="G155">
        <v>3978185.5</v>
      </c>
      <c r="H155">
        <v>0</v>
      </c>
      <c r="I155">
        <v>1</v>
      </c>
      <c r="J155">
        <v>0</v>
      </c>
      <c r="K155">
        <v>0</v>
      </c>
      <c r="L155">
        <v>63424.8515625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244011584</v>
      </c>
      <c r="D156">
        <v>0</v>
      </c>
      <c r="E156">
        <v>0</v>
      </c>
      <c r="F156">
        <v>0</v>
      </c>
      <c r="G156">
        <v>2908321</v>
      </c>
      <c r="H156">
        <v>0</v>
      </c>
      <c r="I156">
        <v>1</v>
      </c>
      <c r="J156">
        <v>0</v>
      </c>
      <c r="K156">
        <v>0</v>
      </c>
      <c r="L156">
        <v>63111.77734375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250380800</v>
      </c>
      <c r="D157">
        <v>0</v>
      </c>
      <c r="E157">
        <v>0</v>
      </c>
      <c r="F157">
        <v>0</v>
      </c>
      <c r="G157">
        <v>2908321</v>
      </c>
      <c r="H157">
        <v>0</v>
      </c>
      <c r="I157">
        <v>1</v>
      </c>
      <c r="J157">
        <v>0</v>
      </c>
      <c r="K157">
        <v>0</v>
      </c>
      <c r="L157">
        <v>62891.04296875</v>
      </c>
    </row>
    <row r="158" spans="1:12" x14ac:dyDescent="0.25">
      <c r="A158">
        <v>1190</v>
      </c>
      <c r="B158" s="1">
        <f>DATE(2021,12,5) + TIME(0,0,0)</f>
        <v>44535</v>
      </c>
      <c r="C158">
        <v>250410000</v>
      </c>
      <c r="D158">
        <v>0</v>
      </c>
      <c r="E158">
        <v>0</v>
      </c>
      <c r="F158">
        <v>0</v>
      </c>
      <c r="G158">
        <v>2919527</v>
      </c>
      <c r="H158">
        <v>0</v>
      </c>
      <c r="I158">
        <v>1</v>
      </c>
      <c r="J158">
        <v>0</v>
      </c>
      <c r="K158">
        <v>0</v>
      </c>
      <c r="L158">
        <v>62897.58203125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253300336</v>
      </c>
      <c r="D159">
        <v>0</v>
      </c>
      <c r="E159">
        <v>0</v>
      </c>
      <c r="F159">
        <v>0</v>
      </c>
      <c r="G159">
        <v>2919527</v>
      </c>
      <c r="H159">
        <v>0</v>
      </c>
      <c r="I159">
        <v>1</v>
      </c>
      <c r="J159">
        <v>0</v>
      </c>
      <c r="K159">
        <v>0</v>
      </c>
      <c r="L159">
        <v>62859.03515625</v>
      </c>
    </row>
    <row r="160" spans="1:12" x14ac:dyDescent="0.25">
      <c r="A160">
        <v>1191</v>
      </c>
      <c r="B160" s="1">
        <f>DATE(2021,12,6) + TIME(0,0,0)</f>
        <v>44536</v>
      </c>
      <c r="C160">
        <v>253328768</v>
      </c>
      <c r="D160">
        <v>0</v>
      </c>
      <c r="E160">
        <v>0</v>
      </c>
      <c r="F160">
        <v>0</v>
      </c>
      <c r="G160">
        <v>2842945.75</v>
      </c>
      <c r="H160">
        <v>0</v>
      </c>
      <c r="I160">
        <v>1</v>
      </c>
      <c r="J160">
        <v>0</v>
      </c>
      <c r="K160">
        <v>0</v>
      </c>
      <c r="L160">
        <v>62837.83984375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255006096</v>
      </c>
      <c r="D161">
        <v>0</v>
      </c>
      <c r="E161">
        <v>0</v>
      </c>
      <c r="F161">
        <v>0</v>
      </c>
      <c r="G161">
        <v>2842945.75</v>
      </c>
      <c r="H161">
        <v>0</v>
      </c>
      <c r="I161">
        <v>1</v>
      </c>
      <c r="J161">
        <v>0</v>
      </c>
      <c r="K161">
        <v>0</v>
      </c>
      <c r="L161">
        <v>62808.65625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255037360</v>
      </c>
      <c r="D162">
        <v>0</v>
      </c>
      <c r="E162">
        <v>0</v>
      </c>
      <c r="F162">
        <v>0</v>
      </c>
      <c r="G162">
        <v>3126157.5</v>
      </c>
      <c r="H162">
        <v>0</v>
      </c>
      <c r="I162">
        <v>1</v>
      </c>
      <c r="J162">
        <v>0</v>
      </c>
      <c r="K162">
        <v>0</v>
      </c>
      <c r="L162">
        <v>62886.91796875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256256560</v>
      </c>
      <c r="D163">
        <v>0</v>
      </c>
      <c r="E163">
        <v>0</v>
      </c>
      <c r="F163">
        <v>0</v>
      </c>
      <c r="G163">
        <v>3126157.5</v>
      </c>
      <c r="H163">
        <v>0</v>
      </c>
      <c r="I163">
        <v>1</v>
      </c>
      <c r="J163">
        <v>0</v>
      </c>
      <c r="K163">
        <v>0</v>
      </c>
      <c r="L163">
        <v>62907.3671875</v>
      </c>
    </row>
    <row r="164" spans="1:12" x14ac:dyDescent="0.25">
      <c r="A164">
        <v>1192</v>
      </c>
      <c r="B164" s="1">
        <f>DATE(2021,12,7) + TIME(0,0,0)</f>
        <v>44537</v>
      </c>
      <c r="C164">
        <v>256286560</v>
      </c>
      <c r="D164">
        <v>0</v>
      </c>
      <c r="E164">
        <v>0</v>
      </c>
      <c r="F164">
        <v>0</v>
      </c>
      <c r="G164">
        <v>2999981.25</v>
      </c>
      <c r="H164">
        <v>0</v>
      </c>
      <c r="I164">
        <v>1</v>
      </c>
      <c r="J164">
        <v>0</v>
      </c>
      <c r="K164">
        <v>0</v>
      </c>
      <c r="L164">
        <v>62872.46484375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292256352</v>
      </c>
      <c r="D165">
        <v>0</v>
      </c>
      <c r="E165">
        <v>0</v>
      </c>
      <c r="F165">
        <v>0</v>
      </c>
      <c r="G165">
        <v>2999981.25</v>
      </c>
      <c r="H165">
        <v>0</v>
      </c>
      <c r="I165">
        <v>1</v>
      </c>
      <c r="J165">
        <v>0</v>
      </c>
      <c r="K165">
        <v>0</v>
      </c>
      <c r="L165">
        <v>62674.73828125</v>
      </c>
    </row>
    <row r="166" spans="1:12" x14ac:dyDescent="0.25">
      <c r="A166">
        <v>1204</v>
      </c>
      <c r="B166" s="1">
        <f>DATE(2021,12,19) + TIME(0,0,0)</f>
        <v>44549</v>
      </c>
      <c r="C166">
        <v>292284864</v>
      </c>
      <c r="D166">
        <v>0</v>
      </c>
      <c r="E166">
        <v>0</v>
      </c>
      <c r="F166">
        <v>0</v>
      </c>
      <c r="G166">
        <v>2853389.5</v>
      </c>
      <c r="H166">
        <v>0</v>
      </c>
      <c r="I166">
        <v>1</v>
      </c>
      <c r="J166">
        <v>0</v>
      </c>
      <c r="K166">
        <v>0</v>
      </c>
      <c r="L166">
        <v>62641.1796875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300816512</v>
      </c>
      <c r="D167">
        <v>0</v>
      </c>
      <c r="E167">
        <v>0</v>
      </c>
      <c r="F167">
        <v>0</v>
      </c>
      <c r="G167">
        <v>2853389.5</v>
      </c>
      <c r="H167">
        <v>0</v>
      </c>
      <c r="I167">
        <v>1</v>
      </c>
      <c r="J167">
        <v>0</v>
      </c>
      <c r="K167">
        <v>0</v>
      </c>
      <c r="L167">
        <v>62547.48828125</v>
      </c>
    </row>
    <row r="168" spans="1:12" x14ac:dyDescent="0.25">
      <c r="A168">
        <v>1207</v>
      </c>
      <c r="B168" s="1">
        <f>DATE(2021,12,22) + TIME(0,0,0)</f>
        <v>44552</v>
      </c>
      <c r="C168">
        <v>300846656</v>
      </c>
      <c r="D168">
        <v>0</v>
      </c>
      <c r="E168">
        <v>0</v>
      </c>
      <c r="F168">
        <v>0</v>
      </c>
      <c r="G168">
        <v>3014694</v>
      </c>
      <c r="H168">
        <v>0</v>
      </c>
      <c r="I168">
        <v>1</v>
      </c>
      <c r="J168">
        <v>0</v>
      </c>
      <c r="K168">
        <v>0</v>
      </c>
      <c r="L168">
        <v>62589.6015625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306845888</v>
      </c>
      <c r="D169">
        <v>0</v>
      </c>
      <c r="E169">
        <v>0</v>
      </c>
      <c r="F169">
        <v>0</v>
      </c>
      <c r="G169">
        <v>3014694</v>
      </c>
      <c r="H169">
        <v>0</v>
      </c>
      <c r="I169">
        <v>1</v>
      </c>
      <c r="J169">
        <v>0</v>
      </c>
      <c r="K169">
        <v>0</v>
      </c>
      <c r="L169">
        <v>62591.93359375</v>
      </c>
    </row>
    <row r="170" spans="1:12" x14ac:dyDescent="0.25">
      <c r="A170">
        <v>1209</v>
      </c>
      <c r="B170" s="1">
        <f>DATE(2021,12,24) + TIME(0,0,0)</f>
        <v>44554</v>
      </c>
      <c r="C170">
        <v>306885344</v>
      </c>
      <c r="D170">
        <v>0</v>
      </c>
      <c r="E170">
        <v>0</v>
      </c>
      <c r="F170">
        <v>0</v>
      </c>
      <c r="G170">
        <v>3945999.25</v>
      </c>
      <c r="H170">
        <v>0</v>
      </c>
      <c r="I170">
        <v>1</v>
      </c>
      <c r="J170">
        <v>0</v>
      </c>
      <c r="K170">
        <v>0</v>
      </c>
      <c r="L170">
        <v>62847.3828125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310791904</v>
      </c>
      <c r="D171">
        <v>0</v>
      </c>
      <c r="E171">
        <v>0</v>
      </c>
      <c r="F171">
        <v>0</v>
      </c>
      <c r="G171">
        <v>3945999.25</v>
      </c>
      <c r="H171">
        <v>0</v>
      </c>
      <c r="I171">
        <v>1</v>
      </c>
      <c r="J171">
        <v>0</v>
      </c>
      <c r="K171">
        <v>0</v>
      </c>
      <c r="L171">
        <v>62999.8046875</v>
      </c>
    </row>
    <row r="172" spans="1:12" x14ac:dyDescent="0.25">
      <c r="A172">
        <v>1210</v>
      </c>
      <c r="B172" s="1">
        <f>DATE(2021,12,25) + TIME(0,0,0)</f>
        <v>44555</v>
      </c>
      <c r="C172">
        <v>310822656</v>
      </c>
      <c r="D172">
        <v>0</v>
      </c>
      <c r="E172">
        <v>0</v>
      </c>
      <c r="F172">
        <v>0</v>
      </c>
      <c r="G172">
        <v>3076151.5</v>
      </c>
      <c r="H172">
        <v>0</v>
      </c>
      <c r="I172">
        <v>1</v>
      </c>
      <c r="J172">
        <v>0</v>
      </c>
      <c r="K172">
        <v>0</v>
      </c>
      <c r="L172">
        <v>62761.74609375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313868032</v>
      </c>
      <c r="D173">
        <v>0</v>
      </c>
      <c r="E173">
        <v>0</v>
      </c>
      <c r="F173">
        <v>0</v>
      </c>
      <c r="G173">
        <v>3076151.5</v>
      </c>
      <c r="H173">
        <v>0</v>
      </c>
      <c r="I173">
        <v>1</v>
      </c>
      <c r="J173">
        <v>0</v>
      </c>
      <c r="K173">
        <v>0</v>
      </c>
      <c r="L173">
        <v>62649.859375</v>
      </c>
    </row>
    <row r="174" spans="1:12" x14ac:dyDescent="0.25">
      <c r="A174">
        <v>1211</v>
      </c>
      <c r="B174" s="1">
        <f>DATE(2021,12,26) + TIME(0,0,0)</f>
        <v>44556</v>
      </c>
      <c r="C174">
        <v>313897408</v>
      </c>
      <c r="D174">
        <v>0</v>
      </c>
      <c r="E174">
        <v>0</v>
      </c>
      <c r="F174">
        <v>0</v>
      </c>
      <c r="G174">
        <v>2936161.75</v>
      </c>
      <c r="H174">
        <v>0</v>
      </c>
      <c r="I174">
        <v>1</v>
      </c>
      <c r="J174">
        <v>0</v>
      </c>
      <c r="K174">
        <v>0</v>
      </c>
      <c r="L174">
        <v>62612.87109375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328548864</v>
      </c>
      <c r="D175">
        <v>0</v>
      </c>
      <c r="E175">
        <v>0</v>
      </c>
      <c r="F175">
        <v>0</v>
      </c>
      <c r="G175">
        <v>2936161.75</v>
      </c>
      <c r="H175">
        <v>0</v>
      </c>
      <c r="I175">
        <v>1</v>
      </c>
      <c r="J175">
        <v>0</v>
      </c>
      <c r="K175">
        <v>0</v>
      </c>
      <c r="L175">
        <v>62542.28125</v>
      </c>
    </row>
    <row r="176" spans="1:12" x14ac:dyDescent="0.25">
      <c r="A176">
        <v>1216</v>
      </c>
      <c r="B176" s="1">
        <f>DATE(2021,12,31) + TIME(0,0,0)</f>
        <v>44561</v>
      </c>
      <c r="C176">
        <v>328579328</v>
      </c>
      <c r="D176">
        <v>0</v>
      </c>
      <c r="E176">
        <v>0</v>
      </c>
      <c r="F176">
        <v>0</v>
      </c>
      <c r="G176">
        <v>3048357</v>
      </c>
      <c r="H176">
        <v>0</v>
      </c>
      <c r="I176">
        <v>1</v>
      </c>
      <c r="J176">
        <v>0</v>
      </c>
      <c r="K176">
        <v>0</v>
      </c>
      <c r="L176">
        <v>62570.109375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337693920</v>
      </c>
      <c r="D177">
        <v>0</v>
      </c>
      <c r="E177">
        <v>0</v>
      </c>
      <c r="F177">
        <v>0</v>
      </c>
      <c r="G177">
        <v>3048357</v>
      </c>
      <c r="H177">
        <v>0</v>
      </c>
      <c r="I177">
        <v>1</v>
      </c>
      <c r="J177">
        <v>0</v>
      </c>
      <c r="K177">
        <v>0</v>
      </c>
      <c r="L177">
        <v>62603.43359375</v>
      </c>
    </row>
    <row r="178" spans="1:12" x14ac:dyDescent="0.25">
      <c r="A178">
        <v>1219</v>
      </c>
      <c r="B178" s="1">
        <f>DATE(2022,1,3) + TIME(0,0,0)</f>
        <v>44564</v>
      </c>
      <c r="C178">
        <v>337735008</v>
      </c>
      <c r="D178">
        <v>0</v>
      </c>
      <c r="E178">
        <v>0</v>
      </c>
      <c r="F178">
        <v>0</v>
      </c>
      <c r="G178">
        <v>4108773</v>
      </c>
      <c r="H178">
        <v>0</v>
      </c>
      <c r="I178">
        <v>1</v>
      </c>
      <c r="J178">
        <v>0</v>
      </c>
      <c r="K178">
        <v>0</v>
      </c>
      <c r="L178">
        <v>62889.14453125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340159200</v>
      </c>
      <c r="D179">
        <v>0</v>
      </c>
      <c r="E179">
        <v>0</v>
      </c>
      <c r="F179">
        <v>0</v>
      </c>
      <c r="G179">
        <v>4108773</v>
      </c>
      <c r="H179">
        <v>0</v>
      </c>
      <c r="I179">
        <v>1</v>
      </c>
      <c r="J179">
        <v>0</v>
      </c>
      <c r="K179">
        <v>0</v>
      </c>
      <c r="L179">
        <v>63036.19921875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340188576</v>
      </c>
      <c r="D180">
        <v>0</v>
      </c>
      <c r="E180">
        <v>0</v>
      </c>
      <c r="F180">
        <v>0</v>
      </c>
      <c r="G180">
        <v>2938546.5</v>
      </c>
      <c r="H180">
        <v>0</v>
      </c>
      <c r="I180">
        <v>1</v>
      </c>
      <c r="J180">
        <v>0</v>
      </c>
      <c r="K180">
        <v>0</v>
      </c>
      <c r="L180">
        <v>62724.56640625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347211712</v>
      </c>
      <c r="D181">
        <v>0</v>
      </c>
      <c r="E181">
        <v>0</v>
      </c>
      <c r="F181">
        <v>0</v>
      </c>
      <c r="G181">
        <v>2938546.5</v>
      </c>
      <c r="H181">
        <v>0</v>
      </c>
      <c r="I181">
        <v>1</v>
      </c>
      <c r="J181">
        <v>0</v>
      </c>
      <c r="K181">
        <v>0</v>
      </c>
      <c r="L181">
        <v>62584.14453125</v>
      </c>
    </row>
    <row r="182" spans="1:12" x14ac:dyDescent="0.25">
      <c r="A182">
        <v>1222</v>
      </c>
      <c r="B182" s="1">
        <f>DATE(2022,1,6) + TIME(0,0,0)</f>
        <v>44567</v>
      </c>
      <c r="C182">
        <v>347241024</v>
      </c>
      <c r="D182">
        <v>0</v>
      </c>
      <c r="E182">
        <v>0</v>
      </c>
      <c r="F182">
        <v>0</v>
      </c>
      <c r="G182">
        <v>2932260.25</v>
      </c>
      <c r="H182">
        <v>0</v>
      </c>
      <c r="I182">
        <v>1</v>
      </c>
      <c r="J182">
        <v>0</v>
      </c>
      <c r="K182">
        <v>0</v>
      </c>
      <c r="L182">
        <v>62582.390625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364805248</v>
      </c>
      <c r="D183">
        <v>0</v>
      </c>
      <c r="E183">
        <v>0</v>
      </c>
      <c r="F183">
        <v>0</v>
      </c>
      <c r="G183">
        <v>2932260.25</v>
      </c>
      <c r="H183">
        <v>0</v>
      </c>
      <c r="I183">
        <v>1</v>
      </c>
      <c r="J183">
        <v>0</v>
      </c>
      <c r="K183">
        <v>0</v>
      </c>
      <c r="L183">
        <v>62556.41015625</v>
      </c>
    </row>
    <row r="184" spans="1:12" x14ac:dyDescent="0.25">
      <c r="A184">
        <v>1228</v>
      </c>
      <c r="B184" s="1">
        <f>DATE(2022,1,12) + TIME(0,0,0)</f>
        <v>44573</v>
      </c>
      <c r="C184">
        <v>364836256</v>
      </c>
      <c r="D184">
        <v>0</v>
      </c>
      <c r="E184">
        <v>0</v>
      </c>
      <c r="F184">
        <v>0</v>
      </c>
      <c r="G184">
        <v>3099232.25</v>
      </c>
      <c r="H184">
        <v>0</v>
      </c>
      <c r="I184">
        <v>1</v>
      </c>
      <c r="J184">
        <v>0</v>
      </c>
      <c r="K184">
        <v>0</v>
      </c>
      <c r="L184">
        <v>62599.0234375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367284640</v>
      </c>
      <c r="D185">
        <v>0</v>
      </c>
      <c r="E185">
        <v>0</v>
      </c>
      <c r="F185">
        <v>0</v>
      </c>
      <c r="G185">
        <v>3099232.25</v>
      </c>
      <c r="H185">
        <v>0</v>
      </c>
      <c r="I185">
        <v>1</v>
      </c>
      <c r="J185">
        <v>0</v>
      </c>
      <c r="K185">
        <v>0</v>
      </c>
      <c r="L185">
        <v>62620.5703125</v>
      </c>
    </row>
    <row r="186" spans="1:12" x14ac:dyDescent="0.25">
      <c r="A186">
        <v>1228.8</v>
      </c>
      <c r="B186" s="1">
        <f>DATE(2022,1,12) + TIME(19,12,0)</f>
        <v>44573.8</v>
      </c>
      <c r="C186">
        <v>367315296</v>
      </c>
      <c r="D186">
        <v>0</v>
      </c>
      <c r="E186">
        <v>0</v>
      </c>
      <c r="F186">
        <v>0</v>
      </c>
      <c r="G186">
        <v>3065402.25</v>
      </c>
      <c r="H186">
        <v>0</v>
      </c>
      <c r="I186">
        <v>1</v>
      </c>
      <c r="J186">
        <v>0</v>
      </c>
      <c r="K186">
        <v>0</v>
      </c>
      <c r="L186">
        <v>62612.1484375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374028544</v>
      </c>
      <c r="D187">
        <v>0</v>
      </c>
      <c r="E187">
        <v>0</v>
      </c>
      <c r="F187">
        <v>0</v>
      </c>
      <c r="G187">
        <v>3065402.25</v>
      </c>
      <c r="H187">
        <v>0</v>
      </c>
      <c r="I187">
        <v>1</v>
      </c>
      <c r="J187">
        <v>0</v>
      </c>
      <c r="K187">
        <v>0</v>
      </c>
      <c r="L187">
        <v>62578.0703125</v>
      </c>
    </row>
    <row r="188" spans="1:12" x14ac:dyDescent="0.25">
      <c r="A188">
        <v>1231</v>
      </c>
      <c r="B188" s="1">
        <f>DATE(2022,1,15) + TIME(0,0,0)</f>
        <v>44576</v>
      </c>
      <c r="C188">
        <v>374058528</v>
      </c>
      <c r="D188">
        <v>0</v>
      </c>
      <c r="E188">
        <v>0</v>
      </c>
      <c r="F188">
        <v>0</v>
      </c>
      <c r="G188">
        <v>2999104.25</v>
      </c>
      <c r="H188">
        <v>0</v>
      </c>
      <c r="I188">
        <v>1</v>
      </c>
      <c r="J188">
        <v>0</v>
      </c>
      <c r="K188">
        <v>0</v>
      </c>
      <c r="L188">
        <v>62561.61328125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386024960</v>
      </c>
      <c r="D189">
        <v>0</v>
      </c>
      <c r="E189">
        <v>0</v>
      </c>
      <c r="F189">
        <v>0</v>
      </c>
      <c r="G189">
        <v>2999104.25</v>
      </c>
      <c r="H189">
        <v>0</v>
      </c>
      <c r="I189">
        <v>1</v>
      </c>
      <c r="J189">
        <v>0</v>
      </c>
      <c r="K189">
        <v>0</v>
      </c>
      <c r="L189">
        <v>62523.82421875</v>
      </c>
    </row>
    <row r="190" spans="1:12" x14ac:dyDescent="0.25">
      <c r="A190">
        <v>1235</v>
      </c>
      <c r="B190" s="1">
        <f>DATE(2022,1,19) + TIME(0,0,0)</f>
        <v>44580</v>
      </c>
      <c r="C190">
        <v>386054912</v>
      </c>
      <c r="D190">
        <v>0</v>
      </c>
      <c r="E190">
        <v>0</v>
      </c>
      <c r="F190">
        <v>0</v>
      </c>
      <c r="G190">
        <v>2994440.75</v>
      </c>
      <c r="H190">
        <v>0</v>
      </c>
      <c r="I190">
        <v>1</v>
      </c>
      <c r="J190">
        <v>0</v>
      </c>
      <c r="K190">
        <v>0</v>
      </c>
      <c r="L190">
        <v>62522.40234375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392013824</v>
      </c>
      <c r="D191">
        <v>0</v>
      </c>
      <c r="E191">
        <v>0</v>
      </c>
      <c r="F191">
        <v>0</v>
      </c>
      <c r="G191">
        <v>2994440.75</v>
      </c>
      <c r="H191">
        <v>0</v>
      </c>
      <c r="I191">
        <v>1</v>
      </c>
      <c r="J191">
        <v>0</v>
      </c>
      <c r="K191">
        <v>0</v>
      </c>
      <c r="L191">
        <v>62525.0703125</v>
      </c>
    </row>
    <row r="192" spans="1:12" x14ac:dyDescent="0.25">
      <c r="A192">
        <v>1237</v>
      </c>
      <c r="B192" s="1">
        <f>DATE(2022,1,21) + TIME(0,0,0)</f>
        <v>44582</v>
      </c>
      <c r="C192">
        <v>392053728</v>
      </c>
      <c r="D192">
        <v>0</v>
      </c>
      <c r="E192">
        <v>0</v>
      </c>
      <c r="F192">
        <v>0</v>
      </c>
      <c r="G192">
        <v>3988107.25</v>
      </c>
      <c r="H192">
        <v>0</v>
      </c>
      <c r="I192">
        <v>1</v>
      </c>
      <c r="J192">
        <v>0</v>
      </c>
      <c r="K192">
        <v>0</v>
      </c>
      <c r="L192">
        <v>62779.12890625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403978144</v>
      </c>
      <c r="D193">
        <v>0</v>
      </c>
      <c r="E193">
        <v>0</v>
      </c>
      <c r="F193">
        <v>0</v>
      </c>
      <c r="G193">
        <v>3988107.25</v>
      </c>
      <c r="H193">
        <v>0</v>
      </c>
      <c r="I193">
        <v>1</v>
      </c>
      <c r="J193">
        <v>0</v>
      </c>
      <c r="K193">
        <v>0</v>
      </c>
      <c r="L193">
        <v>63048.0078125</v>
      </c>
    </row>
    <row r="194" spans="1:12" x14ac:dyDescent="0.25">
      <c r="A194">
        <v>1240</v>
      </c>
      <c r="B194" s="1">
        <f>DATE(2022,1,24) + TIME(0,0,0)</f>
        <v>44585</v>
      </c>
      <c r="C194">
        <v>404008320</v>
      </c>
      <c r="D194">
        <v>0</v>
      </c>
      <c r="E194">
        <v>0</v>
      </c>
      <c r="F194">
        <v>0</v>
      </c>
      <c r="G194">
        <v>3016115</v>
      </c>
      <c r="H194">
        <v>0</v>
      </c>
      <c r="I194">
        <v>1</v>
      </c>
      <c r="J194">
        <v>0</v>
      </c>
      <c r="K194">
        <v>0</v>
      </c>
      <c r="L194">
        <v>62802.265625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431123200</v>
      </c>
      <c r="D195">
        <v>0</v>
      </c>
      <c r="E195">
        <v>0</v>
      </c>
      <c r="F195">
        <v>0</v>
      </c>
      <c r="G195">
        <v>3016115</v>
      </c>
      <c r="H195">
        <v>0</v>
      </c>
      <c r="I195">
        <v>1</v>
      </c>
      <c r="J195">
        <v>0</v>
      </c>
      <c r="K195">
        <v>0</v>
      </c>
      <c r="L195">
        <v>62523.60546875</v>
      </c>
    </row>
    <row r="196" spans="1:12" x14ac:dyDescent="0.25">
      <c r="A196">
        <v>1249</v>
      </c>
      <c r="B196" s="1">
        <f>DATE(2022,2,2) + TIME(0,0,0)</f>
        <v>44594</v>
      </c>
      <c r="C196">
        <v>431153504</v>
      </c>
      <c r="D196">
        <v>0</v>
      </c>
      <c r="E196">
        <v>0</v>
      </c>
      <c r="F196">
        <v>0</v>
      </c>
      <c r="G196">
        <v>3030355.5</v>
      </c>
      <c r="H196">
        <v>0</v>
      </c>
      <c r="I196">
        <v>1</v>
      </c>
      <c r="J196">
        <v>0</v>
      </c>
      <c r="K196">
        <v>0</v>
      </c>
      <c r="L196">
        <v>62526.57421875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497791008</v>
      </c>
      <c r="D197">
        <v>0</v>
      </c>
      <c r="E197">
        <v>0</v>
      </c>
      <c r="F197">
        <v>0</v>
      </c>
      <c r="G197">
        <v>3030355.5</v>
      </c>
      <c r="H197">
        <v>0</v>
      </c>
      <c r="I197">
        <v>1</v>
      </c>
      <c r="J197">
        <v>0</v>
      </c>
      <c r="K197">
        <v>0</v>
      </c>
      <c r="L197">
        <v>62384.203125</v>
      </c>
    </row>
    <row r="198" spans="1:12" x14ac:dyDescent="0.25">
      <c r="A198">
        <v>1271</v>
      </c>
      <c r="B198" s="1">
        <f>DATE(2022,2,24) + TIME(0,0,0)</f>
        <v>44616</v>
      </c>
      <c r="C198">
        <v>497821184</v>
      </c>
      <c r="D198">
        <v>0</v>
      </c>
      <c r="E198">
        <v>0</v>
      </c>
      <c r="F198">
        <v>0</v>
      </c>
      <c r="G198">
        <v>3018329</v>
      </c>
      <c r="H198">
        <v>0</v>
      </c>
      <c r="I198">
        <v>1</v>
      </c>
      <c r="J198">
        <v>0</v>
      </c>
      <c r="K198">
        <v>0</v>
      </c>
      <c r="L198">
        <v>62381.01171875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506846016</v>
      </c>
      <c r="D199">
        <v>0</v>
      </c>
      <c r="E199">
        <v>0</v>
      </c>
      <c r="F199">
        <v>0</v>
      </c>
      <c r="G199">
        <v>3018329</v>
      </c>
      <c r="H199">
        <v>0</v>
      </c>
      <c r="I199">
        <v>1</v>
      </c>
      <c r="J199">
        <v>0</v>
      </c>
      <c r="K199">
        <v>0</v>
      </c>
      <c r="L199">
        <v>62313.16796875</v>
      </c>
    </row>
    <row r="200" spans="1:12" x14ac:dyDescent="0.25">
      <c r="A200">
        <v>1274</v>
      </c>
      <c r="B200" s="1">
        <f>DATE(2022,2,27) + TIME(0,0,0)</f>
        <v>44619</v>
      </c>
      <c r="C200">
        <v>506875552</v>
      </c>
      <c r="D200">
        <v>0</v>
      </c>
      <c r="E200">
        <v>0</v>
      </c>
      <c r="F200">
        <v>0</v>
      </c>
      <c r="G200">
        <v>2954833.75</v>
      </c>
      <c r="H200">
        <v>0</v>
      </c>
      <c r="I200">
        <v>1</v>
      </c>
      <c r="J200">
        <v>0</v>
      </c>
      <c r="K200">
        <v>0</v>
      </c>
      <c r="L200">
        <v>62298.921875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512755680</v>
      </c>
      <c r="D201">
        <v>0</v>
      </c>
      <c r="E201">
        <v>0</v>
      </c>
      <c r="F201">
        <v>0</v>
      </c>
      <c r="G201">
        <v>2954833.75</v>
      </c>
      <c r="H201">
        <v>0</v>
      </c>
      <c r="I201">
        <v>1</v>
      </c>
      <c r="J201">
        <v>0</v>
      </c>
      <c r="K201">
        <v>0</v>
      </c>
      <c r="L201">
        <v>62231.66015625</v>
      </c>
    </row>
    <row r="202" spans="1:12" x14ac:dyDescent="0.25">
      <c r="A202">
        <v>1276</v>
      </c>
      <c r="B202" s="1">
        <f>DATE(2022,3,1) + TIME(0,0,0)</f>
        <v>44621</v>
      </c>
      <c r="C202">
        <v>512785568</v>
      </c>
      <c r="D202">
        <v>0</v>
      </c>
      <c r="E202">
        <v>0</v>
      </c>
      <c r="F202">
        <v>0</v>
      </c>
      <c r="G202">
        <v>2989550.75</v>
      </c>
      <c r="H202">
        <v>0</v>
      </c>
      <c r="I202">
        <v>1</v>
      </c>
      <c r="J202">
        <v>0</v>
      </c>
      <c r="K202">
        <v>0</v>
      </c>
      <c r="L202">
        <v>62239.23828125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527703424</v>
      </c>
      <c r="D203">
        <v>0</v>
      </c>
      <c r="E203">
        <v>0</v>
      </c>
      <c r="F203">
        <v>0</v>
      </c>
      <c r="G203">
        <v>2989550.75</v>
      </c>
      <c r="H203">
        <v>0</v>
      </c>
      <c r="I203">
        <v>1</v>
      </c>
      <c r="J203">
        <v>0</v>
      </c>
      <c r="K203">
        <v>0</v>
      </c>
      <c r="L203">
        <v>62206.53125</v>
      </c>
    </row>
    <row r="204" spans="1:12" x14ac:dyDescent="0.25">
      <c r="A204">
        <v>1281</v>
      </c>
      <c r="B204" s="1">
        <f>DATE(2022,3,6) + TIME(0,0,0)</f>
        <v>44626</v>
      </c>
      <c r="C204">
        <v>527703424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62364.05859375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527703424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62354.1875</v>
      </c>
    </row>
    <row r="206" spans="1:12" x14ac:dyDescent="0.25">
      <c r="A206">
        <v>1285</v>
      </c>
      <c r="B206" s="1">
        <f>DATE(2022,3,10) + TIME(0,0,0)</f>
        <v>44630</v>
      </c>
      <c r="C206">
        <v>527732384</v>
      </c>
      <c r="D206">
        <v>0</v>
      </c>
      <c r="E206">
        <v>0</v>
      </c>
      <c r="F206">
        <v>0</v>
      </c>
      <c r="G206">
        <v>2897055.5</v>
      </c>
      <c r="H206">
        <v>0</v>
      </c>
      <c r="I206">
        <v>1</v>
      </c>
      <c r="J206">
        <v>0</v>
      </c>
      <c r="K206">
        <v>0</v>
      </c>
      <c r="L206">
        <v>61300.890625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536394592</v>
      </c>
      <c r="D207">
        <v>0</v>
      </c>
      <c r="E207">
        <v>0</v>
      </c>
      <c r="F207">
        <v>0</v>
      </c>
      <c r="G207">
        <v>2897055.5</v>
      </c>
      <c r="H207">
        <v>0</v>
      </c>
      <c r="I207">
        <v>1</v>
      </c>
      <c r="J207">
        <v>0</v>
      </c>
      <c r="K207">
        <v>0</v>
      </c>
      <c r="L207">
        <v>61924.15625</v>
      </c>
    </row>
    <row r="208" spans="1:12" x14ac:dyDescent="0.25">
      <c r="A208">
        <v>1288</v>
      </c>
      <c r="B208" s="1">
        <f>DATE(2022,3,13) + TIME(0,0,0)</f>
        <v>44633</v>
      </c>
      <c r="C208">
        <v>536423296</v>
      </c>
      <c r="D208">
        <v>0</v>
      </c>
      <c r="E208">
        <v>0</v>
      </c>
      <c r="F208">
        <v>0</v>
      </c>
      <c r="G208">
        <v>2871974.75</v>
      </c>
      <c r="H208">
        <v>0</v>
      </c>
      <c r="I208">
        <v>1</v>
      </c>
      <c r="J208">
        <v>0</v>
      </c>
      <c r="K208">
        <v>0</v>
      </c>
      <c r="L208">
        <v>61920.00390625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542138560</v>
      </c>
      <c r="D209">
        <v>0</v>
      </c>
      <c r="E209">
        <v>0</v>
      </c>
      <c r="F209">
        <v>0</v>
      </c>
      <c r="G209">
        <v>2871974.75</v>
      </c>
      <c r="H209">
        <v>0</v>
      </c>
      <c r="I209">
        <v>1</v>
      </c>
      <c r="J209">
        <v>0</v>
      </c>
      <c r="K209">
        <v>0</v>
      </c>
      <c r="L209">
        <v>61973.16796875</v>
      </c>
    </row>
    <row r="210" spans="1:12" x14ac:dyDescent="0.25">
      <c r="A210">
        <v>1290</v>
      </c>
      <c r="B210" s="1">
        <f>DATE(2022,3,15) + TIME(0,0,0)</f>
        <v>44635</v>
      </c>
      <c r="C210">
        <v>542167296</v>
      </c>
      <c r="D210">
        <v>0</v>
      </c>
      <c r="E210">
        <v>0</v>
      </c>
      <c r="F210">
        <v>0</v>
      </c>
      <c r="G210">
        <v>2875337.5</v>
      </c>
      <c r="H210">
        <v>0</v>
      </c>
      <c r="I210">
        <v>1</v>
      </c>
      <c r="J210">
        <v>0</v>
      </c>
      <c r="K210">
        <v>0</v>
      </c>
      <c r="L210">
        <v>61974.22265625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545013888</v>
      </c>
      <c r="D211">
        <v>0</v>
      </c>
      <c r="E211">
        <v>0</v>
      </c>
      <c r="F211">
        <v>0</v>
      </c>
      <c r="G211">
        <v>2875337.5</v>
      </c>
      <c r="H211">
        <v>0</v>
      </c>
      <c r="I211">
        <v>1</v>
      </c>
      <c r="J211">
        <v>0</v>
      </c>
      <c r="K211">
        <v>0</v>
      </c>
      <c r="L211">
        <v>61990.73828125</v>
      </c>
    </row>
    <row r="212" spans="1:12" x14ac:dyDescent="0.25">
      <c r="A212">
        <v>1291</v>
      </c>
      <c r="B212" s="1">
        <f>DATE(2022,3,16) + TIME(0,0,0)</f>
        <v>44636</v>
      </c>
      <c r="C212">
        <v>545044032</v>
      </c>
      <c r="D212">
        <v>0</v>
      </c>
      <c r="E212">
        <v>0</v>
      </c>
      <c r="F212">
        <v>0</v>
      </c>
      <c r="G212">
        <v>3013639.5</v>
      </c>
      <c r="H212">
        <v>0</v>
      </c>
      <c r="I212">
        <v>1</v>
      </c>
      <c r="J212">
        <v>0</v>
      </c>
      <c r="K212">
        <v>0</v>
      </c>
      <c r="L212">
        <v>62020.80078125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560082048</v>
      </c>
      <c r="D213">
        <v>0</v>
      </c>
      <c r="E213">
        <v>0</v>
      </c>
      <c r="F213">
        <v>0</v>
      </c>
      <c r="G213">
        <v>3013639.5</v>
      </c>
      <c r="H213">
        <v>0</v>
      </c>
      <c r="I213">
        <v>1</v>
      </c>
      <c r="J213">
        <v>0</v>
      </c>
      <c r="K213">
        <v>0</v>
      </c>
      <c r="L213">
        <v>62112.9765625</v>
      </c>
    </row>
    <row r="214" spans="1:12" x14ac:dyDescent="0.25">
      <c r="A214">
        <v>1296</v>
      </c>
      <c r="B214" s="1">
        <f>DATE(2022,3,21) + TIME(0,0,0)</f>
        <v>44641</v>
      </c>
      <c r="C214">
        <v>560112192</v>
      </c>
      <c r="D214">
        <v>0</v>
      </c>
      <c r="E214">
        <v>0</v>
      </c>
      <c r="F214">
        <v>0</v>
      </c>
      <c r="G214">
        <v>3015094.25</v>
      </c>
      <c r="H214">
        <v>0</v>
      </c>
      <c r="I214">
        <v>1</v>
      </c>
      <c r="J214">
        <v>0</v>
      </c>
      <c r="K214">
        <v>0</v>
      </c>
      <c r="L214">
        <v>62113.27734375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587217920</v>
      </c>
      <c r="D215">
        <v>0</v>
      </c>
      <c r="E215">
        <v>0</v>
      </c>
      <c r="F215">
        <v>0</v>
      </c>
      <c r="G215">
        <v>3015094.25</v>
      </c>
      <c r="H215">
        <v>0</v>
      </c>
      <c r="I215">
        <v>1</v>
      </c>
      <c r="J215">
        <v>0</v>
      </c>
      <c r="K215">
        <v>0</v>
      </c>
      <c r="L215">
        <v>62120.9921875</v>
      </c>
    </row>
    <row r="216" spans="1:12" x14ac:dyDescent="0.25">
      <c r="A216">
        <v>1305</v>
      </c>
      <c r="B216" s="1">
        <f>DATE(2022,3,30) + TIME(0,0,0)</f>
        <v>44650</v>
      </c>
      <c r="C216">
        <v>587248960</v>
      </c>
      <c r="D216">
        <v>0</v>
      </c>
      <c r="E216">
        <v>0</v>
      </c>
      <c r="F216">
        <v>0</v>
      </c>
      <c r="G216">
        <v>3106365.75</v>
      </c>
      <c r="H216">
        <v>0</v>
      </c>
      <c r="I216">
        <v>1</v>
      </c>
      <c r="J216">
        <v>0</v>
      </c>
      <c r="K216">
        <v>0</v>
      </c>
      <c r="L216">
        <v>62140.41015625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588771072</v>
      </c>
      <c r="D217">
        <v>0</v>
      </c>
      <c r="E217">
        <v>0</v>
      </c>
      <c r="F217">
        <v>0</v>
      </c>
      <c r="G217">
        <v>3106365.75</v>
      </c>
      <c r="H217">
        <v>0</v>
      </c>
      <c r="I217">
        <v>1</v>
      </c>
      <c r="J217">
        <v>0</v>
      </c>
      <c r="K217">
        <v>0</v>
      </c>
      <c r="L217">
        <v>62150.07421875</v>
      </c>
    </row>
    <row r="218" spans="1:12" x14ac:dyDescent="0.25">
      <c r="A218">
        <v>1305.5</v>
      </c>
      <c r="B218" s="1">
        <f>DATE(2022,3,30) + TIME(12,0,0)</f>
        <v>44650.5</v>
      </c>
      <c r="C218">
        <v>588801600</v>
      </c>
      <c r="D218">
        <v>0</v>
      </c>
      <c r="E218">
        <v>0</v>
      </c>
      <c r="F218">
        <v>0</v>
      </c>
      <c r="G218">
        <v>3049721.75</v>
      </c>
      <c r="H218">
        <v>0</v>
      </c>
      <c r="I218">
        <v>1</v>
      </c>
      <c r="J218">
        <v>0</v>
      </c>
      <c r="K218">
        <v>0</v>
      </c>
      <c r="L218">
        <v>62138.02734375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605544576</v>
      </c>
      <c r="D219">
        <v>0</v>
      </c>
      <c r="E219">
        <v>0</v>
      </c>
      <c r="F219">
        <v>0</v>
      </c>
      <c r="G219">
        <v>3049721.75</v>
      </c>
      <c r="H219">
        <v>0</v>
      </c>
      <c r="I219">
        <v>1</v>
      </c>
      <c r="J219">
        <v>0</v>
      </c>
      <c r="K219">
        <v>0</v>
      </c>
      <c r="L219">
        <v>62125.05078125</v>
      </c>
    </row>
    <row r="220" spans="1:12" x14ac:dyDescent="0.25">
      <c r="A220">
        <v>1311</v>
      </c>
      <c r="B220" s="1">
        <f>DATE(2022,4,5) + TIME(0,0,0)</f>
        <v>44656</v>
      </c>
      <c r="C220">
        <v>605544576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62292.05859375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605544576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62287.24609375</v>
      </c>
    </row>
    <row r="222" spans="1:12" x14ac:dyDescent="0.25">
      <c r="A222">
        <v>1313</v>
      </c>
      <c r="B222" s="1">
        <f>DATE(2022,4,7) + TIME(0,0,0)</f>
        <v>44658</v>
      </c>
      <c r="C222">
        <v>605574592</v>
      </c>
      <c r="D222">
        <v>0</v>
      </c>
      <c r="E222">
        <v>0</v>
      </c>
      <c r="F222">
        <v>0</v>
      </c>
      <c r="G222">
        <v>3004334.5</v>
      </c>
      <c r="H222">
        <v>0</v>
      </c>
      <c r="I222">
        <v>1</v>
      </c>
      <c r="J222">
        <v>0</v>
      </c>
      <c r="K222">
        <v>0</v>
      </c>
      <c r="L222">
        <v>61382.5078125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629579264</v>
      </c>
      <c r="D223">
        <v>0</v>
      </c>
      <c r="E223">
        <v>0</v>
      </c>
      <c r="F223">
        <v>0</v>
      </c>
      <c r="G223">
        <v>3004334.5</v>
      </c>
      <c r="H223">
        <v>0</v>
      </c>
      <c r="I223">
        <v>1</v>
      </c>
      <c r="J223">
        <v>0</v>
      </c>
      <c r="K223">
        <v>0</v>
      </c>
      <c r="L223">
        <v>61978.984375</v>
      </c>
    </row>
    <row r="224" spans="1:12" x14ac:dyDescent="0.25">
      <c r="A224">
        <v>1321</v>
      </c>
      <c r="B224" s="1">
        <f>DATE(2022,4,15) + TIME(0,0,0)</f>
        <v>44666</v>
      </c>
      <c r="C224">
        <v>629609856</v>
      </c>
      <c r="D224">
        <v>0</v>
      </c>
      <c r="E224">
        <v>0</v>
      </c>
      <c r="F224">
        <v>0</v>
      </c>
      <c r="G224">
        <v>3057641</v>
      </c>
      <c r="H224">
        <v>0</v>
      </c>
      <c r="I224">
        <v>1</v>
      </c>
      <c r="J224">
        <v>0</v>
      </c>
      <c r="K224">
        <v>0</v>
      </c>
      <c r="L224">
        <v>61990.21875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635694528</v>
      </c>
      <c r="D225">
        <v>0</v>
      </c>
      <c r="E225">
        <v>0</v>
      </c>
      <c r="F225">
        <v>0</v>
      </c>
      <c r="G225">
        <v>3057641</v>
      </c>
      <c r="H225">
        <v>0</v>
      </c>
      <c r="I225">
        <v>1</v>
      </c>
      <c r="J225">
        <v>0</v>
      </c>
      <c r="K225">
        <v>0</v>
      </c>
      <c r="L225">
        <v>62010.17578125</v>
      </c>
    </row>
    <row r="226" spans="1:12" x14ac:dyDescent="0.25">
      <c r="A226">
        <v>1323</v>
      </c>
      <c r="B226" s="1">
        <f>DATE(2022,4,17) + TIME(0,0,0)</f>
        <v>44668</v>
      </c>
      <c r="C226">
        <v>635725824</v>
      </c>
      <c r="D226">
        <v>0</v>
      </c>
      <c r="E226">
        <v>0</v>
      </c>
      <c r="F226">
        <v>0</v>
      </c>
      <c r="G226">
        <v>3130420.75</v>
      </c>
      <c r="H226">
        <v>0</v>
      </c>
      <c r="I226">
        <v>1</v>
      </c>
      <c r="J226">
        <v>0</v>
      </c>
      <c r="K226">
        <v>0</v>
      </c>
      <c r="L226">
        <v>62025.59375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638824960</v>
      </c>
      <c r="D227">
        <v>0</v>
      </c>
      <c r="E227">
        <v>0</v>
      </c>
      <c r="F227">
        <v>0</v>
      </c>
      <c r="G227">
        <v>3130420.75</v>
      </c>
      <c r="H227">
        <v>0</v>
      </c>
      <c r="I227">
        <v>1</v>
      </c>
      <c r="J227">
        <v>0</v>
      </c>
      <c r="K227">
        <v>0</v>
      </c>
      <c r="L227">
        <v>62040.47265625</v>
      </c>
    </row>
    <row r="228" spans="1:12" x14ac:dyDescent="0.25">
      <c r="A228">
        <v>1324</v>
      </c>
      <c r="B228" s="1">
        <f>DATE(2022,4,18) + TIME(0,0,0)</f>
        <v>44669</v>
      </c>
      <c r="C228">
        <v>638864448</v>
      </c>
      <c r="D228">
        <v>0</v>
      </c>
      <c r="E228">
        <v>0</v>
      </c>
      <c r="F228">
        <v>0</v>
      </c>
      <c r="G228">
        <v>3947955.5</v>
      </c>
      <c r="H228">
        <v>0</v>
      </c>
      <c r="I228">
        <v>1</v>
      </c>
      <c r="J228">
        <v>0</v>
      </c>
      <c r="K228">
        <v>0</v>
      </c>
      <c r="L228">
        <v>62221.94140625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650668800</v>
      </c>
      <c r="D229">
        <v>0</v>
      </c>
      <c r="E229">
        <v>0</v>
      </c>
      <c r="F229">
        <v>0</v>
      </c>
      <c r="G229">
        <v>3947955.5</v>
      </c>
      <c r="H229">
        <v>0</v>
      </c>
      <c r="I229">
        <v>1</v>
      </c>
      <c r="J229">
        <v>0</v>
      </c>
      <c r="K229">
        <v>0</v>
      </c>
      <c r="L229">
        <v>62409.38671875</v>
      </c>
    </row>
    <row r="230" spans="1:12" x14ac:dyDescent="0.25">
      <c r="A230">
        <v>1327</v>
      </c>
      <c r="B230" s="1">
        <f>DATE(2022,4,21) + TIME(0,0,0)</f>
        <v>44672</v>
      </c>
      <c r="C230">
        <v>650698752</v>
      </c>
      <c r="D230">
        <v>0</v>
      </c>
      <c r="E230">
        <v>0</v>
      </c>
      <c r="F230">
        <v>0</v>
      </c>
      <c r="G230">
        <v>2996008</v>
      </c>
      <c r="H230">
        <v>0</v>
      </c>
      <c r="I230">
        <v>1</v>
      </c>
      <c r="J230">
        <v>0</v>
      </c>
      <c r="K230">
        <v>0</v>
      </c>
      <c r="L230">
        <v>62201.12109375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683624896</v>
      </c>
      <c r="D231">
        <v>0</v>
      </c>
      <c r="E231">
        <v>0</v>
      </c>
      <c r="F231">
        <v>0</v>
      </c>
      <c r="G231">
        <v>2996008</v>
      </c>
      <c r="H231">
        <v>0</v>
      </c>
      <c r="I231">
        <v>1</v>
      </c>
      <c r="J231">
        <v>0</v>
      </c>
      <c r="K231">
        <v>0</v>
      </c>
      <c r="L231">
        <v>61998</v>
      </c>
    </row>
    <row r="232" spans="1:12" x14ac:dyDescent="0.25">
      <c r="A232">
        <v>1338</v>
      </c>
      <c r="B232" s="1">
        <f>DATE(2022,5,2) + TIME(0,0,0)</f>
        <v>44683</v>
      </c>
      <c r="C232">
        <v>683653824</v>
      </c>
      <c r="D232">
        <v>0</v>
      </c>
      <c r="E232">
        <v>0</v>
      </c>
      <c r="F232">
        <v>0</v>
      </c>
      <c r="G232">
        <v>2891383.25</v>
      </c>
      <c r="H232">
        <v>0</v>
      </c>
      <c r="I232">
        <v>1</v>
      </c>
      <c r="J232">
        <v>0</v>
      </c>
      <c r="K232">
        <v>0</v>
      </c>
      <c r="L232">
        <v>61977.89453125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685070592</v>
      </c>
      <c r="D233">
        <v>0</v>
      </c>
      <c r="E233">
        <v>0</v>
      </c>
      <c r="F233">
        <v>0</v>
      </c>
      <c r="G233">
        <v>2891383.25</v>
      </c>
      <c r="H233">
        <v>0</v>
      </c>
      <c r="I233">
        <v>1</v>
      </c>
      <c r="J233">
        <v>0</v>
      </c>
      <c r="K233">
        <v>0</v>
      </c>
      <c r="L233">
        <v>61964.14453125</v>
      </c>
    </row>
    <row r="234" spans="1:12" x14ac:dyDescent="0.25">
      <c r="A234">
        <v>1338.5</v>
      </c>
      <c r="B234" s="1">
        <f>DATE(2022,5,2) + TIME(12,0,0)</f>
        <v>44683.5</v>
      </c>
      <c r="C234">
        <v>685100416</v>
      </c>
      <c r="D234">
        <v>0</v>
      </c>
      <c r="E234">
        <v>0</v>
      </c>
      <c r="F234">
        <v>0</v>
      </c>
      <c r="G234">
        <v>2979419</v>
      </c>
      <c r="H234">
        <v>0</v>
      </c>
      <c r="I234">
        <v>1</v>
      </c>
      <c r="J234">
        <v>0</v>
      </c>
      <c r="K234">
        <v>0</v>
      </c>
      <c r="L234">
        <v>61981.9140625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743169280</v>
      </c>
      <c r="D235">
        <v>0</v>
      </c>
      <c r="E235">
        <v>0</v>
      </c>
      <c r="F235">
        <v>0</v>
      </c>
      <c r="G235">
        <v>2979419</v>
      </c>
      <c r="H235">
        <v>0</v>
      </c>
      <c r="I235">
        <v>1</v>
      </c>
      <c r="J235">
        <v>0</v>
      </c>
      <c r="K235">
        <v>0</v>
      </c>
      <c r="L235">
        <v>61911.8515625</v>
      </c>
    </row>
    <row r="236" spans="1:12" x14ac:dyDescent="0.25">
      <c r="A236">
        <v>1358</v>
      </c>
      <c r="B236" s="1">
        <f>DATE(2022,5,22) + TIME(0,0,0)</f>
        <v>44703</v>
      </c>
      <c r="C236">
        <v>743198720</v>
      </c>
      <c r="D236">
        <v>0</v>
      </c>
      <c r="E236">
        <v>0</v>
      </c>
      <c r="F236">
        <v>0</v>
      </c>
      <c r="G236">
        <v>2944393.5</v>
      </c>
      <c r="H236">
        <v>0</v>
      </c>
      <c r="I236">
        <v>1</v>
      </c>
      <c r="J236">
        <v>0</v>
      </c>
      <c r="K236">
        <v>0</v>
      </c>
      <c r="L236">
        <v>61907.43359375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746113664</v>
      </c>
      <c r="D237">
        <v>0</v>
      </c>
      <c r="E237">
        <v>0</v>
      </c>
      <c r="F237">
        <v>0</v>
      </c>
      <c r="G237">
        <v>2944393.5</v>
      </c>
      <c r="H237">
        <v>0</v>
      </c>
      <c r="I237">
        <v>1</v>
      </c>
      <c r="J237">
        <v>0</v>
      </c>
      <c r="K237">
        <v>0</v>
      </c>
      <c r="L237">
        <v>61896.77734375</v>
      </c>
    </row>
    <row r="238" spans="1:12" x14ac:dyDescent="0.25">
      <c r="A238">
        <v>1359</v>
      </c>
      <c r="B238" s="1">
        <f>DATE(2022,5,23) + TIME(0,0,0)</f>
        <v>44704</v>
      </c>
      <c r="C238">
        <v>746144512</v>
      </c>
      <c r="D238">
        <v>0</v>
      </c>
      <c r="E238">
        <v>0</v>
      </c>
      <c r="F238">
        <v>0</v>
      </c>
      <c r="G238">
        <v>3084933.25</v>
      </c>
      <c r="H238">
        <v>0</v>
      </c>
      <c r="I238">
        <v>1</v>
      </c>
      <c r="J238">
        <v>0</v>
      </c>
      <c r="K238">
        <v>0</v>
      </c>
      <c r="L238">
        <v>61924.98046875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749198592</v>
      </c>
      <c r="D239">
        <v>0</v>
      </c>
      <c r="E239">
        <v>0</v>
      </c>
      <c r="F239">
        <v>0</v>
      </c>
      <c r="G239">
        <v>3084933.25</v>
      </c>
      <c r="H239">
        <v>0</v>
      </c>
      <c r="I239">
        <v>1</v>
      </c>
      <c r="J239">
        <v>0</v>
      </c>
      <c r="K239">
        <v>0</v>
      </c>
      <c r="L239">
        <v>61938.01171875</v>
      </c>
    </row>
    <row r="240" spans="1:12" x14ac:dyDescent="0.25">
      <c r="A240">
        <v>1360</v>
      </c>
      <c r="B240" s="1">
        <f>DATE(2022,5,24) + TIME(0,0,0)</f>
        <v>44705</v>
      </c>
      <c r="C240">
        <v>749229376</v>
      </c>
      <c r="D240">
        <v>0</v>
      </c>
      <c r="E240">
        <v>0</v>
      </c>
      <c r="F240">
        <v>0</v>
      </c>
      <c r="G240">
        <v>3079711.75</v>
      </c>
      <c r="H240">
        <v>0</v>
      </c>
      <c r="I240">
        <v>1</v>
      </c>
      <c r="J240">
        <v>0</v>
      </c>
      <c r="K240">
        <v>0</v>
      </c>
      <c r="L240">
        <v>61936.9765625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764597184</v>
      </c>
      <c r="D241">
        <v>0</v>
      </c>
      <c r="E241">
        <v>0</v>
      </c>
      <c r="F241">
        <v>0</v>
      </c>
      <c r="G241">
        <v>3079711.75</v>
      </c>
      <c r="H241">
        <v>0</v>
      </c>
      <c r="I241">
        <v>1</v>
      </c>
      <c r="J241">
        <v>0</v>
      </c>
      <c r="K241">
        <v>0</v>
      </c>
      <c r="L241">
        <v>61931.53125</v>
      </c>
    </row>
    <row r="242" spans="1:12" x14ac:dyDescent="0.25">
      <c r="A242">
        <v>1365</v>
      </c>
      <c r="B242" s="1">
        <f>DATE(2022,5,29) + TIME(0,0,0)</f>
        <v>44710</v>
      </c>
      <c r="C242">
        <v>764627392</v>
      </c>
      <c r="D242">
        <v>0</v>
      </c>
      <c r="E242">
        <v>0</v>
      </c>
      <c r="F242">
        <v>0</v>
      </c>
      <c r="G242">
        <v>3021634</v>
      </c>
      <c r="H242">
        <v>0</v>
      </c>
      <c r="I242">
        <v>1</v>
      </c>
      <c r="J242">
        <v>0</v>
      </c>
      <c r="K242">
        <v>0</v>
      </c>
      <c r="L242">
        <v>61919.9609375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794813504</v>
      </c>
      <c r="D243">
        <v>0</v>
      </c>
      <c r="E243">
        <v>0</v>
      </c>
      <c r="F243">
        <v>0</v>
      </c>
      <c r="G243">
        <v>3021634</v>
      </c>
      <c r="H243">
        <v>0</v>
      </c>
      <c r="I243">
        <v>1</v>
      </c>
      <c r="J243">
        <v>0</v>
      </c>
      <c r="K243">
        <v>0</v>
      </c>
      <c r="L243">
        <v>61882.05859375</v>
      </c>
    </row>
    <row r="244" spans="1:12" x14ac:dyDescent="0.25">
      <c r="A244">
        <v>1375</v>
      </c>
      <c r="B244" s="1">
        <f>DATE(2022,6,8) + TIME(0,0,0)</f>
        <v>44720</v>
      </c>
      <c r="C244">
        <v>794842112</v>
      </c>
      <c r="D244">
        <v>0</v>
      </c>
      <c r="E244">
        <v>0</v>
      </c>
      <c r="F244">
        <v>0</v>
      </c>
      <c r="G244">
        <v>2858643.5</v>
      </c>
      <c r="H244">
        <v>0</v>
      </c>
      <c r="I244">
        <v>1</v>
      </c>
      <c r="J244">
        <v>0</v>
      </c>
      <c r="K244">
        <v>0</v>
      </c>
      <c r="L244">
        <v>61852.76171875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797672128</v>
      </c>
      <c r="D245">
        <v>0</v>
      </c>
      <c r="E245">
        <v>0</v>
      </c>
      <c r="F245">
        <v>0</v>
      </c>
      <c r="G245">
        <v>2858643.5</v>
      </c>
      <c r="H245">
        <v>0</v>
      </c>
      <c r="I245">
        <v>1</v>
      </c>
      <c r="J245">
        <v>0</v>
      </c>
      <c r="K245">
        <v>0</v>
      </c>
      <c r="L245">
        <v>61825.55859375</v>
      </c>
    </row>
    <row r="246" spans="1:12" x14ac:dyDescent="0.25">
      <c r="A246">
        <v>1376</v>
      </c>
      <c r="B246" s="1">
        <f>DATE(2022,6,9) + TIME(0,0,0)</f>
        <v>44721</v>
      </c>
      <c r="C246">
        <v>797713280</v>
      </c>
      <c r="D246">
        <v>0</v>
      </c>
      <c r="E246">
        <v>0</v>
      </c>
      <c r="F246">
        <v>0</v>
      </c>
      <c r="G246">
        <v>4111698.25</v>
      </c>
      <c r="H246">
        <v>0</v>
      </c>
      <c r="I246">
        <v>1</v>
      </c>
      <c r="J246">
        <v>0</v>
      </c>
      <c r="K246">
        <v>0</v>
      </c>
      <c r="L246">
        <v>62087.7421875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805895552</v>
      </c>
      <c r="D247">
        <v>0</v>
      </c>
      <c r="E247">
        <v>0</v>
      </c>
      <c r="F247">
        <v>0</v>
      </c>
      <c r="G247">
        <v>4111698.25</v>
      </c>
      <c r="H247">
        <v>0</v>
      </c>
      <c r="I247">
        <v>1</v>
      </c>
      <c r="J247">
        <v>0</v>
      </c>
      <c r="K247">
        <v>0</v>
      </c>
      <c r="L247">
        <v>62295.15625</v>
      </c>
    </row>
    <row r="248" spans="1:12" x14ac:dyDescent="0.25">
      <c r="A248">
        <v>1378</v>
      </c>
      <c r="B248" s="1">
        <f>DATE(2022,6,11) + TIME(0,0,0)</f>
        <v>44723</v>
      </c>
      <c r="C248">
        <v>805935424</v>
      </c>
      <c r="D248">
        <v>0</v>
      </c>
      <c r="E248">
        <v>0</v>
      </c>
      <c r="F248">
        <v>0</v>
      </c>
      <c r="G248">
        <v>3990119.5</v>
      </c>
      <c r="H248">
        <v>0</v>
      </c>
      <c r="I248">
        <v>1</v>
      </c>
      <c r="J248">
        <v>0</v>
      </c>
      <c r="K248">
        <v>0</v>
      </c>
      <c r="L248">
        <v>62268.45703125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829836224</v>
      </c>
      <c r="D249">
        <v>0</v>
      </c>
      <c r="E249">
        <v>0</v>
      </c>
      <c r="F249">
        <v>0</v>
      </c>
      <c r="G249">
        <v>3990119.5</v>
      </c>
      <c r="H249">
        <v>0</v>
      </c>
      <c r="I249">
        <v>1</v>
      </c>
      <c r="J249">
        <v>0</v>
      </c>
      <c r="K249">
        <v>0</v>
      </c>
      <c r="L249">
        <v>62332.50390625</v>
      </c>
    </row>
    <row r="250" spans="1:12" x14ac:dyDescent="0.25">
      <c r="A250">
        <v>1384</v>
      </c>
      <c r="B250" s="1">
        <f>DATE(2022,6,17) + TIME(0,0,0)</f>
        <v>44729</v>
      </c>
      <c r="C250">
        <v>829865920</v>
      </c>
      <c r="D250">
        <v>0</v>
      </c>
      <c r="E250">
        <v>0</v>
      </c>
      <c r="F250">
        <v>0</v>
      </c>
      <c r="G250">
        <v>2967352.25</v>
      </c>
      <c r="H250">
        <v>0</v>
      </c>
      <c r="I250">
        <v>1</v>
      </c>
      <c r="J250">
        <v>0</v>
      </c>
      <c r="K250">
        <v>0</v>
      </c>
      <c r="L250">
        <v>62121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841705664</v>
      </c>
      <c r="D251">
        <v>0</v>
      </c>
      <c r="E251">
        <v>0</v>
      </c>
      <c r="F251">
        <v>0</v>
      </c>
      <c r="G251">
        <v>2967352.25</v>
      </c>
      <c r="H251">
        <v>0</v>
      </c>
      <c r="I251">
        <v>1</v>
      </c>
      <c r="J251">
        <v>0</v>
      </c>
      <c r="K251">
        <v>0</v>
      </c>
      <c r="L251">
        <v>61907.28515625</v>
      </c>
    </row>
    <row r="252" spans="1:12" x14ac:dyDescent="0.25">
      <c r="A252">
        <v>1388</v>
      </c>
      <c r="B252" s="1">
        <f>DATE(2022,6,21) + TIME(0,0,0)</f>
        <v>44733</v>
      </c>
      <c r="C252">
        <v>841735040</v>
      </c>
      <c r="D252">
        <v>0</v>
      </c>
      <c r="E252">
        <v>0</v>
      </c>
      <c r="F252">
        <v>0</v>
      </c>
      <c r="G252">
        <v>2939445.5</v>
      </c>
      <c r="H252">
        <v>0</v>
      </c>
      <c r="I252">
        <v>1</v>
      </c>
      <c r="J252">
        <v>0</v>
      </c>
      <c r="K252">
        <v>0</v>
      </c>
      <c r="L252">
        <v>61903.77734375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853463424</v>
      </c>
      <c r="D253">
        <v>0</v>
      </c>
      <c r="E253">
        <v>0</v>
      </c>
      <c r="F253">
        <v>0</v>
      </c>
      <c r="G253">
        <v>2939445.5</v>
      </c>
      <c r="H253">
        <v>0</v>
      </c>
      <c r="I253">
        <v>1</v>
      </c>
      <c r="J253">
        <v>0</v>
      </c>
      <c r="K253">
        <v>0</v>
      </c>
      <c r="L253">
        <v>61845.3046875</v>
      </c>
    </row>
    <row r="254" spans="1:12" x14ac:dyDescent="0.25">
      <c r="A254">
        <v>1392</v>
      </c>
      <c r="B254" s="1">
        <f>DATE(2022,6,25) + TIME(0,0,0)</f>
        <v>44737</v>
      </c>
      <c r="C254">
        <v>853493440</v>
      </c>
      <c r="D254">
        <v>0</v>
      </c>
      <c r="E254">
        <v>0</v>
      </c>
      <c r="F254">
        <v>0</v>
      </c>
      <c r="G254">
        <v>2998804</v>
      </c>
      <c r="H254">
        <v>0</v>
      </c>
      <c r="I254">
        <v>1</v>
      </c>
      <c r="J254">
        <v>0</v>
      </c>
      <c r="K254">
        <v>0</v>
      </c>
      <c r="L254">
        <v>61856.6640625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874455040</v>
      </c>
      <c r="D255">
        <v>0</v>
      </c>
      <c r="E255">
        <v>0</v>
      </c>
      <c r="F255">
        <v>0</v>
      </c>
      <c r="G255">
        <v>2998804</v>
      </c>
      <c r="H255">
        <v>0</v>
      </c>
      <c r="I255">
        <v>1</v>
      </c>
      <c r="J255">
        <v>0</v>
      </c>
      <c r="K255">
        <v>0</v>
      </c>
      <c r="L255">
        <v>61815.10546875</v>
      </c>
    </row>
    <row r="256" spans="1:12" x14ac:dyDescent="0.25">
      <c r="A256">
        <v>1399</v>
      </c>
      <c r="B256" s="1">
        <f>DATE(2022,7,2) + TIME(0,0,0)</f>
        <v>44744</v>
      </c>
      <c r="C256">
        <v>874485696</v>
      </c>
      <c r="D256">
        <v>0</v>
      </c>
      <c r="E256">
        <v>0</v>
      </c>
      <c r="F256">
        <v>0</v>
      </c>
      <c r="G256">
        <v>3059948.25</v>
      </c>
      <c r="H256">
        <v>0</v>
      </c>
      <c r="I256">
        <v>1</v>
      </c>
      <c r="J256">
        <v>0</v>
      </c>
      <c r="K256">
        <v>0</v>
      </c>
      <c r="L256">
        <v>61826.87109375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880574976</v>
      </c>
      <c r="D257">
        <v>0</v>
      </c>
      <c r="E257">
        <v>0</v>
      </c>
      <c r="F257">
        <v>0</v>
      </c>
      <c r="G257">
        <v>3059948.25</v>
      </c>
      <c r="H257">
        <v>0</v>
      </c>
      <c r="I257">
        <v>1</v>
      </c>
      <c r="J257">
        <v>0</v>
      </c>
      <c r="K257">
        <v>0</v>
      </c>
      <c r="L257">
        <v>61819.875</v>
      </c>
    </row>
    <row r="258" spans="1:12" x14ac:dyDescent="0.25">
      <c r="A258">
        <v>1401</v>
      </c>
      <c r="B258" s="1">
        <f>DATE(2022,7,4) + TIME(0,0,0)</f>
        <v>44746</v>
      </c>
      <c r="C258">
        <v>880604352</v>
      </c>
      <c r="D258">
        <v>0</v>
      </c>
      <c r="E258">
        <v>0</v>
      </c>
      <c r="F258">
        <v>0</v>
      </c>
      <c r="G258">
        <v>2935511.25</v>
      </c>
      <c r="H258">
        <v>0</v>
      </c>
      <c r="I258">
        <v>1</v>
      </c>
      <c r="J258">
        <v>0</v>
      </c>
      <c r="K258">
        <v>0</v>
      </c>
      <c r="L258">
        <v>61795.68359375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882042752</v>
      </c>
      <c r="D259">
        <v>0</v>
      </c>
      <c r="E259">
        <v>0</v>
      </c>
      <c r="F259">
        <v>0</v>
      </c>
      <c r="G259">
        <v>2935511.25</v>
      </c>
      <c r="H259">
        <v>0</v>
      </c>
      <c r="I259">
        <v>1</v>
      </c>
      <c r="J259">
        <v>0</v>
      </c>
      <c r="K259">
        <v>0</v>
      </c>
      <c r="L259">
        <v>61777.8203125</v>
      </c>
    </row>
    <row r="260" spans="1:12" x14ac:dyDescent="0.25">
      <c r="A260">
        <v>1401.5</v>
      </c>
      <c r="B260" s="1">
        <f>DATE(2022,7,4) + TIME(12,0,0)</f>
        <v>44746.5</v>
      </c>
      <c r="C260">
        <v>882071936</v>
      </c>
      <c r="D260">
        <v>0</v>
      </c>
      <c r="E260">
        <v>0</v>
      </c>
      <c r="F260">
        <v>0</v>
      </c>
      <c r="G260">
        <v>2918784.5</v>
      </c>
      <c r="H260">
        <v>0</v>
      </c>
      <c r="I260">
        <v>1</v>
      </c>
      <c r="J260">
        <v>0</v>
      </c>
      <c r="K260">
        <v>0</v>
      </c>
      <c r="L260">
        <v>61774.39453125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883502144</v>
      </c>
      <c r="D261">
        <v>0</v>
      </c>
      <c r="E261">
        <v>0</v>
      </c>
      <c r="F261">
        <v>0</v>
      </c>
      <c r="G261">
        <v>2918784.5</v>
      </c>
      <c r="H261">
        <v>0</v>
      </c>
      <c r="I261">
        <v>1</v>
      </c>
      <c r="J261">
        <v>0</v>
      </c>
      <c r="K261">
        <v>0</v>
      </c>
      <c r="L261">
        <v>61762.91015625</v>
      </c>
    </row>
    <row r="262" spans="1:12" x14ac:dyDescent="0.25">
      <c r="A262">
        <v>1402</v>
      </c>
      <c r="B262" s="1">
        <f>DATE(2022,7,5) + TIME(0,0,0)</f>
        <v>44747</v>
      </c>
      <c r="C262">
        <v>883532608</v>
      </c>
      <c r="D262">
        <v>0</v>
      </c>
      <c r="E262">
        <v>0</v>
      </c>
      <c r="F262">
        <v>0</v>
      </c>
      <c r="G262">
        <v>3046921</v>
      </c>
      <c r="H262">
        <v>0</v>
      </c>
      <c r="I262">
        <v>1</v>
      </c>
      <c r="J262">
        <v>0</v>
      </c>
      <c r="K262">
        <v>0</v>
      </c>
      <c r="L262">
        <v>61789.078125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889595968</v>
      </c>
      <c r="D263">
        <v>0</v>
      </c>
      <c r="E263">
        <v>0</v>
      </c>
      <c r="F263">
        <v>0</v>
      </c>
      <c r="G263">
        <v>3046921</v>
      </c>
      <c r="H263">
        <v>0</v>
      </c>
      <c r="I263">
        <v>1</v>
      </c>
      <c r="J263">
        <v>0</v>
      </c>
      <c r="K263">
        <v>0</v>
      </c>
      <c r="L263">
        <v>61783.77734375</v>
      </c>
    </row>
    <row r="264" spans="1:12" x14ac:dyDescent="0.25">
      <c r="A264">
        <v>1404</v>
      </c>
      <c r="B264" s="1">
        <f>DATE(2022,7,7) + TIME(0,0,0)</f>
        <v>44749</v>
      </c>
      <c r="C264">
        <v>889625856</v>
      </c>
      <c r="D264">
        <v>0</v>
      </c>
      <c r="E264">
        <v>0</v>
      </c>
      <c r="F264">
        <v>0</v>
      </c>
      <c r="G264">
        <v>2992474.75</v>
      </c>
      <c r="H264">
        <v>0</v>
      </c>
      <c r="I264">
        <v>1</v>
      </c>
      <c r="J264">
        <v>0</v>
      </c>
      <c r="K264">
        <v>0</v>
      </c>
      <c r="L264">
        <v>61773.31640625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907550784</v>
      </c>
      <c r="D265">
        <v>0</v>
      </c>
      <c r="E265">
        <v>0</v>
      </c>
      <c r="F265">
        <v>0</v>
      </c>
      <c r="G265">
        <v>2992474.75</v>
      </c>
      <c r="H265">
        <v>0</v>
      </c>
      <c r="I265">
        <v>1</v>
      </c>
      <c r="J265">
        <v>0</v>
      </c>
      <c r="K265">
        <v>0</v>
      </c>
      <c r="L265">
        <v>61713.171875</v>
      </c>
    </row>
    <row r="266" spans="1:12" x14ac:dyDescent="0.25">
      <c r="A266">
        <v>1410</v>
      </c>
      <c r="B266" s="1">
        <f>DATE(2022,7,13) + TIME(0,0,0)</f>
        <v>44755</v>
      </c>
      <c r="C266">
        <v>907580672</v>
      </c>
      <c r="D266">
        <v>0</v>
      </c>
      <c r="E266">
        <v>0</v>
      </c>
      <c r="F266">
        <v>0</v>
      </c>
      <c r="G266">
        <v>2989206</v>
      </c>
      <c r="H266">
        <v>0</v>
      </c>
      <c r="I266">
        <v>1</v>
      </c>
      <c r="J266">
        <v>0</v>
      </c>
      <c r="K266">
        <v>0</v>
      </c>
      <c r="L266">
        <v>61712.53515625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913529216</v>
      </c>
      <c r="D267">
        <v>0</v>
      </c>
      <c r="E267">
        <v>0</v>
      </c>
      <c r="F267">
        <v>0</v>
      </c>
      <c r="G267">
        <v>2989206</v>
      </c>
      <c r="H267">
        <v>0</v>
      </c>
      <c r="I267">
        <v>1</v>
      </c>
      <c r="J267">
        <v>0</v>
      </c>
      <c r="K267">
        <v>0</v>
      </c>
      <c r="L267">
        <v>61695.61328125</v>
      </c>
    </row>
    <row r="268" spans="1:12" x14ac:dyDescent="0.25">
      <c r="A268">
        <v>1412</v>
      </c>
      <c r="B268" s="1">
        <f>DATE(2022,7,15) + TIME(0,0,0)</f>
        <v>44757</v>
      </c>
      <c r="C268">
        <v>913558528</v>
      </c>
      <c r="D268">
        <v>0</v>
      </c>
      <c r="E268">
        <v>0</v>
      </c>
      <c r="F268">
        <v>0</v>
      </c>
      <c r="G268">
        <v>2933936</v>
      </c>
      <c r="H268">
        <v>0</v>
      </c>
      <c r="I268">
        <v>1</v>
      </c>
      <c r="J268">
        <v>0</v>
      </c>
      <c r="K268">
        <v>0</v>
      </c>
      <c r="L268">
        <v>61685.09765625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928198912</v>
      </c>
      <c r="D269">
        <v>0</v>
      </c>
      <c r="E269">
        <v>0</v>
      </c>
      <c r="F269">
        <v>0</v>
      </c>
      <c r="G269">
        <v>2933936</v>
      </c>
      <c r="H269">
        <v>0</v>
      </c>
      <c r="I269">
        <v>1</v>
      </c>
      <c r="J269">
        <v>0</v>
      </c>
      <c r="K269">
        <v>0</v>
      </c>
      <c r="L269">
        <v>61636.08203125</v>
      </c>
    </row>
    <row r="270" spans="1:12" x14ac:dyDescent="0.25">
      <c r="A270">
        <v>1417</v>
      </c>
      <c r="B270" s="1">
        <f>DATE(2022,7,20) + TIME(0,0,0)</f>
        <v>44762</v>
      </c>
      <c r="C270">
        <v>928229632</v>
      </c>
      <c r="D270">
        <v>0</v>
      </c>
      <c r="E270">
        <v>0</v>
      </c>
      <c r="F270">
        <v>0</v>
      </c>
      <c r="G270">
        <v>3075784.25</v>
      </c>
      <c r="H270">
        <v>0</v>
      </c>
      <c r="I270">
        <v>1</v>
      </c>
      <c r="J270">
        <v>0</v>
      </c>
      <c r="K270">
        <v>0</v>
      </c>
      <c r="L270">
        <v>61663.15234375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937426240</v>
      </c>
      <c r="D271">
        <v>0</v>
      </c>
      <c r="E271">
        <v>0</v>
      </c>
      <c r="F271">
        <v>0</v>
      </c>
      <c r="G271">
        <v>3075784.25</v>
      </c>
      <c r="H271">
        <v>0</v>
      </c>
      <c r="I271">
        <v>1</v>
      </c>
      <c r="J271">
        <v>0</v>
      </c>
      <c r="K271">
        <v>0</v>
      </c>
      <c r="L271">
        <v>61669.66015625</v>
      </c>
    </row>
    <row r="272" spans="1:12" x14ac:dyDescent="0.25">
      <c r="A272">
        <v>1420</v>
      </c>
      <c r="B272" s="1">
        <f>DATE(2022,7,23) + TIME(0,0,0)</f>
        <v>44765</v>
      </c>
      <c r="C272">
        <v>937456320</v>
      </c>
      <c r="D272">
        <v>0</v>
      </c>
      <c r="E272">
        <v>0</v>
      </c>
      <c r="F272">
        <v>0</v>
      </c>
      <c r="G272">
        <v>3009724</v>
      </c>
      <c r="H272">
        <v>0</v>
      </c>
      <c r="I272">
        <v>1</v>
      </c>
      <c r="J272">
        <v>0</v>
      </c>
      <c r="K272">
        <v>0</v>
      </c>
      <c r="L272">
        <v>61657.078125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964513792</v>
      </c>
      <c r="D273">
        <v>0</v>
      </c>
      <c r="E273">
        <v>0</v>
      </c>
      <c r="F273">
        <v>0</v>
      </c>
      <c r="G273">
        <v>3009724</v>
      </c>
      <c r="H273">
        <v>0</v>
      </c>
      <c r="I273">
        <v>1</v>
      </c>
      <c r="J273">
        <v>0</v>
      </c>
      <c r="K273">
        <v>0</v>
      </c>
      <c r="L273">
        <v>61595.15234375</v>
      </c>
    </row>
    <row r="274" spans="1:12" x14ac:dyDescent="0.25">
      <c r="A274">
        <v>1429</v>
      </c>
      <c r="B274" s="1">
        <f>DATE(2022,8,1) + TIME(0,0,0)</f>
        <v>44774</v>
      </c>
      <c r="C274">
        <v>964544192</v>
      </c>
      <c r="D274">
        <v>0</v>
      </c>
      <c r="E274">
        <v>0</v>
      </c>
      <c r="F274">
        <v>0</v>
      </c>
      <c r="G274">
        <v>3043178.5</v>
      </c>
      <c r="H274">
        <v>0</v>
      </c>
      <c r="I274">
        <v>1</v>
      </c>
      <c r="J274">
        <v>0</v>
      </c>
      <c r="K274">
        <v>0</v>
      </c>
      <c r="L274">
        <v>61601.73828125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966948288</v>
      </c>
      <c r="D275">
        <v>0</v>
      </c>
      <c r="E275">
        <v>0</v>
      </c>
      <c r="F275">
        <v>0</v>
      </c>
      <c r="G275">
        <v>3043178.5</v>
      </c>
      <c r="H275">
        <v>0</v>
      </c>
      <c r="I275">
        <v>1</v>
      </c>
      <c r="J275">
        <v>0</v>
      </c>
      <c r="K275">
        <v>0</v>
      </c>
      <c r="L275">
        <v>61600.63671875</v>
      </c>
    </row>
    <row r="276" spans="1:12" x14ac:dyDescent="0.25">
      <c r="A276">
        <v>1429.8</v>
      </c>
      <c r="B276" s="1">
        <f>DATE(2022,8,1) + TIME(19,12,0)</f>
        <v>44774.8</v>
      </c>
      <c r="C276">
        <v>966978304</v>
      </c>
      <c r="D276">
        <v>0</v>
      </c>
      <c r="E276">
        <v>0</v>
      </c>
      <c r="F276">
        <v>0</v>
      </c>
      <c r="G276">
        <v>3000273</v>
      </c>
      <c r="H276">
        <v>0</v>
      </c>
      <c r="I276">
        <v>1</v>
      </c>
      <c r="J276">
        <v>0</v>
      </c>
      <c r="K276">
        <v>0</v>
      </c>
      <c r="L276">
        <v>61595.1015625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967548352</v>
      </c>
      <c r="D277">
        <v>0</v>
      </c>
      <c r="E277">
        <v>0</v>
      </c>
      <c r="F277">
        <v>0</v>
      </c>
      <c r="G277">
        <v>3000273</v>
      </c>
      <c r="H277">
        <v>0</v>
      </c>
      <c r="I277">
        <v>1</v>
      </c>
      <c r="J277">
        <v>0</v>
      </c>
      <c r="K277">
        <v>0</v>
      </c>
      <c r="L277">
        <v>61591.31640625</v>
      </c>
    </row>
    <row r="278" spans="1:12" x14ac:dyDescent="0.25">
      <c r="A278">
        <v>1430</v>
      </c>
      <c r="B278" s="1">
        <f>DATE(2022,8,2) + TIME(0,0,0)</f>
        <v>44775</v>
      </c>
      <c r="C278">
        <v>967577856</v>
      </c>
      <c r="D278">
        <v>0</v>
      </c>
      <c r="E278">
        <v>0</v>
      </c>
      <c r="F278">
        <v>0</v>
      </c>
      <c r="G278">
        <v>2948948.75</v>
      </c>
      <c r="H278">
        <v>0</v>
      </c>
      <c r="I278">
        <v>1</v>
      </c>
      <c r="J278">
        <v>0</v>
      </c>
      <c r="K278">
        <v>0</v>
      </c>
      <c r="L278">
        <v>61581.4765625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976395200</v>
      </c>
      <c r="D279">
        <v>0</v>
      </c>
      <c r="E279">
        <v>0</v>
      </c>
      <c r="F279">
        <v>0</v>
      </c>
      <c r="G279">
        <v>2948948.75</v>
      </c>
      <c r="H279">
        <v>0</v>
      </c>
      <c r="I279">
        <v>1</v>
      </c>
      <c r="J279">
        <v>0</v>
      </c>
      <c r="K279">
        <v>0</v>
      </c>
      <c r="L279">
        <v>61549.0625</v>
      </c>
    </row>
    <row r="280" spans="1:12" x14ac:dyDescent="0.25">
      <c r="A280">
        <v>1433</v>
      </c>
      <c r="B280" s="1">
        <f>DATE(2022,8,5) + TIME(0,0,0)</f>
        <v>44778</v>
      </c>
      <c r="C280">
        <v>976434560</v>
      </c>
      <c r="D280">
        <v>0</v>
      </c>
      <c r="E280">
        <v>0</v>
      </c>
      <c r="F280">
        <v>0</v>
      </c>
      <c r="G280">
        <v>3934035.75</v>
      </c>
      <c r="H280">
        <v>0</v>
      </c>
      <c r="I280">
        <v>1</v>
      </c>
      <c r="J280">
        <v>0</v>
      </c>
      <c r="K280">
        <v>0</v>
      </c>
      <c r="L280">
        <v>61746.12890625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999999424</v>
      </c>
      <c r="D281">
        <v>0</v>
      </c>
      <c r="E281">
        <v>0</v>
      </c>
      <c r="F281">
        <v>0</v>
      </c>
      <c r="G281">
        <v>3934035.75</v>
      </c>
      <c r="H281">
        <v>0</v>
      </c>
      <c r="I281">
        <v>1</v>
      </c>
      <c r="J281">
        <v>0</v>
      </c>
      <c r="K281">
        <v>0</v>
      </c>
      <c r="L281">
        <v>61971.9296875</v>
      </c>
    </row>
    <row r="282" spans="1:12" x14ac:dyDescent="0.25">
      <c r="A282">
        <v>1439</v>
      </c>
      <c r="B282" s="1">
        <f>DATE(2022,8,11) + TIME(0,0,0)</f>
        <v>44784</v>
      </c>
      <c r="C282">
        <v>1000029568</v>
      </c>
      <c r="D282">
        <v>0</v>
      </c>
      <c r="E282">
        <v>0</v>
      </c>
      <c r="F282">
        <v>0</v>
      </c>
      <c r="G282">
        <v>3015926.75</v>
      </c>
      <c r="H282">
        <v>0</v>
      </c>
      <c r="I282">
        <v>1</v>
      </c>
      <c r="J282">
        <v>0</v>
      </c>
      <c r="K282">
        <v>0</v>
      </c>
      <c r="L282">
        <v>61790.37109375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1003015360</v>
      </c>
      <c r="D283">
        <v>0</v>
      </c>
      <c r="E283">
        <v>0</v>
      </c>
      <c r="F283">
        <v>0</v>
      </c>
      <c r="G283">
        <v>3015926.75</v>
      </c>
      <c r="H283">
        <v>0</v>
      </c>
      <c r="I283">
        <v>1</v>
      </c>
      <c r="J283">
        <v>0</v>
      </c>
      <c r="K283">
        <v>0</v>
      </c>
      <c r="L283">
        <v>61684.83203125</v>
      </c>
    </row>
    <row r="284" spans="1:12" x14ac:dyDescent="0.25">
      <c r="A284">
        <v>1440</v>
      </c>
      <c r="B284" s="1">
        <f>DATE(2022,8,12) + TIME(0,0,0)</f>
        <v>44785</v>
      </c>
      <c r="C284">
        <v>1003044480</v>
      </c>
      <c r="D284">
        <v>0</v>
      </c>
      <c r="E284">
        <v>0</v>
      </c>
      <c r="F284">
        <v>0</v>
      </c>
      <c r="G284">
        <v>2915398</v>
      </c>
      <c r="H284">
        <v>0</v>
      </c>
      <c r="I284">
        <v>1</v>
      </c>
      <c r="J284">
        <v>0</v>
      </c>
      <c r="K284">
        <v>0</v>
      </c>
      <c r="L284">
        <v>61665.70703125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1020507712</v>
      </c>
      <c r="D285">
        <v>0</v>
      </c>
      <c r="E285">
        <v>0</v>
      </c>
      <c r="F285">
        <v>0</v>
      </c>
      <c r="G285">
        <v>2915398</v>
      </c>
      <c r="H285">
        <v>0</v>
      </c>
      <c r="I285">
        <v>1</v>
      </c>
      <c r="J285">
        <v>0</v>
      </c>
      <c r="K285">
        <v>0</v>
      </c>
      <c r="L285">
        <v>61533.2890625</v>
      </c>
    </row>
    <row r="286" spans="1:12" x14ac:dyDescent="0.25">
      <c r="A286">
        <v>1446</v>
      </c>
      <c r="B286" s="1">
        <f>DATE(2022,8,18) + TIME(0,0,0)</f>
        <v>44791</v>
      </c>
      <c r="C286">
        <v>1020537984</v>
      </c>
      <c r="D286">
        <v>0</v>
      </c>
      <c r="E286">
        <v>0</v>
      </c>
      <c r="F286">
        <v>0</v>
      </c>
      <c r="G286">
        <v>3024509.25</v>
      </c>
      <c r="H286">
        <v>0</v>
      </c>
      <c r="I286">
        <v>1</v>
      </c>
      <c r="J286">
        <v>0</v>
      </c>
      <c r="K286">
        <v>0</v>
      </c>
      <c r="L286">
        <v>61553.96484375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1077973376</v>
      </c>
      <c r="D287">
        <v>0</v>
      </c>
      <c r="E287">
        <v>0</v>
      </c>
      <c r="F287">
        <v>0</v>
      </c>
      <c r="G287">
        <v>3024509.25</v>
      </c>
      <c r="H287">
        <v>0</v>
      </c>
      <c r="I287">
        <v>1</v>
      </c>
      <c r="J287">
        <v>0</v>
      </c>
      <c r="K287">
        <v>0</v>
      </c>
      <c r="L287">
        <v>61451.43359375</v>
      </c>
    </row>
    <row r="288" spans="1:12" x14ac:dyDescent="0.25">
      <c r="A288">
        <v>1465</v>
      </c>
      <c r="B288" s="1">
        <f>DATE(2022,9,6) + TIME(0,0,0)</f>
        <v>44810</v>
      </c>
      <c r="C288">
        <v>1078002048</v>
      </c>
      <c r="D288">
        <v>0</v>
      </c>
      <c r="E288">
        <v>0</v>
      </c>
      <c r="F288">
        <v>0</v>
      </c>
      <c r="G288">
        <v>2863593.75</v>
      </c>
      <c r="H288">
        <v>0</v>
      </c>
      <c r="I288">
        <v>1</v>
      </c>
      <c r="J288">
        <v>0</v>
      </c>
      <c r="K288">
        <v>0</v>
      </c>
      <c r="L288">
        <v>61422.07421875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1083700608</v>
      </c>
      <c r="D289">
        <v>0</v>
      </c>
      <c r="E289">
        <v>0</v>
      </c>
      <c r="F289">
        <v>0</v>
      </c>
      <c r="G289">
        <v>2863593.75</v>
      </c>
      <c r="H289">
        <v>0</v>
      </c>
      <c r="I289">
        <v>1</v>
      </c>
      <c r="J289">
        <v>0</v>
      </c>
      <c r="K289">
        <v>0</v>
      </c>
      <c r="L289">
        <v>61383.55859375</v>
      </c>
    </row>
    <row r="290" spans="1:12" x14ac:dyDescent="0.25">
      <c r="A290">
        <v>1467</v>
      </c>
      <c r="B290" s="1">
        <f>DATE(2022,9,8) + TIME(0,0,0)</f>
        <v>44812</v>
      </c>
      <c r="C290">
        <v>1083728640</v>
      </c>
      <c r="D290">
        <v>0</v>
      </c>
      <c r="E290">
        <v>0</v>
      </c>
      <c r="F290">
        <v>0</v>
      </c>
      <c r="G290">
        <v>2808843.5</v>
      </c>
      <c r="H290">
        <v>0</v>
      </c>
      <c r="I290">
        <v>1</v>
      </c>
      <c r="J290">
        <v>0</v>
      </c>
      <c r="K290">
        <v>0</v>
      </c>
      <c r="L290">
        <v>61373.578125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1085385856</v>
      </c>
      <c r="D291">
        <v>0</v>
      </c>
      <c r="E291">
        <v>0</v>
      </c>
      <c r="F291">
        <v>0</v>
      </c>
      <c r="G291">
        <v>2808843.5</v>
      </c>
      <c r="H291">
        <v>0</v>
      </c>
      <c r="I291">
        <v>1</v>
      </c>
      <c r="J291">
        <v>0</v>
      </c>
      <c r="K291">
        <v>0</v>
      </c>
      <c r="L291">
        <v>61361.3828125</v>
      </c>
    </row>
    <row r="292" spans="1:12" x14ac:dyDescent="0.25">
      <c r="A292">
        <v>1467.6</v>
      </c>
      <c r="B292" s="1">
        <f>DATE(2022,9,8) + TIME(14,24,0)</f>
        <v>44812.6</v>
      </c>
      <c r="C292">
        <v>1085415808</v>
      </c>
      <c r="D292">
        <v>0</v>
      </c>
      <c r="E292">
        <v>0</v>
      </c>
      <c r="F292">
        <v>0</v>
      </c>
      <c r="G292">
        <v>2989134.5</v>
      </c>
      <c r="H292">
        <v>0</v>
      </c>
      <c r="I292">
        <v>1</v>
      </c>
      <c r="J292">
        <v>0</v>
      </c>
      <c r="K292">
        <v>0</v>
      </c>
      <c r="L292">
        <v>61394.41015625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1119462016</v>
      </c>
      <c r="D293">
        <v>0</v>
      </c>
      <c r="E293">
        <v>0</v>
      </c>
      <c r="F293">
        <v>0</v>
      </c>
      <c r="G293">
        <v>2989134.5</v>
      </c>
      <c r="H293">
        <v>0</v>
      </c>
      <c r="I293">
        <v>1</v>
      </c>
      <c r="J293">
        <v>0</v>
      </c>
      <c r="K293">
        <v>0</v>
      </c>
      <c r="L293">
        <v>61349.2421875</v>
      </c>
    </row>
    <row r="294" spans="1:12" x14ac:dyDescent="0.25">
      <c r="A294">
        <v>1479</v>
      </c>
      <c r="B294" s="1">
        <f>DATE(2022,9,20) + TIME(0,0,0)</f>
        <v>44824</v>
      </c>
      <c r="C294">
        <v>1119492864</v>
      </c>
      <c r="D294">
        <v>0</v>
      </c>
      <c r="E294">
        <v>0</v>
      </c>
      <c r="F294">
        <v>0</v>
      </c>
      <c r="G294">
        <v>3080613</v>
      </c>
      <c r="H294">
        <v>0</v>
      </c>
      <c r="I294">
        <v>1</v>
      </c>
      <c r="J294">
        <v>0</v>
      </c>
      <c r="K294">
        <v>0</v>
      </c>
      <c r="L294">
        <v>61366.515625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1121002368</v>
      </c>
      <c r="D295">
        <v>0</v>
      </c>
      <c r="E295">
        <v>0</v>
      </c>
      <c r="F295">
        <v>0</v>
      </c>
      <c r="G295">
        <v>3080613</v>
      </c>
      <c r="H295">
        <v>0</v>
      </c>
      <c r="I295">
        <v>1</v>
      </c>
      <c r="J295">
        <v>0</v>
      </c>
      <c r="K295">
        <v>0</v>
      </c>
      <c r="L295">
        <v>61372.671875</v>
      </c>
    </row>
    <row r="296" spans="1:12" x14ac:dyDescent="0.25">
      <c r="A296">
        <v>1479.5</v>
      </c>
      <c r="B296" s="1">
        <f>DATE(2022,9,20) + TIME(12,0,0)</f>
        <v>44824.5</v>
      </c>
      <c r="C296">
        <v>1121031552</v>
      </c>
      <c r="D296">
        <v>0</v>
      </c>
      <c r="E296">
        <v>0</v>
      </c>
      <c r="F296">
        <v>0</v>
      </c>
      <c r="G296">
        <v>2923889.75</v>
      </c>
      <c r="H296">
        <v>0</v>
      </c>
      <c r="I296">
        <v>1</v>
      </c>
      <c r="J296">
        <v>0</v>
      </c>
      <c r="K296">
        <v>0</v>
      </c>
      <c r="L296">
        <v>61343.62109375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1145855360</v>
      </c>
      <c r="D297">
        <v>0</v>
      </c>
      <c r="E297">
        <v>0</v>
      </c>
      <c r="F297">
        <v>0</v>
      </c>
      <c r="G297">
        <v>2923889.75</v>
      </c>
      <c r="H297">
        <v>0</v>
      </c>
      <c r="I297">
        <v>1</v>
      </c>
      <c r="J297">
        <v>0</v>
      </c>
      <c r="K297">
        <v>0</v>
      </c>
      <c r="L297">
        <v>61273.5546875</v>
      </c>
    </row>
    <row r="298" spans="1:12" x14ac:dyDescent="0.25">
      <c r="A298">
        <v>1488</v>
      </c>
      <c r="B298" s="1">
        <f>DATE(2022,9,29) + TIME(0,0,0)</f>
        <v>44833</v>
      </c>
      <c r="C298">
        <v>1145885440</v>
      </c>
      <c r="D298">
        <v>0</v>
      </c>
      <c r="E298">
        <v>0</v>
      </c>
      <c r="F298">
        <v>0</v>
      </c>
      <c r="G298">
        <v>2998412.25</v>
      </c>
      <c r="H298">
        <v>0</v>
      </c>
      <c r="I298">
        <v>1</v>
      </c>
      <c r="J298">
        <v>0</v>
      </c>
      <c r="K298">
        <v>0</v>
      </c>
      <c r="L298">
        <v>61287.28125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1160847488</v>
      </c>
      <c r="D299">
        <v>0</v>
      </c>
      <c r="E299">
        <v>0</v>
      </c>
      <c r="F299">
        <v>0</v>
      </c>
      <c r="G299">
        <v>2998412.25</v>
      </c>
      <c r="H299">
        <v>0</v>
      </c>
      <c r="I299">
        <v>1</v>
      </c>
      <c r="J299">
        <v>0</v>
      </c>
      <c r="K299">
        <v>0</v>
      </c>
      <c r="L299">
        <v>61272.578125</v>
      </c>
    </row>
    <row r="300" spans="1:12" x14ac:dyDescent="0.25">
      <c r="A300">
        <v>1493</v>
      </c>
      <c r="B300" s="1">
        <f>DATE(2022,10,4) + TIME(0,0,0)</f>
        <v>44838</v>
      </c>
      <c r="C300">
        <v>1160883840</v>
      </c>
      <c r="D300">
        <v>0</v>
      </c>
      <c r="E300">
        <v>0</v>
      </c>
      <c r="F300">
        <v>0</v>
      </c>
      <c r="G300">
        <v>3641507</v>
      </c>
      <c r="H300">
        <v>0</v>
      </c>
      <c r="I300">
        <v>1</v>
      </c>
      <c r="J300">
        <v>0</v>
      </c>
      <c r="K300">
        <v>0</v>
      </c>
      <c r="L300">
        <v>62113.89453125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1233677568</v>
      </c>
      <c r="D301">
        <v>0</v>
      </c>
      <c r="E301">
        <v>0</v>
      </c>
      <c r="F301">
        <v>0</v>
      </c>
      <c r="G301">
        <v>3641507</v>
      </c>
      <c r="H301">
        <v>0</v>
      </c>
      <c r="I301">
        <v>1</v>
      </c>
      <c r="J301">
        <v>0</v>
      </c>
      <c r="K301">
        <v>0</v>
      </c>
      <c r="L301">
        <v>63886.7265625</v>
      </c>
    </row>
    <row r="302" spans="1:12" x14ac:dyDescent="0.25">
      <c r="A302">
        <v>1513</v>
      </c>
      <c r="B302" s="1">
        <f>DATE(2022,10,24) + TIME(0,0,0)</f>
        <v>44858</v>
      </c>
      <c r="C302">
        <v>1233715456</v>
      </c>
      <c r="D302">
        <v>0</v>
      </c>
      <c r="E302">
        <v>0</v>
      </c>
      <c r="F302">
        <v>0</v>
      </c>
      <c r="G302">
        <v>3780217.75</v>
      </c>
      <c r="H302">
        <v>0</v>
      </c>
      <c r="I302">
        <v>1</v>
      </c>
      <c r="J302">
        <v>0</v>
      </c>
      <c r="K302">
        <v>0</v>
      </c>
      <c r="L302">
        <v>63947.6953125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1241238016</v>
      </c>
      <c r="D303">
        <v>0</v>
      </c>
      <c r="E303">
        <v>0</v>
      </c>
      <c r="F303">
        <v>0</v>
      </c>
      <c r="G303">
        <v>3780217.75</v>
      </c>
      <c r="H303">
        <v>0</v>
      </c>
      <c r="I303">
        <v>1</v>
      </c>
      <c r="J303">
        <v>0</v>
      </c>
      <c r="K303">
        <v>0</v>
      </c>
      <c r="L303">
        <v>64050.42578125</v>
      </c>
    </row>
    <row r="304" spans="1:12" x14ac:dyDescent="0.25">
      <c r="A304">
        <v>1515</v>
      </c>
      <c r="B304" s="1">
        <f>DATE(2022,10,26) + TIME(0,0,0)</f>
        <v>44860</v>
      </c>
      <c r="C304">
        <v>1241276288</v>
      </c>
      <c r="D304">
        <v>0</v>
      </c>
      <c r="E304">
        <v>0</v>
      </c>
      <c r="F304">
        <v>0</v>
      </c>
      <c r="G304">
        <v>3828054.25</v>
      </c>
      <c r="H304">
        <v>0</v>
      </c>
      <c r="I304">
        <v>1</v>
      </c>
      <c r="J304">
        <v>0</v>
      </c>
      <c r="K304">
        <v>0</v>
      </c>
      <c r="L304">
        <v>64071.58984375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1252722176</v>
      </c>
      <c r="D305">
        <v>0</v>
      </c>
      <c r="E305">
        <v>0</v>
      </c>
      <c r="F305">
        <v>0</v>
      </c>
      <c r="G305">
        <v>3828054.25</v>
      </c>
      <c r="H305">
        <v>0</v>
      </c>
      <c r="I305">
        <v>1</v>
      </c>
      <c r="J305">
        <v>0</v>
      </c>
      <c r="K305">
        <v>0</v>
      </c>
      <c r="L305">
        <v>64185.734375</v>
      </c>
    </row>
    <row r="306" spans="1:12" x14ac:dyDescent="0.25">
      <c r="A306">
        <v>1518</v>
      </c>
      <c r="B306" s="1">
        <f>DATE(2022,10,29) + TIME(0,0,0)</f>
        <v>44863</v>
      </c>
      <c r="C306">
        <v>1252760192</v>
      </c>
      <c r="D306">
        <v>0</v>
      </c>
      <c r="E306">
        <v>0</v>
      </c>
      <c r="F306">
        <v>0</v>
      </c>
      <c r="G306">
        <v>3803909.5</v>
      </c>
      <c r="H306">
        <v>0</v>
      </c>
      <c r="I306">
        <v>1</v>
      </c>
      <c r="J306">
        <v>0</v>
      </c>
      <c r="K306">
        <v>0</v>
      </c>
      <c r="L306">
        <v>64175.546875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1264133888</v>
      </c>
      <c r="D307">
        <v>0</v>
      </c>
      <c r="E307">
        <v>0</v>
      </c>
      <c r="F307">
        <v>0</v>
      </c>
      <c r="G307">
        <v>3803909.5</v>
      </c>
      <c r="H307">
        <v>0</v>
      </c>
      <c r="I307">
        <v>1</v>
      </c>
      <c r="J307">
        <v>0</v>
      </c>
      <c r="K307">
        <v>0</v>
      </c>
      <c r="L307">
        <v>64250.05078125</v>
      </c>
    </row>
    <row r="308" spans="1:12" x14ac:dyDescent="0.25">
      <c r="A308">
        <v>1521</v>
      </c>
      <c r="B308" s="1">
        <f>DATE(2022,11,1) + TIME(0,0,0)</f>
        <v>44866</v>
      </c>
      <c r="C308">
        <v>1264173952</v>
      </c>
      <c r="D308">
        <v>0</v>
      </c>
      <c r="E308">
        <v>0</v>
      </c>
      <c r="F308">
        <v>0</v>
      </c>
      <c r="G308">
        <v>3997749.25</v>
      </c>
      <c r="H308">
        <v>0</v>
      </c>
      <c r="I308">
        <v>1</v>
      </c>
      <c r="J308">
        <v>0</v>
      </c>
      <c r="K308">
        <v>0</v>
      </c>
      <c r="L308">
        <v>64334.63671875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1267332096</v>
      </c>
      <c r="D309">
        <v>0</v>
      </c>
      <c r="E309">
        <v>0</v>
      </c>
      <c r="F309">
        <v>0</v>
      </c>
      <c r="G309">
        <v>3997749.25</v>
      </c>
      <c r="H309">
        <v>0</v>
      </c>
      <c r="I309">
        <v>1</v>
      </c>
      <c r="J309">
        <v>0</v>
      </c>
      <c r="K309">
        <v>0</v>
      </c>
      <c r="L309">
        <v>64401.81640625</v>
      </c>
    </row>
    <row r="310" spans="1:12" x14ac:dyDescent="0.25">
      <c r="A310">
        <v>1521.8</v>
      </c>
      <c r="B310" s="1">
        <f>DATE(2022,11,1) + TIME(19,12,0)</f>
        <v>44866.8</v>
      </c>
      <c r="C310">
        <v>1267370752</v>
      </c>
      <c r="D310">
        <v>0</v>
      </c>
      <c r="E310">
        <v>0</v>
      </c>
      <c r="F310">
        <v>0</v>
      </c>
      <c r="G310">
        <v>3864936.5</v>
      </c>
      <c r="H310">
        <v>0</v>
      </c>
      <c r="I310">
        <v>1</v>
      </c>
      <c r="J310">
        <v>0</v>
      </c>
      <c r="K310">
        <v>0</v>
      </c>
      <c r="L310">
        <v>64344.5234375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1271970048</v>
      </c>
      <c r="D311">
        <v>0</v>
      </c>
      <c r="E311">
        <v>0</v>
      </c>
      <c r="F311">
        <v>0</v>
      </c>
      <c r="G311">
        <v>3864936.5</v>
      </c>
      <c r="H311">
        <v>0</v>
      </c>
      <c r="I311">
        <v>1</v>
      </c>
      <c r="J311">
        <v>0</v>
      </c>
      <c r="K311">
        <v>0</v>
      </c>
      <c r="L311">
        <v>64356.453125</v>
      </c>
    </row>
    <row r="312" spans="1:12" x14ac:dyDescent="0.25">
      <c r="A312">
        <v>1523</v>
      </c>
      <c r="B312" s="1">
        <f>DATE(2022,11,3) + TIME(0,0,0)</f>
        <v>44868</v>
      </c>
      <c r="C312">
        <v>1272008576</v>
      </c>
      <c r="D312">
        <v>0</v>
      </c>
      <c r="E312">
        <v>0</v>
      </c>
      <c r="F312">
        <v>0</v>
      </c>
      <c r="G312">
        <v>3854999.75</v>
      </c>
      <c r="H312">
        <v>0</v>
      </c>
      <c r="I312">
        <v>1</v>
      </c>
      <c r="J312">
        <v>0</v>
      </c>
      <c r="K312">
        <v>0</v>
      </c>
      <c r="L312">
        <v>64352.359375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1283535104</v>
      </c>
      <c r="D313">
        <v>0</v>
      </c>
      <c r="E313">
        <v>0</v>
      </c>
      <c r="F313">
        <v>0</v>
      </c>
      <c r="G313">
        <v>3854999.75</v>
      </c>
      <c r="H313">
        <v>0</v>
      </c>
      <c r="I313">
        <v>1</v>
      </c>
      <c r="J313">
        <v>0</v>
      </c>
      <c r="K313">
        <v>0</v>
      </c>
      <c r="L313">
        <v>64412.78515625</v>
      </c>
    </row>
    <row r="314" spans="1:12" x14ac:dyDescent="0.25">
      <c r="A314">
        <v>1526</v>
      </c>
      <c r="B314" s="1">
        <f>DATE(2022,11,6) + TIME(0,0,0)</f>
        <v>44871</v>
      </c>
      <c r="C314">
        <v>1283573504</v>
      </c>
      <c r="D314">
        <v>0</v>
      </c>
      <c r="E314">
        <v>0</v>
      </c>
      <c r="F314">
        <v>0</v>
      </c>
      <c r="G314">
        <v>3846239.75</v>
      </c>
      <c r="H314">
        <v>0</v>
      </c>
      <c r="I314">
        <v>1</v>
      </c>
      <c r="J314">
        <v>0</v>
      </c>
      <c r="K314">
        <v>0</v>
      </c>
      <c r="L314">
        <v>64409.7421875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1287381248</v>
      </c>
      <c r="D315">
        <v>0</v>
      </c>
      <c r="E315">
        <v>0</v>
      </c>
      <c r="F315">
        <v>0</v>
      </c>
      <c r="G315">
        <v>3846239.75</v>
      </c>
      <c r="H315">
        <v>0</v>
      </c>
      <c r="I315">
        <v>1</v>
      </c>
      <c r="J315">
        <v>0</v>
      </c>
      <c r="K315">
        <v>0</v>
      </c>
      <c r="L315">
        <v>64426.2421875</v>
      </c>
    </row>
    <row r="316" spans="1:12" x14ac:dyDescent="0.25">
      <c r="A316">
        <v>1527</v>
      </c>
      <c r="B316" s="1">
        <f>DATE(2022,11,7) + TIME(0,0,0)</f>
        <v>44872</v>
      </c>
      <c r="C316">
        <v>1287419648</v>
      </c>
      <c r="D316">
        <v>0</v>
      </c>
      <c r="E316">
        <v>0</v>
      </c>
      <c r="F316">
        <v>0</v>
      </c>
      <c r="G316">
        <v>3829109</v>
      </c>
      <c r="H316">
        <v>0</v>
      </c>
      <c r="I316">
        <v>1</v>
      </c>
      <c r="J316">
        <v>0</v>
      </c>
      <c r="K316">
        <v>0</v>
      </c>
      <c r="L316">
        <v>64418.9921875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1298868608</v>
      </c>
      <c r="D317">
        <v>0</v>
      </c>
      <c r="E317">
        <v>0</v>
      </c>
      <c r="F317">
        <v>0</v>
      </c>
      <c r="G317">
        <v>3829109</v>
      </c>
      <c r="H317">
        <v>0</v>
      </c>
      <c r="I317">
        <v>1</v>
      </c>
      <c r="J317">
        <v>0</v>
      </c>
      <c r="K317">
        <v>0</v>
      </c>
      <c r="L317">
        <v>64464.15234375</v>
      </c>
    </row>
    <row r="318" spans="1:12" x14ac:dyDescent="0.25">
      <c r="A318">
        <v>1530</v>
      </c>
      <c r="B318" s="1">
        <f>DATE(2022,11,10) + TIME(0,0,0)</f>
        <v>44875</v>
      </c>
      <c r="C318">
        <v>1298905600</v>
      </c>
      <c r="D318">
        <v>0</v>
      </c>
      <c r="E318">
        <v>0</v>
      </c>
      <c r="F318">
        <v>0</v>
      </c>
      <c r="G318">
        <v>3695401</v>
      </c>
      <c r="H318">
        <v>0</v>
      </c>
      <c r="I318">
        <v>1</v>
      </c>
      <c r="J318">
        <v>0</v>
      </c>
      <c r="K318">
        <v>0</v>
      </c>
      <c r="L318">
        <v>64406.6953125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1302563968</v>
      </c>
      <c r="D319">
        <v>0</v>
      </c>
      <c r="E319">
        <v>0</v>
      </c>
      <c r="F319">
        <v>0</v>
      </c>
      <c r="G319">
        <v>3695401</v>
      </c>
      <c r="H319">
        <v>0</v>
      </c>
      <c r="I319">
        <v>1</v>
      </c>
      <c r="J319">
        <v>0</v>
      </c>
      <c r="K319">
        <v>0</v>
      </c>
      <c r="L319">
        <v>64387.98828125</v>
      </c>
    </row>
    <row r="320" spans="1:12" x14ac:dyDescent="0.25">
      <c r="A320">
        <v>1531</v>
      </c>
      <c r="B320" s="1">
        <f>DATE(2022,11,11) + TIME(0,0,0)</f>
        <v>44876</v>
      </c>
      <c r="C320">
        <v>1302603264</v>
      </c>
      <c r="D320">
        <v>0</v>
      </c>
      <c r="E320">
        <v>0</v>
      </c>
      <c r="F320">
        <v>0</v>
      </c>
      <c r="G320">
        <v>3926413.75</v>
      </c>
      <c r="H320">
        <v>0</v>
      </c>
      <c r="I320">
        <v>1</v>
      </c>
      <c r="J320">
        <v>0</v>
      </c>
      <c r="K320">
        <v>0</v>
      </c>
      <c r="L320">
        <v>64487.57421875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1310416896</v>
      </c>
      <c r="D321">
        <v>0</v>
      </c>
      <c r="E321">
        <v>0</v>
      </c>
      <c r="F321">
        <v>0</v>
      </c>
      <c r="G321">
        <v>3926413.75</v>
      </c>
      <c r="H321">
        <v>0</v>
      </c>
      <c r="I321">
        <v>1</v>
      </c>
      <c r="J321">
        <v>0</v>
      </c>
      <c r="K321">
        <v>0</v>
      </c>
      <c r="L321">
        <v>64582.58984375</v>
      </c>
    </row>
    <row r="322" spans="1:12" x14ac:dyDescent="0.25">
      <c r="A322">
        <v>1533</v>
      </c>
      <c r="B322" s="1">
        <f>DATE(2022,11,13) + TIME(0,0,0)</f>
        <v>44878</v>
      </c>
      <c r="C322">
        <v>1310456576</v>
      </c>
      <c r="D322">
        <v>0</v>
      </c>
      <c r="E322">
        <v>0</v>
      </c>
      <c r="F322">
        <v>0</v>
      </c>
      <c r="G322">
        <v>3975676.5</v>
      </c>
      <c r="H322">
        <v>0</v>
      </c>
      <c r="I322">
        <v>1</v>
      </c>
      <c r="J322">
        <v>0</v>
      </c>
      <c r="K322">
        <v>0</v>
      </c>
      <c r="L322">
        <v>64604.18359375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1322343936</v>
      </c>
      <c r="D323">
        <v>0</v>
      </c>
      <c r="E323">
        <v>0</v>
      </c>
      <c r="F323">
        <v>0</v>
      </c>
      <c r="G323">
        <v>3975676.5</v>
      </c>
      <c r="H323">
        <v>0</v>
      </c>
      <c r="I323">
        <v>1</v>
      </c>
      <c r="J323">
        <v>0</v>
      </c>
      <c r="K323">
        <v>0</v>
      </c>
      <c r="L323">
        <v>64691.09375</v>
      </c>
    </row>
    <row r="324" spans="1:12" x14ac:dyDescent="0.25">
      <c r="A324">
        <v>1536</v>
      </c>
      <c r="B324" s="1">
        <f>DATE(2022,11,16) + TIME(0,0,0)</f>
        <v>44881</v>
      </c>
      <c r="C324">
        <v>1322382208</v>
      </c>
      <c r="D324">
        <v>0</v>
      </c>
      <c r="E324">
        <v>0</v>
      </c>
      <c r="F324">
        <v>0</v>
      </c>
      <c r="G324">
        <v>3829862.5</v>
      </c>
      <c r="H324">
        <v>0</v>
      </c>
      <c r="I324">
        <v>1</v>
      </c>
      <c r="J324">
        <v>0</v>
      </c>
      <c r="K324">
        <v>0</v>
      </c>
      <c r="L324">
        <v>64628.3671875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1326173696</v>
      </c>
      <c r="D325">
        <v>0</v>
      </c>
      <c r="E325">
        <v>0</v>
      </c>
      <c r="F325">
        <v>0</v>
      </c>
      <c r="G325">
        <v>3829862.5</v>
      </c>
      <c r="H325">
        <v>0</v>
      </c>
      <c r="I325">
        <v>1</v>
      </c>
      <c r="J325">
        <v>0</v>
      </c>
      <c r="K325">
        <v>0</v>
      </c>
      <c r="L325">
        <v>64610.62109375</v>
      </c>
    </row>
    <row r="326" spans="1:12" x14ac:dyDescent="0.25">
      <c r="A326">
        <v>1537</v>
      </c>
      <c r="B326" s="1">
        <f>DATE(2022,11,17) + TIME(0,0,0)</f>
        <v>44882</v>
      </c>
      <c r="C326">
        <v>1326211456</v>
      </c>
      <c r="D326">
        <v>0</v>
      </c>
      <c r="E326">
        <v>0</v>
      </c>
      <c r="F326">
        <v>0</v>
      </c>
      <c r="G326">
        <v>3776816.5</v>
      </c>
      <c r="H326">
        <v>0</v>
      </c>
      <c r="I326">
        <v>1</v>
      </c>
      <c r="J326">
        <v>0</v>
      </c>
      <c r="K326">
        <v>0</v>
      </c>
      <c r="L326">
        <v>64587.828125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1345057792</v>
      </c>
      <c r="D327">
        <v>0</v>
      </c>
      <c r="E327">
        <v>0</v>
      </c>
      <c r="F327">
        <v>0</v>
      </c>
      <c r="G327">
        <v>3776816.5</v>
      </c>
      <c r="H327">
        <v>0</v>
      </c>
      <c r="I327">
        <v>1</v>
      </c>
      <c r="J327">
        <v>0</v>
      </c>
      <c r="K327">
        <v>0</v>
      </c>
      <c r="L327">
        <v>64602.95703125</v>
      </c>
    </row>
    <row r="328" spans="1:12" x14ac:dyDescent="0.25">
      <c r="A328">
        <v>1542</v>
      </c>
      <c r="B328" s="1">
        <f>DATE(2022,11,22) + TIME(0,0,0)</f>
        <v>44887</v>
      </c>
      <c r="C328">
        <v>1345096704</v>
      </c>
      <c r="D328">
        <v>0</v>
      </c>
      <c r="E328">
        <v>0</v>
      </c>
      <c r="F328">
        <v>0</v>
      </c>
      <c r="G328">
        <v>3886442.25</v>
      </c>
      <c r="H328">
        <v>0</v>
      </c>
      <c r="I328">
        <v>1</v>
      </c>
      <c r="J328">
        <v>0</v>
      </c>
      <c r="K328">
        <v>0</v>
      </c>
      <c r="L328">
        <v>64649.98828125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1360603648</v>
      </c>
      <c r="D329">
        <v>0</v>
      </c>
      <c r="E329">
        <v>0</v>
      </c>
      <c r="F329">
        <v>0</v>
      </c>
      <c r="G329">
        <v>3886442.25</v>
      </c>
      <c r="H329">
        <v>0</v>
      </c>
      <c r="I329">
        <v>1</v>
      </c>
      <c r="J329">
        <v>0</v>
      </c>
      <c r="K329">
        <v>0</v>
      </c>
      <c r="L329">
        <v>64725.94140625</v>
      </c>
    </row>
    <row r="330" spans="1:12" x14ac:dyDescent="0.25">
      <c r="A330">
        <v>1546</v>
      </c>
      <c r="B330" s="1">
        <f>DATE(2022,11,26) + TIME(0,0,0)</f>
        <v>44891</v>
      </c>
      <c r="C330">
        <v>1360641920</v>
      </c>
      <c r="D330">
        <v>0</v>
      </c>
      <c r="E330">
        <v>0</v>
      </c>
      <c r="F330">
        <v>0</v>
      </c>
      <c r="G330">
        <v>3837698</v>
      </c>
      <c r="H330">
        <v>0</v>
      </c>
      <c r="I330">
        <v>1</v>
      </c>
      <c r="J330">
        <v>0</v>
      </c>
      <c r="K330">
        <v>0</v>
      </c>
      <c r="L330">
        <v>64705.26953125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1379792128</v>
      </c>
      <c r="D331">
        <v>0</v>
      </c>
      <c r="E331">
        <v>0</v>
      </c>
      <c r="F331">
        <v>0</v>
      </c>
      <c r="G331">
        <v>3837698</v>
      </c>
      <c r="H331">
        <v>0</v>
      </c>
      <c r="I331">
        <v>1</v>
      </c>
      <c r="J331">
        <v>0</v>
      </c>
      <c r="K331">
        <v>0</v>
      </c>
      <c r="L331">
        <v>64724.0859375</v>
      </c>
    </row>
    <row r="332" spans="1:12" x14ac:dyDescent="0.25">
      <c r="A332">
        <v>1551</v>
      </c>
      <c r="B332" s="1">
        <f>DATE(2022,12,1) + TIME(0,0,0)</f>
        <v>44896</v>
      </c>
      <c r="C332">
        <v>1379832192</v>
      </c>
      <c r="D332">
        <v>0</v>
      </c>
      <c r="E332">
        <v>0</v>
      </c>
      <c r="F332">
        <v>0</v>
      </c>
      <c r="G332">
        <v>4006471.25</v>
      </c>
      <c r="H332">
        <v>0</v>
      </c>
      <c r="I332">
        <v>1</v>
      </c>
      <c r="J332">
        <v>0</v>
      </c>
      <c r="K332">
        <v>0</v>
      </c>
      <c r="L332">
        <v>64795.69140625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1383798528</v>
      </c>
      <c r="D333">
        <v>0</v>
      </c>
      <c r="E333">
        <v>0</v>
      </c>
      <c r="F333">
        <v>0</v>
      </c>
      <c r="G333">
        <v>4006471.25</v>
      </c>
      <c r="H333">
        <v>0</v>
      </c>
      <c r="I333">
        <v>1</v>
      </c>
      <c r="J333">
        <v>0</v>
      </c>
      <c r="K333">
        <v>0</v>
      </c>
      <c r="L333">
        <v>64845.23828125</v>
      </c>
    </row>
    <row r="334" spans="1:12" x14ac:dyDescent="0.25">
      <c r="A334">
        <v>1552</v>
      </c>
      <c r="B334" s="1">
        <f>DATE(2022,12,2) + TIME(0,0,0)</f>
        <v>44897</v>
      </c>
      <c r="C334">
        <v>1383837312</v>
      </c>
      <c r="D334">
        <v>0</v>
      </c>
      <c r="E334">
        <v>0</v>
      </c>
      <c r="F334">
        <v>0</v>
      </c>
      <c r="G334">
        <v>3880448</v>
      </c>
      <c r="H334">
        <v>0</v>
      </c>
      <c r="I334">
        <v>1</v>
      </c>
      <c r="J334">
        <v>0</v>
      </c>
      <c r="K334">
        <v>0</v>
      </c>
      <c r="L334">
        <v>64792.03515625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1385738752</v>
      </c>
      <c r="D335">
        <v>0</v>
      </c>
      <c r="E335">
        <v>0</v>
      </c>
      <c r="F335">
        <v>0</v>
      </c>
      <c r="G335">
        <v>3880448</v>
      </c>
      <c r="H335">
        <v>0</v>
      </c>
      <c r="I335">
        <v>1</v>
      </c>
      <c r="J335">
        <v>0</v>
      </c>
      <c r="K335">
        <v>0</v>
      </c>
      <c r="L335">
        <v>64780.85546875</v>
      </c>
    </row>
    <row r="336" spans="1:12" x14ac:dyDescent="0.25">
      <c r="A336">
        <v>1552.5</v>
      </c>
      <c r="B336" s="1">
        <f>DATE(2022,12,2) + TIME(12,0,0)</f>
        <v>44897.5</v>
      </c>
      <c r="C336">
        <v>1385778688</v>
      </c>
      <c r="D336">
        <v>0</v>
      </c>
      <c r="E336">
        <v>0</v>
      </c>
      <c r="F336">
        <v>0</v>
      </c>
      <c r="G336">
        <v>3985163.75</v>
      </c>
      <c r="H336">
        <v>0</v>
      </c>
      <c r="I336">
        <v>1</v>
      </c>
      <c r="J336">
        <v>0</v>
      </c>
      <c r="K336">
        <v>0</v>
      </c>
      <c r="L336">
        <v>64825.20703125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1391716480</v>
      </c>
      <c r="D337">
        <v>0</v>
      </c>
      <c r="E337">
        <v>0</v>
      </c>
      <c r="F337">
        <v>0</v>
      </c>
      <c r="G337">
        <v>3985163.75</v>
      </c>
      <c r="H337">
        <v>0</v>
      </c>
      <c r="I337">
        <v>1</v>
      </c>
      <c r="J337">
        <v>0</v>
      </c>
      <c r="K337">
        <v>0</v>
      </c>
      <c r="L337">
        <v>64863.98046875</v>
      </c>
    </row>
    <row r="338" spans="1:12" x14ac:dyDescent="0.25">
      <c r="A338">
        <v>1554</v>
      </c>
      <c r="B338" s="1">
        <f>DATE(2022,12,4) + TIME(0,0,0)</f>
        <v>44899</v>
      </c>
      <c r="C338">
        <v>1391755648</v>
      </c>
      <c r="D338">
        <v>0</v>
      </c>
      <c r="E338">
        <v>0</v>
      </c>
      <c r="F338">
        <v>0</v>
      </c>
      <c r="G338">
        <v>3909751.25</v>
      </c>
      <c r="H338">
        <v>0</v>
      </c>
      <c r="I338">
        <v>1</v>
      </c>
      <c r="J338">
        <v>0</v>
      </c>
      <c r="K338">
        <v>0</v>
      </c>
      <c r="L338">
        <v>64832.20703125</v>
      </c>
    </row>
    <row r="339" spans="1:12" x14ac:dyDescent="0.25">
      <c r="A339">
        <v>1555</v>
      </c>
      <c r="B339" s="1">
        <f>DATE(2022,12,5) + TIME(0,0,0)</f>
        <v>44900</v>
      </c>
      <c r="C339">
        <v>1395665408</v>
      </c>
      <c r="D339">
        <v>0</v>
      </c>
      <c r="E339">
        <v>0</v>
      </c>
      <c r="F339">
        <v>0</v>
      </c>
      <c r="G339">
        <v>3909751.25</v>
      </c>
      <c r="H339">
        <v>0</v>
      </c>
      <c r="I339">
        <v>1</v>
      </c>
      <c r="J339">
        <v>0</v>
      </c>
      <c r="K339">
        <v>0</v>
      </c>
      <c r="L339">
        <v>64828.2109375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1399536000</v>
      </c>
      <c r="D340">
        <v>0</v>
      </c>
      <c r="E340">
        <v>0</v>
      </c>
      <c r="F340">
        <v>0</v>
      </c>
      <c r="G340">
        <v>3909751.25</v>
      </c>
      <c r="H340">
        <v>0</v>
      </c>
      <c r="I340">
        <v>1</v>
      </c>
      <c r="J340">
        <v>0</v>
      </c>
      <c r="K340">
        <v>0</v>
      </c>
      <c r="L340">
        <v>61012.86328125</v>
      </c>
    </row>
    <row r="341" spans="1:12" x14ac:dyDescent="0.25">
      <c r="A341">
        <v>1556</v>
      </c>
      <c r="B341" s="1">
        <f>DATE(2022,12,6) + TIME(0,0,0)</f>
        <v>44901</v>
      </c>
      <c r="C341">
        <v>1399575936</v>
      </c>
      <c r="D341">
        <v>0</v>
      </c>
      <c r="E341">
        <v>0</v>
      </c>
      <c r="F341">
        <v>0</v>
      </c>
      <c r="G341">
        <v>3992893</v>
      </c>
      <c r="H341">
        <v>0</v>
      </c>
      <c r="I341">
        <v>1</v>
      </c>
      <c r="J341">
        <v>0</v>
      </c>
      <c r="K341">
        <v>0</v>
      </c>
      <c r="L341">
        <v>61043.57421875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1403528960</v>
      </c>
      <c r="D342">
        <v>0</v>
      </c>
      <c r="E342">
        <v>0</v>
      </c>
      <c r="F342">
        <v>0</v>
      </c>
      <c r="G342">
        <v>3992893</v>
      </c>
      <c r="H342">
        <v>0</v>
      </c>
      <c r="I342">
        <v>1</v>
      </c>
      <c r="J342">
        <v>0</v>
      </c>
      <c r="K342">
        <v>0</v>
      </c>
      <c r="L342">
        <v>61281.37109375</v>
      </c>
    </row>
    <row r="343" spans="1:12" x14ac:dyDescent="0.25">
      <c r="A343">
        <v>1557</v>
      </c>
      <c r="B343" s="1">
        <f>DATE(2022,12,7) + TIME(0,0,0)</f>
        <v>44902</v>
      </c>
      <c r="C343">
        <v>1403567872</v>
      </c>
      <c r="D343">
        <v>0</v>
      </c>
      <c r="E343">
        <v>0</v>
      </c>
      <c r="F343">
        <v>0</v>
      </c>
      <c r="G343">
        <v>3899158.25</v>
      </c>
      <c r="H343">
        <v>0</v>
      </c>
      <c r="I343">
        <v>1</v>
      </c>
      <c r="J343">
        <v>0</v>
      </c>
      <c r="K343">
        <v>0</v>
      </c>
      <c r="L343">
        <v>61251.17578125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1426923904</v>
      </c>
      <c r="D344">
        <v>0</v>
      </c>
      <c r="E344">
        <v>0</v>
      </c>
      <c r="F344">
        <v>0</v>
      </c>
      <c r="G344">
        <v>3899158.25</v>
      </c>
      <c r="H344">
        <v>0</v>
      </c>
      <c r="I344">
        <v>1</v>
      </c>
      <c r="J344">
        <v>0</v>
      </c>
      <c r="K344">
        <v>0</v>
      </c>
      <c r="L344">
        <v>61661.609375</v>
      </c>
    </row>
    <row r="345" spans="1:12" x14ac:dyDescent="0.25">
      <c r="A345">
        <v>1563</v>
      </c>
      <c r="B345" s="1">
        <f>DATE(2022,12,13) + TIME(0,0,0)</f>
        <v>44908</v>
      </c>
      <c r="C345">
        <v>1426963456</v>
      </c>
      <c r="D345">
        <v>0</v>
      </c>
      <c r="E345">
        <v>0</v>
      </c>
      <c r="F345">
        <v>0</v>
      </c>
      <c r="G345">
        <v>3954216.75</v>
      </c>
      <c r="H345">
        <v>0</v>
      </c>
      <c r="I345">
        <v>1</v>
      </c>
      <c r="J345">
        <v>0</v>
      </c>
      <c r="K345">
        <v>0</v>
      </c>
      <c r="L345">
        <v>61678.0546875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1454603392</v>
      </c>
      <c r="D346">
        <v>0</v>
      </c>
      <c r="E346">
        <v>0</v>
      </c>
      <c r="F346">
        <v>0</v>
      </c>
      <c r="G346">
        <v>3954216.75</v>
      </c>
      <c r="H346">
        <v>0</v>
      </c>
      <c r="I346">
        <v>1</v>
      </c>
      <c r="J346">
        <v>0</v>
      </c>
      <c r="K346">
        <v>0</v>
      </c>
      <c r="L346">
        <v>61856.890625</v>
      </c>
    </row>
    <row r="347" spans="1:12" x14ac:dyDescent="0.25">
      <c r="A347">
        <v>1570</v>
      </c>
      <c r="B347" s="1">
        <f>DATE(2022,12,20) + TIME(0,0,0)</f>
        <v>44915</v>
      </c>
      <c r="C347">
        <v>1454641920</v>
      </c>
      <c r="D347">
        <v>0</v>
      </c>
      <c r="E347">
        <v>0</v>
      </c>
      <c r="F347">
        <v>0</v>
      </c>
      <c r="G347">
        <v>3847168.75</v>
      </c>
      <c r="H347">
        <v>0</v>
      </c>
      <c r="I347">
        <v>1</v>
      </c>
      <c r="J347">
        <v>0</v>
      </c>
      <c r="K347">
        <v>0</v>
      </c>
      <c r="L347">
        <v>61822.91015625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1458450560</v>
      </c>
      <c r="D348">
        <v>0</v>
      </c>
      <c r="E348">
        <v>0</v>
      </c>
      <c r="F348">
        <v>0</v>
      </c>
      <c r="G348">
        <v>3847168.75</v>
      </c>
      <c r="H348">
        <v>0</v>
      </c>
      <c r="I348">
        <v>1</v>
      </c>
      <c r="J348">
        <v>0</v>
      </c>
      <c r="K348">
        <v>0</v>
      </c>
      <c r="L348">
        <v>61817.484375</v>
      </c>
    </row>
    <row r="349" spans="1:12" x14ac:dyDescent="0.25">
      <c r="A349">
        <v>1571</v>
      </c>
      <c r="B349" s="1">
        <f>DATE(2022,12,21) + TIME(0,0,0)</f>
        <v>44916</v>
      </c>
      <c r="C349">
        <v>1458488192</v>
      </c>
      <c r="D349">
        <v>0</v>
      </c>
      <c r="E349">
        <v>0</v>
      </c>
      <c r="F349">
        <v>0</v>
      </c>
      <c r="G349">
        <v>3761873</v>
      </c>
      <c r="H349">
        <v>0</v>
      </c>
      <c r="I349">
        <v>1</v>
      </c>
      <c r="J349">
        <v>0</v>
      </c>
      <c r="K349">
        <v>0</v>
      </c>
      <c r="L349">
        <v>61790.6875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1477259904</v>
      </c>
      <c r="D350">
        <v>0</v>
      </c>
      <c r="E350">
        <v>0</v>
      </c>
      <c r="F350">
        <v>0</v>
      </c>
      <c r="G350">
        <v>3761873</v>
      </c>
      <c r="H350">
        <v>0</v>
      </c>
      <c r="I350">
        <v>1</v>
      </c>
      <c r="J350">
        <v>0</v>
      </c>
      <c r="K350">
        <v>0</v>
      </c>
      <c r="L350">
        <v>61795.078125</v>
      </c>
    </row>
    <row r="351" spans="1:12" x14ac:dyDescent="0.25">
      <c r="A351">
        <v>1576</v>
      </c>
      <c r="B351" s="1">
        <f>DATE(2022,12,26) + TIME(0,0,0)</f>
        <v>44921</v>
      </c>
      <c r="C351">
        <v>1477299456</v>
      </c>
      <c r="D351">
        <v>0</v>
      </c>
      <c r="E351">
        <v>0</v>
      </c>
      <c r="F351">
        <v>0</v>
      </c>
      <c r="G351">
        <v>3957076.75</v>
      </c>
      <c r="H351">
        <v>0</v>
      </c>
      <c r="I351">
        <v>1</v>
      </c>
      <c r="J351">
        <v>0</v>
      </c>
      <c r="K351">
        <v>0</v>
      </c>
      <c r="L351">
        <v>61856.39453125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1489131136</v>
      </c>
      <c r="D352">
        <v>0</v>
      </c>
      <c r="E352">
        <v>0</v>
      </c>
      <c r="F352">
        <v>0</v>
      </c>
      <c r="G352">
        <v>3957076.75</v>
      </c>
      <c r="H352">
        <v>0</v>
      </c>
      <c r="I352">
        <v>1</v>
      </c>
      <c r="J352">
        <v>0</v>
      </c>
      <c r="K352">
        <v>0</v>
      </c>
      <c r="L352">
        <v>61921.76171875</v>
      </c>
    </row>
    <row r="353" spans="1:12" x14ac:dyDescent="0.25">
      <c r="A353">
        <v>1579</v>
      </c>
      <c r="B353" s="1">
        <f>DATE(2022,12,29) + TIME(0,0,0)</f>
        <v>44924</v>
      </c>
      <c r="C353">
        <v>1489161216</v>
      </c>
      <c r="D353">
        <v>0</v>
      </c>
      <c r="E353">
        <v>0</v>
      </c>
      <c r="F353">
        <v>0</v>
      </c>
      <c r="G353">
        <v>3011936.5</v>
      </c>
      <c r="H353">
        <v>0</v>
      </c>
      <c r="I353">
        <v>1</v>
      </c>
      <c r="J353">
        <v>0</v>
      </c>
      <c r="K353">
        <v>0</v>
      </c>
      <c r="L353">
        <v>61639.1875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1528286336</v>
      </c>
      <c r="D354">
        <v>0</v>
      </c>
      <c r="E354">
        <v>0</v>
      </c>
      <c r="F354">
        <v>0</v>
      </c>
      <c r="G354">
        <v>3011936.5</v>
      </c>
      <c r="H354">
        <v>0</v>
      </c>
      <c r="I354">
        <v>1</v>
      </c>
      <c r="J354">
        <v>0</v>
      </c>
      <c r="K354">
        <v>0</v>
      </c>
      <c r="L354">
        <v>61250.2265625</v>
      </c>
    </row>
    <row r="355" spans="1:12" x14ac:dyDescent="0.25">
      <c r="A355">
        <v>1592</v>
      </c>
      <c r="B355" s="1">
        <f>DATE(2023,1,11) + TIME(0,0,0)</f>
        <v>44937</v>
      </c>
      <c r="C355">
        <v>1528315904</v>
      </c>
      <c r="D355">
        <v>0</v>
      </c>
      <c r="E355">
        <v>0</v>
      </c>
      <c r="F355">
        <v>0</v>
      </c>
      <c r="G355">
        <v>2953800.5</v>
      </c>
      <c r="H355">
        <v>0</v>
      </c>
      <c r="I355">
        <v>1</v>
      </c>
      <c r="J355">
        <v>0</v>
      </c>
      <c r="K355">
        <v>0</v>
      </c>
      <c r="L355">
        <v>61234.1796875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1537147776</v>
      </c>
      <c r="D356">
        <v>0</v>
      </c>
      <c r="E356">
        <v>0</v>
      </c>
      <c r="F356">
        <v>0</v>
      </c>
      <c r="G356">
        <v>2953800.5</v>
      </c>
      <c r="H356">
        <v>0</v>
      </c>
      <c r="I356">
        <v>1</v>
      </c>
      <c r="J356">
        <v>0</v>
      </c>
      <c r="K356">
        <v>0</v>
      </c>
      <c r="L356">
        <v>61194.51953125</v>
      </c>
    </row>
    <row r="357" spans="1:12" x14ac:dyDescent="0.25">
      <c r="A357">
        <v>1595</v>
      </c>
      <c r="B357" s="1">
        <f>DATE(2023,1,14) + TIME(0,0,0)</f>
        <v>44940</v>
      </c>
      <c r="C357">
        <v>1537177984</v>
      </c>
      <c r="D357">
        <v>0</v>
      </c>
      <c r="E357">
        <v>0</v>
      </c>
      <c r="F357">
        <v>0</v>
      </c>
      <c r="G357">
        <v>3026786.75</v>
      </c>
      <c r="H357">
        <v>0</v>
      </c>
      <c r="I357">
        <v>1</v>
      </c>
      <c r="J357">
        <v>0</v>
      </c>
      <c r="K357">
        <v>0</v>
      </c>
      <c r="L357">
        <v>61215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1554067456</v>
      </c>
      <c r="D358">
        <v>0</v>
      </c>
      <c r="E358">
        <v>0</v>
      </c>
      <c r="F358">
        <v>0</v>
      </c>
      <c r="G358">
        <v>3026786.75</v>
      </c>
      <c r="H358">
        <v>0</v>
      </c>
      <c r="I358">
        <v>1</v>
      </c>
      <c r="J358">
        <v>0</v>
      </c>
      <c r="K358">
        <v>0</v>
      </c>
      <c r="L358">
        <v>61200.27734375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1555308416</v>
      </c>
      <c r="D359">
        <v>0</v>
      </c>
      <c r="E359">
        <v>0</v>
      </c>
      <c r="F359">
        <v>0</v>
      </c>
      <c r="G359">
        <v>3026786.75</v>
      </c>
      <c r="H359">
        <v>0</v>
      </c>
      <c r="I359">
        <v>1</v>
      </c>
      <c r="J359">
        <v>0</v>
      </c>
      <c r="K359">
        <v>0</v>
      </c>
      <c r="L359">
        <v>61199.80859375</v>
      </c>
    </row>
    <row r="360" spans="1:12" x14ac:dyDescent="0.25">
      <c r="A360">
        <v>1601</v>
      </c>
      <c r="B360" s="1">
        <f>DATE(2023,1,20) + TIME(0,0,0)</f>
        <v>44946</v>
      </c>
      <c r="C360">
        <v>1555337600</v>
      </c>
      <c r="D360">
        <v>0</v>
      </c>
      <c r="E360">
        <v>0</v>
      </c>
      <c r="F360">
        <v>0</v>
      </c>
      <c r="G360">
        <v>2909972.75</v>
      </c>
      <c r="H360">
        <v>0</v>
      </c>
      <c r="I360">
        <v>1</v>
      </c>
      <c r="J360">
        <v>0</v>
      </c>
      <c r="K360">
        <v>0</v>
      </c>
      <c r="L360">
        <v>61171.1875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1561128448</v>
      </c>
      <c r="D361">
        <v>0</v>
      </c>
      <c r="E361">
        <v>0</v>
      </c>
      <c r="F361">
        <v>0</v>
      </c>
      <c r="G361">
        <v>2909972.75</v>
      </c>
      <c r="H361">
        <v>0</v>
      </c>
      <c r="I361">
        <v>1</v>
      </c>
      <c r="J361">
        <v>0</v>
      </c>
      <c r="K361">
        <v>0</v>
      </c>
      <c r="L361">
        <v>61173.53515625</v>
      </c>
    </row>
    <row r="362" spans="1:12" x14ac:dyDescent="0.25">
      <c r="A362">
        <v>1603</v>
      </c>
      <c r="B362" s="1">
        <f>DATE(2023,1,22) + TIME(0,0,0)</f>
        <v>44948</v>
      </c>
      <c r="C362">
        <v>1561158400</v>
      </c>
      <c r="D362">
        <v>0</v>
      </c>
      <c r="E362">
        <v>0</v>
      </c>
      <c r="F362">
        <v>0</v>
      </c>
      <c r="G362">
        <v>3005257.75</v>
      </c>
      <c r="H362">
        <v>0</v>
      </c>
      <c r="I362">
        <v>1</v>
      </c>
      <c r="J362">
        <v>0</v>
      </c>
      <c r="K362">
        <v>0</v>
      </c>
      <c r="L362">
        <v>61199.4765625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1570144128</v>
      </c>
      <c r="D363">
        <v>0</v>
      </c>
      <c r="E363">
        <v>0</v>
      </c>
      <c r="F363">
        <v>0</v>
      </c>
      <c r="G363">
        <v>3005257.75</v>
      </c>
      <c r="H363">
        <v>0</v>
      </c>
      <c r="I363">
        <v>1</v>
      </c>
      <c r="J363">
        <v>0</v>
      </c>
      <c r="K363">
        <v>0</v>
      </c>
      <c r="L363">
        <v>61296.07421875</v>
      </c>
    </row>
    <row r="364" spans="1:12" x14ac:dyDescent="0.25">
      <c r="A364">
        <v>1606</v>
      </c>
      <c r="B364" s="1">
        <f>DATE(2023,1,25) + TIME(0,0,0)</f>
        <v>44951</v>
      </c>
      <c r="C364">
        <v>1570174592</v>
      </c>
      <c r="D364">
        <v>0</v>
      </c>
      <c r="E364">
        <v>0</v>
      </c>
      <c r="F364">
        <v>0</v>
      </c>
      <c r="G364">
        <v>3038893.75</v>
      </c>
      <c r="H364">
        <v>0</v>
      </c>
      <c r="I364">
        <v>1</v>
      </c>
      <c r="J364">
        <v>0</v>
      </c>
      <c r="K364">
        <v>0</v>
      </c>
      <c r="L364">
        <v>61305.2109375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1594455296</v>
      </c>
      <c r="D365">
        <v>0</v>
      </c>
      <c r="E365">
        <v>0</v>
      </c>
      <c r="F365">
        <v>0</v>
      </c>
      <c r="G365">
        <v>3038893.75</v>
      </c>
      <c r="H365">
        <v>0</v>
      </c>
      <c r="I365">
        <v>1</v>
      </c>
      <c r="J365">
        <v>0</v>
      </c>
      <c r="K365">
        <v>0</v>
      </c>
      <c r="L365">
        <v>61504.69140625</v>
      </c>
    </row>
    <row r="366" spans="1:12" x14ac:dyDescent="0.25">
      <c r="A366">
        <v>1614</v>
      </c>
      <c r="B366" s="1">
        <f>DATE(2023,2,2) + TIME(0,0,0)</f>
        <v>44959</v>
      </c>
      <c r="C366">
        <v>1594485632</v>
      </c>
      <c r="D366">
        <v>0</v>
      </c>
      <c r="E366">
        <v>0</v>
      </c>
      <c r="F366">
        <v>0</v>
      </c>
      <c r="G366">
        <v>3027429.5</v>
      </c>
      <c r="H366">
        <v>0</v>
      </c>
      <c r="I366">
        <v>1</v>
      </c>
      <c r="J366">
        <v>0</v>
      </c>
      <c r="K366">
        <v>0</v>
      </c>
      <c r="L366">
        <v>61503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1636839296</v>
      </c>
      <c r="D367">
        <v>0</v>
      </c>
      <c r="E367">
        <v>0</v>
      </c>
      <c r="F367">
        <v>0</v>
      </c>
      <c r="G367">
        <v>3027429.5</v>
      </c>
      <c r="H367">
        <v>0</v>
      </c>
      <c r="I367">
        <v>1</v>
      </c>
      <c r="J367">
        <v>0</v>
      </c>
      <c r="K367">
        <v>0</v>
      </c>
      <c r="L367">
        <v>61703.48828125</v>
      </c>
    </row>
    <row r="368" spans="1:12" x14ac:dyDescent="0.25">
      <c r="A368">
        <v>1628</v>
      </c>
      <c r="B368" s="1">
        <f>DATE(2023,2,16) + TIME(0,0,0)</f>
        <v>44973</v>
      </c>
      <c r="C368">
        <v>1636870272</v>
      </c>
      <c r="D368">
        <v>0</v>
      </c>
      <c r="E368">
        <v>0</v>
      </c>
      <c r="F368">
        <v>0</v>
      </c>
      <c r="G368">
        <v>3089118.75</v>
      </c>
      <c r="H368">
        <v>0</v>
      </c>
      <c r="I368">
        <v>1</v>
      </c>
      <c r="J368">
        <v>0</v>
      </c>
      <c r="K368">
        <v>0</v>
      </c>
      <c r="L368">
        <v>61719.98046875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1655374080</v>
      </c>
      <c r="D369">
        <v>0</v>
      </c>
      <c r="E369">
        <v>0</v>
      </c>
      <c r="F369">
        <v>0</v>
      </c>
      <c r="G369">
        <v>3089118.75</v>
      </c>
      <c r="H369">
        <v>0</v>
      </c>
      <c r="I369">
        <v>1</v>
      </c>
      <c r="J369">
        <v>0</v>
      </c>
      <c r="K369">
        <v>0</v>
      </c>
      <c r="L369">
        <v>61640.76171875</v>
      </c>
    </row>
    <row r="370" spans="1:12" x14ac:dyDescent="0.25">
      <c r="A370">
        <v>1634</v>
      </c>
      <c r="B370" s="1">
        <f>DATE(2023,2,22) + TIME(0,0,0)</f>
        <v>44979</v>
      </c>
      <c r="C370">
        <v>1655404032</v>
      </c>
      <c r="D370">
        <v>0</v>
      </c>
      <c r="E370">
        <v>0</v>
      </c>
      <c r="F370">
        <v>0</v>
      </c>
      <c r="G370">
        <v>3003387.25</v>
      </c>
      <c r="H370">
        <v>0</v>
      </c>
      <c r="I370">
        <v>1</v>
      </c>
      <c r="J370">
        <v>0</v>
      </c>
      <c r="K370">
        <v>0</v>
      </c>
      <c r="L370">
        <v>61618.15625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1691414656</v>
      </c>
      <c r="D371">
        <v>0</v>
      </c>
      <c r="E371">
        <v>0</v>
      </c>
      <c r="F371">
        <v>0</v>
      </c>
      <c r="G371">
        <v>3003387.25</v>
      </c>
      <c r="H371">
        <v>0</v>
      </c>
      <c r="I371">
        <v>1</v>
      </c>
      <c r="J371">
        <v>0</v>
      </c>
      <c r="K371">
        <v>0</v>
      </c>
      <c r="L371">
        <v>61702.8359375</v>
      </c>
    </row>
    <row r="372" spans="1:12" x14ac:dyDescent="0.25">
      <c r="A372">
        <v>1646</v>
      </c>
      <c r="B372" s="1">
        <f>DATE(2023,3,6) + TIME(0,0,0)</f>
        <v>44991</v>
      </c>
      <c r="C372">
        <v>1691453568</v>
      </c>
      <c r="D372">
        <v>0</v>
      </c>
      <c r="E372">
        <v>0</v>
      </c>
      <c r="F372">
        <v>0</v>
      </c>
      <c r="G372">
        <v>3883536.75</v>
      </c>
      <c r="H372">
        <v>0</v>
      </c>
      <c r="I372">
        <v>1</v>
      </c>
      <c r="J372">
        <v>0</v>
      </c>
      <c r="K372">
        <v>0</v>
      </c>
      <c r="L372">
        <v>61953.61328125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1703065344</v>
      </c>
      <c r="D373">
        <v>0</v>
      </c>
      <c r="E373">
        <v>0</v>
      </c>
      <c r="F373">
        <v>0</v>
      </c>
      <c r="G373">
        <v>3883536.75</v>
      </c>
      <c r="H373">
        <v>0</v>
      </c>
      <c r="I373">
        <v>1</v>
      </c>
      <c r="J373">
        <v>0</v>
      </c>
      <c r="K373">
        <v>0</v>
      </c>
      <c r="L373">
        <v>62227.8359375</v>
      </c>
    </row>
    <row r="374" spans="1:12" x14ac:dyDescent="0.25">
      <c r="A374">
        <v>1649</v>
      </c>
      <c r="B374" s="1">
        <f>DATE(2023,3,9) + TIME(0,0,0)</f>
        <v>44994</v>
      </c>
      <c r="C374">
        <v>1703105408</v>
      </c>
      <c r="D374">
        <v>0</v>
      </c>
      <c r="E374">
        <v>0</v>
      </c>
      <c r="F374">
        <v>0</v>
      </c>
      <c r="G374">
        <v>4011560.75</v>
      </c>
      <c r="H374">
        <v>0</v>
      </c>
      <c r="I374">
        <v>1</v>
      </c>
      <c r="J374">
        <v>0</v>
      </c>
      <c r="K374">
        <v>0</v>
      </c>
      <c r="L374">
        <v>62266.8359375</v>
      </c>
    </row>
    <row r="375" spans="1:12" x14ac:dyDescent="0.25">
      <c r="A375">
        <v>1649.39</v>
      </c>
      <c r="B375" s="1">
        <f>DATE(2023,3,9) + TIME(9,21,36)</f>
        <v>44994.39</v>
      </c>
      <c r="C375">
        <v>1704669952</v>
      </c>
      <c r="D375">
        <v>0</v>
      </c>
      <c r="E375">
        <v>0</v>
      </c>
      <c r="F375">
        <v>0</v>
      </c>
      <c r="G375">
        <v>4011560.75</v>
      </c>
      <c r="H375">
        <v>0</v>
      </c>
      <c r="I375">
        <v>1</v>
      </c>
      <c r="J375">
        <v>0</v>
      </c>
      <c r="K375">
        <v>0</v>
      </c>
      <c r="L375">
        <v>62297.34375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1704709120</v>
      </c>
      <c r="D376">
        <v>0</v>
      </c>
      <c r="E376">
        <v>0</v>
      </c>
      <c r="F376">
        <v>0</v>
      </c>
      <c r="G376">
        <v>3923231</v>
      </c>
      <c r="H376">
        <v>0</v>
      </c>
      <c r="I376">
        <v>1</v>
      </c>
      <c r="J376">
        <v>0</v>
      </c>
      <c r="K376">
        <v>0</v>
      </c>
      <c r="L376">
        <v>62271.0859375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1707023872</v>
      </c>
      <c r="D377">
        <v>0</v>
      </c>
      <c r="E377">
        <v>0</v>
      </c>
      <c r="F377">
        <v>0</v>
      </c>
      <c r="G377">
        <v>3923231</v>
      </c>
      <c r="H377">
        <v>0</v>
      </c>
      <c r="I377">
        <v>1</v>
      </c>
      <c r="J377">
        <v>0</v>
      </c>
      <c r="K377">
        <v>0</v>
      </c>
      <c r="L377">
        <v>62288.8125</v>
      </c>
    </row>
    <row r="378" spans="1:12" x14ac:dyDescent="0.25">
      <c r="A378">
        <v>1650</v>
      </c>
      <c r="B378" s="1">
        <f>DATE(2023,3,10) + TIME(0,0,0)</f>
        <v>44995</v>
      </c>
      <c r="C378">
        <v>1707053568</v>
      </c>
      <c r="D378">
        <v>0</v>
      </c>
      <c r="E378">
        <v>0</v>
      </c>
      <c r="F378">
        <v>0</v>
      </c>
      <c r="G378">
        <v>2967433</v>
      </c>
      <c r="H378">
        <v>0</v>
      </c>
      <c r="I378">
        <v>1</v>
      </c>
      <c r="J378">
        <v>0</v>
      </c>
      <c r="K378">
        <v>0</v>
      </c>
      <c r="L378">
        <v>62017.16796875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1709991296</v>
      </c>
      <c r="D379">
        <v>0</v>
      </c>
      <c r="E379">
        <v>0</v>
      </c>
      <c r="F379">
        <v>0</v>
      </c>
      <c r="G379">
        <v>2967433</v>
      </c>
      <c r="H379">
        <v>0</v>
      </c>
      <c r="I379">
        <v>1</v>
      </c>
      <c r="J379">
        <v>0</v>
      </c>
      <c r="K379">
        <v>0</v>
      </c>
      <c r="L379">
        <v>61877.56640625</v>
      </c>
    </row>
    <row r="380" spans="1:12" x14ac:dyDescent="0.25">
      <c r="A380">
        <v>1651</v>
      </c>
      <c r="B380" s="1">
        <f>DATE(2023,3,11) + TIME(0,0,0)</f>
        <v>44996</v>
      </c>
      <c r="C380">
        <v>1709991296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61359.27734375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1709991296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61354.41796875</v>
      </c>
    </row>
    <row r="382" spans="1:12" x14ac:dyDescent="0.25">
      <c r="A382">
        <v>1652</v>
      </c>
      <c r="B382" s="1">
        <f>DATE(2023,3,12) + TIME(0,0,0)</f>
        <v>44997</v>
      </c>
      <c r="C382">
        <v>1709991296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61354.3671875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1709991296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61344.66015625</v>
      </c>
    </row>
    <row r="384" spans="1:12" x14ac:dyDescent="0.25">
      <c r="A384">
        <v>1654</v>
      </c>
      <c r="B384" s="1">
        <f>DATE(2023,3,14) + TIME(0,0,0)</f>
        <v>44999</v>
      </c>
      <c r="C384">
        <v>1710021248</v>
      </c>
      <c r="D384">
        <v>0</v>
      </c>
      <c r="E384">
        <v>0</v>
      </c>
      <c r="F384">
        <v>0</v>
      </c>
      <c r="G384">
        <v>2999339.5</v>
      </c>
      <c r="H384">
        <v>0</v>
      </c>
      <c r="I384">
        <v>1</v>
      </c>
      <c r="J384">
        <v>0</v>
      </c>
      <c r="K384">
        <v>0</v>
      </c>
      <c r="L384">
        <v>61009.5703125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1721988608</v>
      </c>
      <c r="D385">
        <v>0</v>
      </c>
      <c r="E385">
        <v>0</v>
      </c>
      <c r="F385">
        <v>0</v>
      </c>
      <c r="G385">
        <v>2999339.5</v>
      </c>
      <c r="H385">
        <v>0</v>
      </c>
      <c r="I385">
        <v>1</v>
      </c>
      <c r="J385">
        <v>0</v>
      </c>
      <c r="K385">
        <v>0</v>
      </c>
      <c r="L385">
        <v>61656.2890625</v>
      </c>
    </row>
    <row r="386" spans="1:12" x14ac:dyDescent="0.25">
      <c r="A386">
        <v>1658</v>
      </c>
      <c r="B386" s="1">
        <f>DATE(2023,3,18) + TIME(0,0,0)</f>
        <v>45003</v>
      </c>
      <c r="C386">
        <v>1722018560</v>
      </c>
      <c r="D386">
        <v>0</v>
      </c>
      <c r="E386">
        <v>0</v>
      </c>
      <c r="F386">
        <v>0</v>
      </c>
      <c r="G386">
        <v>2994611.5</v>
      </c>
      <c r="H386">
        <v>0</v>
      </c>
      <c r="I386">
        <v>1</v>
      </c>
      <c r="J386">
        <v>0</v>
      </c>
      <c r="K386">
        <v>0</v>
      </c>
      <c r="L386">
        <v>61654.8125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1769902464</v>
      </c>
      <c r="D387">
        <v>0</v>
      </c>
      <c r="E387">
        <v>0</v>
      </c>
      <c r="F387">
        <v>0</v>
      </c>
      <c r="G387">
        <v>2994611.5</v>
      </c>
      <c r="H387">
        <v>0</v>
      </c>
      <c r="I387">
        <v>1</v>
      </c>
      <c r="J387">
        <v>0</v>
      </c>
      <c r="K387">
        <v>0</v>
      </c>
      <c r="L387">
        <v>61841.01953125</v>
      </c>
    </row>
    <row r="388" spans="1:12" x14ac:dyDescent="0.25">
      <c r="A388">
        <v>1674</v>
      </c>
      <c r="B388" s="1">
        <f>DATE(2023,4,3) + TIME(0,0,0)</f>
        <v>45019</v>
      </c>
      <c r="C388">
        <v>1769943936</v>
      </c>
      <c r="D388">
        <v>0</v>
      </c>
      <c r="E388">
        <v>0</v>
      </c>
      <c r="F388">
        <v>0</v>
      </c>
      <c r="G388">
        <v>4143532.5</v>
      </c>
      <c r="H388">
        <v>0</v>
      </c>
      <c r="I388">
        <v>1</v>
      </c>
      <c r="J388">
        <v>0</v>
      </c>
      <c r="K388">
        <v>0</v>
      </c>
      <c r="L388">
        <v>62170.5234375</v>
      </c>
    </row>
    <row r="389" spans="1:12" x14ac:dyDescent="0.25">
      <c r="A389">
        <v>1674.05</v>
      </c>
      <c r="B389" s="1">
        <f>DATE(2023,4,3) + TIME(1,12,0)</f>
        <v>45019.05</v>
      </c>
      <c r="C389">
        <v>1770151040</v>
      </c>
      <c r="D389">
        <v>0</v>
      </c>
      <c r="E389">
        <v>0</v>
      </c>
      <c r="F389">
        <v>0</v>
      </c>
      <c r="G389">
        <v>4143532.5</v>
      </c>
      <c r="H389">
        <v>0</v>
      </c>
      <c r="I389">
        <v>1</v>
      </c>
      <c r="J389">
        <v>0</v>
      </c>
      <c r="K389">
        <v>0</v>
      </c>
      <c r="L389">
        <v>62199.671875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1774045952</v>
      </c>
      <c r="D390">
        <v>0</v>
      </c>
      <c r="E390">
        <v>0</v>
      </c>
      <c r="F390">
        <v>0</v>
      </c>
      <c r="G390">
        <v>4143532.5</v>
      </c>
      <c r="H390">
        <v>0</v>
      </c>
      <c r="I390">
        <v>1</v>
      </c>
      <c r="J390">
        <v>0</v>
      </c>
      <c r="K390">
        <v>0</v>
      </c>
      <c r="L390">
        <v>61230.5390625</v>
      </c>
    </row>
    <row r="391" spans="1:12" x14ac:dyDescent="0.25">
      <c r="A391">
        <v>1675</v>
      </c>
      <c r="B391" s="1">
        <f>DATE(2023,4,4) + TIME(0,0,0)</f>
        <v>45020</v>
      </c>
      <c r="C391">
        <v>1774085120</v>
      </c>
      <c r="D391">
        <v>0</v>
      </c>
      <c r="E391">
        <v>0</v>
      </c>
      <c r="F391">
        <v>0</v>
      </c>
      <c r="G391">
        <v>3920480</v>
      </c>
      <c r="H391">
        <v>0</v>
      </c>
      <c r="I391">
        <v>1</v>
      </c>
      <c r="J391">
        <v>0</v>
      </c>
      <c r="K391">
        <v>0</v>
      </c>
      <c r="L391">
        <v>61138.59375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1777966464</v>
      </c>
      <c r="D392">
        <v>0</v>
      </c>
      <c r="E392">
        <v>0</v>
      </c>
      <c r="F392">
        <v>0</v>
      </c>
      <c r="G392">
        <v>3920480</v>
      </c>
      <c r="H392">
        <v>0</v>
      </c>
      <c r="I392">
        <v>1</v>
      </c>
      <c r="J392">
        <v>0</v>
      </c>
      <c r="K392">
        <v>0</v>
      </c>
      <c r="L392">
        <v>61444.17578125</v>
      </c>
    </row>
    <row r="393" spans="1:12" x14ac:dyDescent="0.25">
      <c r="A393">
        <v>1676</v>
      </c>
      <c r="B393" s="1">
        <f>DATE(2023,4,5) + TIME(0,0,0)</f>
        <v>45021</v>
      </c>
      <c r="C393">
        <v>1778006528</v>
      </c>
      <c r="D393">
        <v>0</v>
      </c>
      <c r="E393">
        <v>0</v>
      </c>
      <c r="F393">
        <v>0</v>
      </c>
      <c r="G393">
        <v>4013152.5</v>
      </c>
      <c r="H393">
        <v>0</v>
      </c>
      <c r="I393">
        <v>1</v>
      </c>
      <c r="J393">
        <v>0</v>
      </c>
      <c r="K393">
        <v>0</v>
      </c>
      <c r="L393">
        <v>61487.2734375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1781979648</v>
      </c>
      <c r="D394">
        <v>0</v>
      </c>
      <c r="E394">
        <v>0</v>
      </c>
      <c r="F394">
        <v>0</v>
      </c>
      <c r="G394">
        <v>4013152.5</v>
      </c>
      <c r="H394">
        <v>0</v>
      </c>
      <c r="I394">
        <v>1</v>
      </c>
      <c r="J394">
        <v>0</v>
      </c>
      <c r="K394">
        <v>0</v>
      </c>
      <c r="L394">
        <v>61740.41796875</v>
      </c>
    </row>
    <row r="395" spans="1:12" x14ac:dyDescent="0.25">
      <c r="A395">
        <v>1677</v>
      </c>
      <c r="B395" s="1">
        <f>DATE(2023,4,6) + TIME(0,0,0)</f>
        <v>45022</v>
      </c>
      <c r="C395">
        <v>1782010112</v>
      </c>
      <c r="D395">
        <v>0</v>
      </c>
      <c r="E395">
        <v>0</v>
      </c>
      <c r="F395">
        <v>0</v>
      </c>
      <c r="G395">
        <v>3049799.25</v>
      </c>
      <c r="H395">
        <v>0</v>
      </c>
      <c r="I395">
        <v>1</v>
      </c>
      <c r="J395">
        <v>0</v>
      </c>
      <c r="K395">
        <v>0</v>
      </c>
      <c r="L395">
        <v>61329.64453125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1794178816</v>
      </c>
      <c r="D396">
        <v>0</v>
      </c>
      <c r="E396">
        <v>0</v>
      </c>
      <c r="F396">
        <v>0</v>
      </c>
      <c r="G396">
        <v>3049799.25</v>
      </c>
      <c r="H396">
        <v>0</v>
      </c>
      <c r="I396">
        <v>1</v>
      </c>
      <c r="J396">
        <v>0</v>
      </c>
      <c r="K396">
        <v>0</v>
      </c>
      <c r="L396">
        <v>61489.72265625</v>
      </c>
    </row>
    <row r="397" spans="1:12" x14ac:dyDescent="0.25">
      <c r="A397">
        <v>1681</v>
      </c>
      <c r="B397" s="1">
        <f>DATE(2023,4,10) + TIME(0,0,0)</f>
        <v>45026</v>
      </c>
      <c r="C397">
        <v>1794209664</v>
      </c>
      <c r="D397">
        <v>0</v>
      </c>
      <c r="E397">
        <v>0</v>
      </c>
      <c r="F397">
        <v>0</v>
      </c>
      <c r="G397">
        <v>3091610.25</v>
      </c>
      <c r="H397">
        <v>0</v>
      </c>
      <c r="I397">
        <v>1</v>
      </c>
      <c r="J397">
        <v>0</v>
      </c>
      <c r="K397">
        <v>0</v>
      </c>
      <c r="L397">
        <v>61507.9140625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1797270400</v>
      </c>
      <c r="D398">
        <v>0</v>
      </c>
      <c r="E398">
        <v>0</v>
      </c>
      <c r="F398">
        <v>0</v>
      </c>
      <c r="G398">
        <v>3091610.25</v>
      </c>
      <c r="H398">
        <v>0</v>
      </c>
      <c r="I398">
        <v>1</v>
      </c>
      <c r="J398">
        <v>0</v>
      </c>
      <c r="K398">
        <v>0</v>
      </c>
      <c r="L398">
        <v>61586.2734375</v>
      </c>
    </row>
    <row r="399" spans="1:12" x14ac:dyDescent="0.25">
      <c r="A399">
        <v>1682</v>
      </c>
      <c r="B399" s="1">
        <f>DATE(2023,4,11) + TIME(0,0,0)</f>
        <v>45027</v>
      </c>
      <c r="C399">
        <v>1797301632</v>
      </c>
      <c r="D399">
        <v>0</v>
      </c>
      <c r="E399">
        <v>0</v>
      </c>
      <c r="F399">
        <v>0</v>
      </c>
      <c r="G399">
        <v>3117427.5</v>
      </c>
      <c r="H399">
        <v>0</v>
      </c>
      <c r="I399">
        <v>1</v>
      </c>
      <c r="J399">
        <v>0</v>
      </c>
      <c r="K399">
        <v>0</v>
      </c>
      <c r="L399">
        <v>61597.8828125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1798829184</v>
      </c>
      <c r="D400">
        <v>0</v>
      </c>
      <c r="E400">
        <v>0</v>
      </c>
      <c r="F400">
        <v>0</v>
      </c>
      <c r="G400">
        <v>3117427.5</v>
      </c>
      <c r="H400">
        <v>0</v>
      </c>
      <c r="I400">
        <v>1</v>
      </c>
      <c r="J400">
        <v>0</v>
      </c>
      <c r="K400">
        <v>0</v>
      </c>
      <c r="L400">
        <v>61636.640625</v>
      </c>
    </row>
    <row r="401" spans="1:12" x14ac:dyDescent="0.25">
      <c r="A401">
        <v>1682.5</v>
      </c>
      <c r="B401" s="1">
        <f>DATE(2023,4,11) + TIME(12,0,0)</f>
        <v>45027.5</v>
      </c>
      <c r="C401">
        <v>1798858752</v>
      </c>
      <c r="D401">
        <v>0</v>
      </c>
      <c r="E401">
        <v>0</v>
      </c>
      <c r="F401">
        <v>0</v>
      </c>
      <c r="G401">
        <v>2968060.5</v>
      </c>
      <c r="H401">
        <v>0</v>
      </c>
      <c r="I401">
        <v>1</v>
      </c>
      <c r="J401">
        <v>0</v>
      </c>
      <c r="K401">
        <v>0</v>
      </c>
      <c r="L401">
        <v>61574.76171875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1859674368</v>
      </c>
      <c r="D402">
        <v>0</v>
      </c>
      <c r="E402">
        <v>0</v>
      </c>
      <c r="F402">
        <v>0</v>
      </c>
      <c r="G402">
        <v>2968060.5</v>
      </c>
      <c r="H402">
        <v>0</v>
      </c>
      <c r="I402">
        <v>1</v>
      </c>
      <c r="J402">
        <v>0</v>
      </c>
      <c r="K402">
        <v>0</v>
      </c>
      <c r="L402">
        <v>62246.328125</v>
      </c>
    </row>
    <row r="403" spans="1:12" x14ac:dyDescent="0.25">
      <c r="A403">
        <v>1703</v>
      </c>
      <c r="B403" s="1">
        <f>DATE(2023,5,2) + TIME(0,0,0)</f>
        <v>45048</v>
      </c>
      <c r="C403">
        <v>1859704320</v>
      </c>
      <c r="D403">
        <v>0</v>
      </c>
      <c r="E403">
        <v>0</v>
      </c>
      <c r="F403">
        <v>0</v>
      </c>
      <c r="G403">
        <v>2991430.25</v>
      </c>
      <c r="H403">
        <v>0</v>
      </c>
      <c r="I403">
        <v>1</v>
      </c>
      <c r="J403">
        <v>0</v>
      </c>
      <c r="K403">
        <v>0</v>
      </c>
      <c r="L403">
        <v>62256.171875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1871640064</v>
      </c>
      <c r="D404">
        <v>0</v>
      </c>
      <c r="E404">
        <v>0</v>
      </c>
      <c r="F404">
        <v>0</v>
      </c>
      <c r="G404">
        <v>2991430.25</v>
      </c>
      <c r="H404">
        <v>0</v>
      </c>
      <c r="I404">
        <v>1</v>
      </c>
      <c r="J404">
        <v>0</v>
      </c>
      <c r="K404">
        <v>0</v>
      </c>
      <c r="L404">
        <v>62350.625</v>
      </c>
    </row>
    <row r="405" spans="1:12" x14ac:dyDescent="0.25">
      <c r="A405">
        <v>1707</v>
      </c>
      <c r="B405" s="1">
        <f>DATE(2023,5,6) + TIME(0,0,0)</f>
        <v>45052</v>
      </c>
      <c r="C405">
        <v>1871670656</v>
      </c>
      <c r="D405">
        <v>0</v>
      </c>
      <c r="E405">
        <v>0</v>
      </c>
      <c r="F405">
        <v>0</v>
      </c>
      <c r="G405">
        <v>3051055</v>
      </c>
      <c r="H405">
        <v>0</v>
      </c>
      <c r="I405">
        <v>1</v>
      </c>
      <c r="J405">
        <v>0</v>
      </c>
      <c r="K405">
        <v>0</v>
      </c>
      <c r="L405">
        <v>62375.328125</v>
      </c>
    </row>
    <row r="406" spans="1:12" x14ac:dyDescent="0.25">
      <c r="A406">
        <v>1709</v>
      </c>
      <c r="B406" s="1">
        <f>DATE(2023,5,8) + TIME(0,0,0)</f>
        <v>45054</v>
      </c>
      <c r="C406">
        <v>1877772672</v>
      </c>
      <c r="D406">
        <v>0</v>
      </c>
      <c r="E406">
        <v>0</v>
      </c>
      <c r="F406">
        <v>0</v>
      </c>
      <c r="G406">
        <v>3051055</v>
      </c>
      <c r="H406">
        <v>0</v>
      </c>
      <c r="I406">
        <v>1</v>
      </c>
      <c r="J406">
        <v>0</v>
      </c>
      <c r="K406">
        <v>0</v>
      </c>
      <c r="L406">
        <v>62433.51171875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1880793216</v>
      </c>
      <c r="D407">
        <v>0</v>
      </c>
      <c r="E407">
        <v>0</v>
      </c>
      <c r="F407">
        <v>0</v>
      </c>
      <c r="G407">
        <v>3051055</v>
      </c>
      <c r="H407">
        <v>0</v>
      </c>
      <c r="I407">
        <v>1</v>
      </c>
      <c r="J407">
        <v>0</v>
      </c>
      <c r="K407">
        <v>0</v>
      </c>
      <c r="L407">
        <v>62455.015625</v>
      </c>
    </row>
    <row r="408" spans="1:12" x14ac:dyDescent="0.25">
      <c r="A408">
        <v>1710</v>
      </c>
      <c r="B408" s="1">
        <f>DATE(2023,5,9) + TIME(0,0,0)</f>
        <v>45055</v>
      </c>
      <c r="C408">
        <v>1880823680</v>
      </c>
      <c r="D408">
        <v>0</v>
      </c>
      <c r="E408">
        <v>0</v>
      </c>
      <c r="F408">
        <v>0</v>
      </c>
      <c r="G408">
        <v>3040347.5</v>
      </c>
      <c r="H408">
        <v>0</v>
      </c>
      <c r="I408">
        <v>1</v>
      </c>
      <c r="J408">
        <v>0</v>
      </c>
      <c r="K408">
        <v>0</v>
      </c>
      <c r="L408">
        <v>62450.83984375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1889914240</v>
      </c>
      <c r="D409">
        <v>0</v>
      </c>
      <c r="E409">
        <v>0</v>
      </c>
      <c r="F409">
        <v>0</v>
      </c>
      <c r="G409">
        <v>3040347.5</v>
      </c>
      <c r="H409">
        <v>0</v>
      </c>
      <c r="I409">
        <v>1</v>
      </c>
      <c r="J409">
        <v>0</v>
      </c>
      <c r="K409">
        <v>0</v>
      </c>
      <c r="L409">
        <v>62506.39453125</v>
      </c>
    </row>
    <row r="410" spans="1:12" x14ac:dyDescent="0.25">
      <c r="A410">
        <v>1713</v>
      </c>
      <c r="B410" s="1">
        <f>DATE(2023,5,12) + TIME(0,0,0)</f>
        <v>45058</v>
      </c>
      <c r="C410">
        <v>1889943168</v>
      </c>
      <c r="D410">
        <v>0</v>
      </c>
      <c r="E410">
        <v>0</v>
      </c>
      <c r="F410">
        <v>0</v>
      </c>
      <c r="G410">
        <v>2884769.75</v>
      </c>
      <c r="H410">
        <v>0</v>
      </c>
      <c r="I410">
        <v>1</v>
      </c>
      <c r="J410">
        <v>0</v>
      </c>
      <c r="K410">
        <v>0</v>
      </c>
      <c r="L410">
        <v>62443.0390625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1890318208</v>
      </c>
      <c r="D411">
        <v>0</v>
      </c>
      <c r="E411">
        <v>0</v>
      </c>
      <c r="F411">
        <v>0</v>
      </c>
      <c r="G411">
        <v>2884769.75</v>
      </c>
      <c r="H411">
        <v>0</v>
      </c>
      <c r="I411">
        <v>1</v>
      </c>
      <c r="J411">
        <v>0</v>
      </c>
      <c r="K411">
        <v>0</v>
      </c>
      <c r="L411">
        <v>62432.67578125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1892799104</v>
      </c>
      <c r="D412">
        <v>0</v>
      </c>
      <c r="E412">
        <v>0</v>
      </c>
      <c r="F412">
        <v>0</v>
      </c>
      <c r="G412">
        <v>2884769.75</v>
      </c>
      <c r="H412">
        <v>0</v>
      </c>
      <c r="I412">
        <v>1</v>
      </c>
      <c r="J412">
        <v>0</v>
      </c>
      <c r="K412">
        <v>0</v>
      </c>
      <c r="L412">
        <v>62423.0703125</v>
      </c>
    </row>
    <row r="413" spans="1:12" x14ac:dyDescent="0.25">
      <c r="A413">
        <v>1714</v>
      </c>
      <c r="B413" s="1">
        <f>DATE(2023,5,13) + TIME(0,0,0)</f>
        <v>45059</v>
      </c>
      <c r="C413">
        <v>1892828416</v>
      </c>
      <c r="D413">
        <v>0</v>
      </c>
      <c r="E413">
        <v>0</v>
      </c>
      <c r="F413">
        <v>0</v>
      </c>
      <c r="G413">
        <v>2930902.75</v>
      </c>
      <c r="H413">
        <v>0</v>
      </c>
      <c r="I413">
        <v>1</v>
      </c>
      <c r="J413">
        <v>0</v>
      </c>
      <c r="K413">
        <v>0</v>
      </c>
      <c r="L413">
        <v>62441.859375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1907453568</v>
      </c>
      <c r="D414">
        <v>0</v>
      </c>
      <c r="E414">
        <v>0</v>
      </c>
      <c r="F414">
        <v>0</v>
      </c>
      <c r="G414">
        <v>2930902.75</v>
      </c>
      <c r="H414">
        <v>0</v>
      </c>
      <c r="I414">
        <v>1</v>
      </c>
      <c r="J414">
        <v>0</v>
      </c>
      <c r="K414">
        <v>0</v>
      </c>
      <c r="L414">
        <v>62503.87109375</v>
      </c>
    </row>
    <row r="415" spans="1:12" x14ac:dyDescent="0.25">
      <c r="A415">
        <v>1719</v>
      </c>
      <c r="B415" s="1">
        <f>DATE(2023,5,18) + TIME(0,0,0)</f>
        <v>45064</v>
      </c>
      <c r="C415">
        <v>1907483136</v>
      </c>
      <c r="D415">
        <v>0</v>
      </c>
      <c r="E415">
        <v>0</v>
      </c>
      <c r="F415">
        <v>0</v>
      </c>
      <c r="G415">
        <v>2952542.75</v>
      </c>
      <c r="H415">
        <v>0</v>
      </c>
      <c r="I415">
        <v>1</v>
      </c>
      <c r="J415">
        <v>0</v>
      </c>
      <c r="K415">
        <v>0</v>
      </c>
      <c r="L415">
        <v>62512.8046875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1931073920</v>
      </c>
      <c r="D416">
        <v>0</v>
      </c>
      <c r="E416">
        <v>0</v>
      </c>
      <c r="F416">
        <v>0</v>
      </c>
      <c r="G416">
        <v>2952542.75</v>
      </c>
      <c r="H416">
        <v>0</v>
      </c>
      <c r="I416">
        <v>1</v>
      </c>
      <c r="J416">
        <v>0</v>
      </c>
      <c r="K416">
        <v>0</v>
      </c>
      <c r="L416">
        <v>62601.10546875</v>
      </c>
    </row>
    <row r="417" spans="1:12" x14ac:dyDescent="0.25">
      <c r="A417">
        <v>1727</v>
      </c>
      <c r="B417" s="1">
        <f>DATE(2023,5,26) + TIME(0,0,0)</f>
        <v>45072</v>
      </c>
      <c r="C417">
        <v>1931102464</v>
      </c>
      <c r="D417">
        <v>0</v>
      </c>
      <c r="E417">
        <v>0</v>
      </c>
      <c r="F417">
        <v>0</v>
      </c>
      <c r="G417">
        <v>2852004</v>
      </c>
      <c r="H417">
        <v>0</v>
      </c>
      <c r="I417">
        <v>1</v>
      </c>
      <c r="J417">
        <v>0</v>
      </c>
      <c r="K417">
        <v>0</v>
      </c>
      <c r="L417">
        <v>62560.6171875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1932499968</v>
      </c>
      <c r="D418">
        <v>0</v>
      </c>
      <c r="E418">
        <v>0</v>
      </c>
      <c r="F418">
        <v>0</v>
      </c>
      <c r="G418">
        <v>2852004</v>
      </c>
      <c r="H418">
        <v>0</v>
      </c>
      <c r="I418">
        <v>1</v>
      </c>
      <c r="J418">
        <v>0</v>
      </c>
      <c r="K418">
        <v>0</v>
      </c>
      <c r="L418">
        <v>62548.55859375</v>
      </c>
    </row>
    <row r="419" spans="1:12" x14ac:dyDescent="0.25">
      <c r="A419">
        <v>1727.5</v>
      </c>
      <c r="B419" s="1">
        <f>DATE(2023,5,26) + TIME(12,0,0)</f>
        <v>45072.5</v>
      </c>
      <c r="C419">
        <v>1932529920</v>
      </c>
      <c r="D419">
        <v>0</v>
      </c>
      <c r="E419">
        <v>0</v>
      </c>
      <c r="F419">
        <v>0</v>
      </c>
      <c r="G419">
        <v>2999958.5</v>
      </c>
      <c r="H419">
        <v>0</v>
      </c>
      <c r="I419">
        <v>1</v>
      </c>
      <c r="J419">
        <v>0</v>
      </c>
      <c r="K419">
        <v>0</v>
      </c>
      <c r="L419">
        <v>62608.2578125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1969999360</v>
      </c>
      <c r="D420">
        <v>0</v>
      </c>
      <c r="E420">
        <v>0</v>
      </c>
      <c r="F420">
        <v>0</v>
      </c>
      <c r="G420">
        <v>2999958.5</v>
      </c>
      <c r="H420">
        <v>0</v>
      </c>
      <c r="I420">
        <v>1</v>
      </c>
      <c r="J420">
        <v>0</v>
      </c>
      <c r="K420">
        <v>0</v>
      </c>
      <c r="L420">
        <v>62757.4375</v>
      </c>
    </row>
    <row r="421" spans="1:12" x14ac:dyDescent="0.25">
      <c r="A421">
        <v>1740</v>
      </c>
      <c r="B421" s="1">
        <f>DATE(2023,6,8) + TIME(0,0,0)</f>
        <v>45085</v>
      </c>
      <c r="C421">
        <v>1970030208</v>
      </c>
      <c r="D421">
        <v>0</v>
      </c>
      <c r="E421">
        <v>0</v>
      </c>
      <c r="F421">
        <v>0</v>
      </c>
      <c r="G421">
        <v>3083672</v>
      </c>
      <c r="H421">
        <v>0</v>
      </c>
      <c r="I421">
        <v>1</v>
      </c>
      <c r="J421">
        <v>0</v>
      </c>
      <c r="K421">
        <v>0</v>
      </c>
      <c r="L421">
        <v>62791.04296875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1972466304</v>
      </c>
      <c r="D422">
        <v>0</v>
      </c>
      <c r="E422">
        <v>0</v>
      </c>
      <c r="F422">
        <v>0</v>
      </c>
      <c r="G422">
        <v>3083672</v>
      </c>
      <c r="H422">
        <v>0</v>
      </c>
      <c r="I422">
        <v>1</v>
      </c>
      <c r="J422">
        <v>0</v>
      </c>
      <c r="K422">
        <v>0</v>
      </c>
      <c r="L422">
        <v>62816.265625</v>
      </c>
    </row>
    <row r="423" spans="1:12" x14ac:dyDescent="0.25">
      <c r="A423">
        <v>1740.8</v>
      </c>
      <c r="B423" s="1">
        <f>DATE(2023,6,8) + TIME(19,12,0)</f>
        <v>45085.8</v>
      </c>
      <c r="C423">
        <v>1972497152</v>
      </c>
      <c r="D423">
        <v>0</v>
      </c>
      <c r="E423">
        <v>0</v>
      </c>
      <c r="F423">
        <v>0</v>
      </c>
      <c r="G423">
        <v>3079989.5</v>
      </c>
      <c r="H423">
        <v>0</v>
      </c>
      <c r="I423">
        <v>1</v>
      </c>
      <c r="J423">
        <v>0</v>
      </c>
      <c r="K423">
        <v>0</v>
      </c>
      <c r="L423">
        <v>62814.9921875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1973082368</v>
      </c>
      <c r="D424">
        <v>0</v>
      </c>
      <c r="E424">
        <v>0</v>
      </c>
      <c r="F424">
        <v>0</v>
      </c>
      <c r="G424">
        <v>3079989.5</v>
      </c>
      <c r="H424">
        <v>0</v>
      </c>
      <c r="I424">
        <v>1</v>
      </c>
      <c r="J424">
        <v>0</v>
      </c>
      <c r="K424">
        <v>0</v>
      </c>
      <c r="L424">
        <v>62818.1640625</v>
      </c>
    </row>
    <row r="425" spans="1:12" x14ac:dyDescent="0.25">
      <c r="A425">
        <v>1741</v>
      </c>
      <c r="B425" s="1">
        <f>DATE(2023,6,9) + TIME(0,0,0)</f>
        <v>45086</v>
      </c>
      <c r="C425">
        <v>1973111552</v>
      </c>
      <c r="D425">
        <v>0</v>
      </c>
      <c r="E425">
        <v>0</v>
      </c>
      <c r="F425">
        <v>0</v>
      </c>
      <c r="G425">
        <v>2921920.5</v>
      </c>
      <c r="H425">
        <v>0</v>
      </c>
      <c r="I425">
        <v>1</v>
      </c>
      <c r="J425">
        <v>0</v>
      </c>
      <c r="K425">
        <v>0</v>
      </c>
      <c r="L425">
        <v>62754.99609375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1978926208</v>
      </c>
      <c r="D426">
        <v>0</v>
      </c>
      <c r="E426">
        <v>0</v>
      </c>
      <c r="F426">
        <v>0</v>
      </c>
      <c r="G426">
        <v>2921920.5</v>
      </c>
      <c r="H426">
        <v>0</v>
      </c>
      <c r="I426">
        <v>1</v>
      </c>
      <c r="J426">
        <v>0</v>
      </c>
      <c r="K426">
        <v>0</v>
      </c>
      <c r="L426">
        <v>62729.7734375</v>
      </c>
    </row>
    <row r="427" spans="1:12" x14ac:dyDescent="0.25">
      <c r="A427">
        <v>1743</v>
      </c>
      <c r="B427" s="1">
        <f>DATE(2023,6,11) + TIME(0,0,0)</f>
        <v>45088</v>
      </c>
      <c r="C427">
        <v>1978956416</v>
      </c>
      <c r="D427">
        <v>0</v>
      </c>
      <c r="E427">
        <v>0</v>
      </c>
      <c r="F427">
        <v>0</v>
      </c>
      <c r="G427">
        <v>3026087.75</v>
      </c>
      <c r="H427">
        <v>0</v>
      </c>
      <c r="I427">
        <v>1</v>
      </c>
      <c r="J427">
        <v>0</v>
      </c>
      <c r="K427">
        <v>0</v>
      </c>
      <c r="L427">
        <v>62771.546875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1991030528</v>
      </c>
      <c r="D428">
        <v>0</v>
      </c>
      <c r="E428">
        <v>0</v>
      </c>
      <c r="F428">
        <v>0</v>
      </c>
      <c r="G428">
        <v>3026087.75</v>
      </c>
      <c r="H428">
        <v>0</v>
      </c>
      <c r="I428">
        <v>1</v>
      </c>
      <c r="J428">
        <v>0</v>
      </c>
      <c r="K428">
        <v>0</v>
      </c>
      <c r="L428">
        <v>62840.00390625</v>
      </c>
    </row>
    <row r="429" spans="1:12" x14ac:dyDescent="0.25">
      <c r="A429">
        <v>1747</v>
      </c>
      <c r="B429" s="1">
        <f>DATE(2023,6,15) + TIME(0,0,0)</f>
        <v>45092</v>
      </c>
      <c r="C429">
        <v>1991060352</v>
      </c>
      <c r="D429">
        <v>0</v>
      </c>
      <c r="E429">
        <v>0</v>
      </c>
      <c r="F429">
        <v>0</v>
      </c>
      <c r="G429">
        <v>2980990</v>
      </c>
      <c r="H429">
        <v>0</v>
      </c>
      <c r="I429">
        <v>1</v>
      </c>
      <c r="J429">
        <v>0</v>
      </c>
      <c r="K429">
        <v>0</v>
      </c>
      <c r="L429">
        <v>62822.16796875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1994011520</v>
      </c>
      <c r="D430">
        <v>0</v>
      </c>
      <c r="E430">
        <v>0</v>
      </c>
      <c r="F430">
        <v>0</v>
      </c>
      <c r="G430">
        <v>2980990</v>
      </c>
      <c r="H430">
        <v>0</v>
      </c>
      <c r="I430">
        <v>1</v>
      </c>
      <c r="J430">
        <v>0</v>
      </c>
      <c r="K430">
        <v>0</v>
      </c>
      <c r="L430">
        <v>62824.9453125</v>
      </c>
    </row>
    <row r="431" spans="1:12" x14ac:dyDescent="0.25">
      <c r="A431">
        <v>1748</v>
      </c>
      <c r="B431" s="1">
        <f>DATE(2023,6,16) + TIME(0,0,0)</f>
        <v>45093</v>
      </c>
      <c r="C431">
        <v>1994042496</v>
      </c>
      <c r="D431">
        <v>0</v>
      </c>
      <c r="E431">
        <v>0</v>
      </c>
      <c r="F431">
        <v>0</v>
      </c>
      <c r="G431">
        <v>3102276.5</v>
      </c>
      <c r="H431">
        <v>0</v>
      </c>
      <c r="I431">
        <v>1</v>
      </c>
      <c r="J431">
        <v>0</v>
      </c>
      <c r="K431">
        <v>0</v>
      </c>
      <c r="L431">
        <v>62873.3984375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2000216064</v>
      </c>
      <c r="D432">
        <v>0</v>
      </c>
      <c r="E432">
        <v>0</v>
      </c>
      <c r="F432">
        <v>0</v>
      </c>
      <c r="G432">
        <v>3102276.5</v>
      </c>
      <c r="H432">
        <v>0</v>
      </c>
      <c r="I432">
        <v>1</v>
      </c>
      <c r="J432">
        <v>0</v>
      </c>
      <c r="K432">
        <v>0</v>
      </c>
      <c r="L432">
        <v>62935.16015625</v>
      </c>
    </row>
    <row r="433" spans="1:12" x14ac:dyDescent="0.25">
      <c r="A433">
        <v>1750</v>
      </c>
      <c r="B433" s="1">
        <f>DATE(2023,6,18) + TIME(0,0,0)</f>
        <v>45095</v>
      </c>
      <c r="C433">
        <v>2000245376</v>
      </c>
      <c r="D433">
        <v>0</v>
      </c>
      <c r="E433">
        <v>0</v>
      </c>
      <c r="F433">
        <v>0</v>
      </c>
      <c r="G433">
        <v>2933706</v>
      </c>
      <c r="H433">
        <v>0</v>
      </c>
      <c r="I433">
        <v>1</v>
      </c>
      <c r="J433">
        <v>0</v>
      </c>
      <c r="K433">
        <v>0</v>
      </c>
      <c r="L433">
        <v>62868.23046875</v>
      </c>
    </row>
    <row r="434" spans="1:12" x14ac:dyDescent="0.25">
      <c r="A434">
        <v>1752</v>
      </c>
      <c r="B434" s="1">
        <f>DATE(2023,6,20) + TIME(0,0,0)</f>
        <v>45097</v>
      </c>
      <c r="C434">
        <v>2006112768</v>
      </c>
      <c r="D434">
        <v>0</v>
      </c>
      <c r="E434">
        <v>0</v>
      </c>
      <c r="F434">
        <v>0</v>
      </c>
      <c r="G434">
        <v>2933706</v>
      </c>
      <c r="H434">
        <v>0</v>
      </c>
      <c r="I434">
        <v>1</v>
      </c>
      <c r="J434">
        <v>0</v>
      </c>
      <c r="K434">
        <v>0</v>
      </c>
      <c r="L434">
        <v>62850.40234375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2009017216</v>
      </c>
      <c r="D435">
        <v>0</v>
      </c>
      <c r="E435">
        <v>0</v>
      </c>
      <c r="F435">
        <v>0</v>
      </c>
      <c r="G435">
        <v>2933706</v>
      </c>
      <c r="H435">
        <v>0</v>
      </c>
      <c r="I435">
        <v>1</v>
      </c>
      <c r="J435">
        <v>0</v>
      </c>
      <c r="K435">
        <v>0</v>
      </c>
      <c r="L435">
        <v>62855.91015625</v>
      </c>
    </row>
    <row r="436" spans="1:12" x14ac:dyDescent="0.25">
      <c r="A436">
        <v>1753</v>
      </c>
      <c r="B436" s="1">
        <f>DATE(2023,6,21) + TIME(0,0,0)</f>
        <v>45098</v>
      </c>
      <c r="C436">
        <v>2009046784</v>
      </c>
      <c r="D436">
        <v>0</v>
      </c>
      <c r="E436">
        <v>0</v>
      </c>
      <c r="F436">
        <v>0</v>
      </c>
      <c r="G436">
        <v>2958685</v>
      </c>
      <c r="H436">
        <v>0</v>
      </c>
      <c r="I436">
        <v>1</v>
      </c>
      <c r="J436">
        <v>0</v>
      </c>
      <c r="K436">
        <v>0</v>
      </c>
      <c r="L436">
        <v>62865.8828125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2010792448</v>
      </c>
      <c r="D437">
        <v>0</v>
      </c>
      <c r="E437">
        <v>0</v>
      </c>
      <c r="F437">
        <v>0</v>
      </c>
      <c r="G437">
        <v>2958685</v>
      </c>
      <c r="H437">
        <v>0</v>
      </c>
      <c r="I437">
        <v>1</v>
      </c>
      <c r="J437">
        <v>0</v>
      </c>
      <c r="K437">
        <v>0</v>
      </c>
      <c r="L437">
        <v>62874.18359375</v>
      </c>
    </row>
    <row r="438" spans="1:12" x14ac:dyDescent="0.25">
      <c r="A438">
        <v>1753.6</v>
      </c>
      <c r="B438" s="1">
        <f>DATE(2023,6,21) + TIME(14,24,0)</f>
        <v>45098.6</v>
      </c>
      <c r="C438">
        <v>2010822016</v>
      </c>
      <c r="D438">
        <v>0</v>
      </c>
      <c r="E438">
        <v>0</v>
      </c>
      <c r="F438">
        <v>0</v>
      </c>
      <c r="G438">
        <v>2960544.25</v>
      </c>
      <c r="H438">
        <v>0</v>
      </c>
      <c r="I438">
        <v>1</v>
      </c>
      <c r="J438">
        <v>0</v>
      </c>
      <c r="K438">
        <v>0</v>
      </c>
      <c r="L438">
        <v>62875.3828125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2032700416</v>
      </c>
      <c r="D439">
        <v>0</v>
      </c>
      <c r="E439">
        <v>0</v>
      </c>
      <c r="F439">
        <v>0</v>
      </c>
      <c r="G439">
        <v>2960544.25</v>
      </c>
      <c r="H439">
        <v>0</v>
      </c>
      <c r="I439">
        <v>1</v>
      </c>
      <c r="J439">
        <v>0</v>
      </c>
      <c r="K439">
        <v>0</v>
      </c>
      <c r="L439">
        <v>62926.84765625</v>
      </c>
    </row>
    <row r="440" spans="1:12" x14ac:dyDescent="0.25">
      <c r="A440">
        <v>1761</v>
      </c>
      <c r="B440" s="1">
        <f>DATE(2023,6,29) + TIME(0,0,0)</f>
        <v>45106</v>
      </c>
      <c r="C440">
        <v>2032730624</v>
      </c>
      <c r="D440">
        <v>0</v>
      </c>
      <c r="E440">
        <v>0</v>
      </c>
      <c r="F440">
        <v>0</v>
      </c>
      <c r="G440">
        <v>3024353.75</v>
      </c>
      <c r="H440">
        <v>0</v>
      </c>
      <c r="I440">
        <v>1</v>
      </c>
      <c r="J440">
        <v>0</v>
      </c>
      <c r="K440">
        <v>0</v>
      </c>
      <c r="L440">
        <v>62952.16015625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2038749184</v>
      </c>
      <c r="D441">
        <v>0</v>
      </c>
      <c r="E441">
        <v>0</v>
      </c>
      <c r="F441">
        <v>0</v>
      </c>
      <c r="G441">
        <v>3024353.75</v>
      </c>
      <c r="H441">
        <v>0</v>
      </c>
      <c r="I441">
        <v>1</v>
      </c>
      <c r="J441">
        <v>0</v>
      </c>
      <c r="K441">
        <v>0</v>
      </c>
      <c r="L441">
        <v>62983.875</v>
      </c>
    </row>
    <row r="442" spans="1:12" x14ac:dyDescent="0.25">
      <c r="A442">
        <v>1763</v>
      </c>
      <c r="B442" s="1">
        <f>DATE(2023,7,1) + TIME(0,0,0)</f>
        <v>45108</v>
      </c>
      <c r="C442">
        <v>2038779264</v>
      </c>
      <c r="D442">
        <v>0</v>
      </c>
      <c r="E442">
        <v>0</v>
      </c>
      <c r="F442">
        <v>0</v>
      </c>
      <c r="G442">
        <v>3013804.5</v>
      </c>
      <c r="H442">
        <v>0</v>
      </c>
      <c r="I442">
        <v>1</v>
      </c>
      <c r="J442">
        <v>0</v>
      </c>
      <c r="K442">
        <v>0</v>
      </c>
      <c r="L442">
        <v>62979.8046875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2044776704</v>
      </c>
      <c r="D443">
        <v>0</v>
      </c>
      <c r="E443">
        <v>0</v>
      </c>
      <c r="F443">
        <v>0</v>
      </c>
      <c r="G443">
        <v>3013804.5</v>
      </c>
      <c r="H443">
        <v>0</v>
      </c>
      <c r="I443">
        <v>1</v>
      </c>
      <c r="J443">
        <v>0</v>
      </c>
      <c r="K443">
        <v>0</v>
      </c>
      <c r="L443">
        <v>62992.5234375</v>
      </c>
    </row>
    <row r="444" spans="1:12" x14ac:dyDescent="0.25">
      <c r="A444">
        <v>1765</v>
      </c>
      <c r="B444" s="1">
        <f>DATE(2023,7,3) + TIME(0,0,0)</f>
        <v>45110</v>
      </c>
      <c r="C444">
        <v>2044815616</v>
      </c>
      <c r="D444">
        <v>0</v>
      </c>
      <c r="E444">
        <v>0</v>
      </c>
      <c r="F444">
        <v>0</v>
      </c>
      <c r="G444">
        <v>3892670.25</v>
      </c>
      <c r="H444">
        <v>0</v>
      </c>
      <c r="I444">
        <v>1</v>
      </c>
      <c r="J444">
        <v>0</v>
      </c>
      <c r="K444">
        <v>0</v>
      </c>
      <c r="L444">
        <v>63345.52734375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2048669440</v>
      </c>
      <c r="D445">
        <v>0</v>
      </c>
      <c r="E445">
        <v>0</v>
      </c>
      <c r="F445">
        <v>0</v>
      </c>
      <c r="G445">
        <v>3892670.25</v>
      </c>
      <c r="H445">
        <v>0</v>
      </c>
      <c r="I445">
        <v>1</v>
      </c>
      <c r="J445">
        <v>0</v>
      </c>
      <c r="K445">
        <v>0</v>
      </c>
      <c r="L445">
        <v>63558.53125</v>
      </c>
    </row>
    <row r="446" spans="1:12" x14ac:dyDescent="0.25">
      <c r="A446">
        <v>1766</v>
      </c>
      <c r="B446" s="1">
        <f>DATE(2023,7,4) + TIME(0,0,0)</f>
        <v>45111</v>
      </c>
      <c r="C446">
        <v>2048710016</v>
      </c>
      <c r="D446">
        <v>0</v>
      </c>
      <c r="E446">
        <v>0</v>
      </c>
      <c r="F446">
        <v>0</v>
      </c>
      <c r="G446">
        <v>4066178.25</v>
      </c>
      <c r="H446">
        <v>0</v>
      </c>
      <c r="I446">
        <v>1</v>
      </c>
      <c r="J446">
        <v>0</v>
      </c>
      <c r="K446">
        <v>0</v>
      </c>
      <c r="L446">
        <v>63630.60546875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2052735616</v>
      </c>
      <c r="D447">
        <v>0</v>
      </c>
      <c r="E447">
        <v>0</v>
      </c>
      <c r="F447">
        <v>0</v>
      </c>
      <c r="G447">
        <v>4066178.25</v>
      </c>
      <c r="H447">
        <v>0</v>
      </c>
      <c r="I447">
        <v>1</v>
      </c>
      <c r="J447">
        <v>0</v>
      </c>
      <c r="K447">
        <v>0</v>
      </c>
      <c r="L447">
        <v>63739.64453125</v>
      </c>
    </row>
    <row r="448" spans="1:12" x14ac:dyDescent="0.25">
      <c r="A448">
        <v>1767</v>
      </c>
      <c r="B448" s="1">
        <f>DATE(2023,7,5) + TIME(0,0,0)</f>
        <v>45112</v>
      </c>
      <c r="C448">
        <v>2052775680</v>
      </c>
      <c r="D448">
        <v>0</v>
      </c>
      <c r="E448">
        <v>0</v>
      </c>
      <c r="F448">
        <v>0</v>
      </c>
      <c r="G448">
        <v>4004448.5</v>
      </c>
      <c r="H448">
        <v>0</v>
      </c>
      <c r="I448">
        <v>1</v>
      </c>
      <c r="J448">
        <v>0</v>
      </c>
      <c r="K448">
        <v>0</v>
      </c>
      <c r="L448">
        <v>63714.98046875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2060744448</v>
      </c>
      <c r="D449">
        <v>0</v>
      </c>
      <c r="E449">
        <v>0</v>
      </c>
      <c r="F449">
        <v>0</v>
      </c>
      <c r="G449">
        <v>4004448.5</v>
      </c>
      <c r="H449">
        <v>0</v>
      </c>
      <c r="I449">
        <v>1</v>
      </c>
      <c r="J449">
        <v>0</v>
      </c>
      <c r="K449">
        <v>0</v>
      </c>
      <c r="L449">
        <v>63766.42578125</v>
      </c>
    </row>
    <row r="450" spans="1:12" x14ac:dyDescent="0.25">
      <c r="A450">
        <v>1769</v>
      </c>
      <c r="B450" s="1">
        <f>DATE(2023,7,7) + TIME(0,0,0)</f>
        <v>45114</v>
      </c>
      <c r="C450">
        <v>2060784128</v>
      </c>
      <c r="D450">
        <v>0</v>
      </c>
      <c r="E450">
        <v>0</v>
      </c>
      <c r="F450">
        <v>0</v>
      </c>
      <c r="G450">
        <v>3960638.5</v>
      </c>
      <c r="H450">
        <v>0</v>
      </c>
      <c r="I450">
        <v>1</v>
      </c>
      <c r="J450">
        <v>0</v>
      </c>
      <c r="K450">
        <v>0</v>
      </c>
      <c r="L450">
        <v>63748.68359375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2064705152</v>
      </c>
      <c r="D451">
        <v>0</v>
      </c>
      <c r="E451">
        <v>0</v>
      </c>
      <c r="F451">
        <v>0</v>
      </c>
      <c r="G451">
        <v>3960638.5</v>
      </c>
      <c r="H451">
        <v>0</v>
      </c>
      <c r="I451">
        <v>1</v>
      </c>
      <c r="J451">
        <v>0</v>
      </c>
      <c r="K451">
        <v>0</v>
      </c>
      <c r="L451">
        <v>63750.01953125</v>
      </c>
    </row>
    <row r="452" spans="1:12" x14ac:dyDescent="0.25">
      <c r="A452">
        <v>1770</v>
      </c>
      <c r="B452" s="1">
        <f>DATE(2023,7,8) + TIME(0,0,0)</f>
        <v>45115</v>
      </c>
      <c r="C452">
        <v>2064745600</v>
      </c>
      <c r="D452">
        <v>0</v>
      </c>
      <c r="E452">
        <v>0</v>
      </c>
      <c r="F452">
        <v>0</v>
      </c>
      <c r="G452">
        <v>4049889.25</v>
      </c>
      <c r="H452">
        <v>0</v>
      </c>
      <c r="I452">
        <v>1</v>
      </c>
      <c r="J452">
        <v>0</v>
      </c>
      <c r="K452">
        <v>0</v>
      </c>
      <c r="L452">
        <v>63786.6171875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2068755072</v>
      </c>
      <c r="D453">
        <v>0</v>
      </c>
      <c r="E453">
        <v>0</v>
      </c>
      <c r="F453">
        <v>0</v>
      </c>
      <c r="G453">
        <v>4049889.25</v>
      </c>
      <c r="H453">
        <v>0</v>
      </c>
      <c r="I453">
        <v>1</v>
      </c>
      <c r="J453">
        <v>0</v>
      </c>
      <c r="K453">
        <v>0</v>
      </c>
      <c r="L453">
        <v>63809.43359375</v>
      </c>
    </row>
    <row r="454" spans="1:12" x14ac:dyDescent="0.25">
      <c r="A454">
        <v>1771</v>
      </c>
      <c r="B454" s="1">
        <f>DATE(2023,7,9) + TIME(0,0,0)</f>
        <v>45116</v>
      </c>
      <c r="C454">
        <v>2068794624</v>
      </c>
      <c r="D454">
        <v>0</v>
      </c>
      <c r="E454">
        <v>0</v>
      </c>
      <c r="F454">
        <v>0</v>
      </c>
      <c r="G454">
        <v>3959065.5</v>
      </c>
      <c r="H454">
        <v>0</v>
      </c>
      <c r="I454">
        <v>1</v>
      </c>
      <c r="J454">
        <v>0</v>
      </c>
      <c r="K454">
        <v>0</v>
      </c>
      <c r="L454">
        <v>63772.3671875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2076673152</v>
      </c>
      <c r="D455">
        <v>0</v>
      </c>
      <c r="E455">
        <v>0</v>
      </c>
      <c r="F455">
        <v>0</v>
      </c>
      <c r="G455">
        <v>3959065.5</v>
      </c>
      <c r="H455">
        <v>0</v>
      </c>
      <c r="I455">
        <v>1</v>
      </c>
      <c r="J455">
        <v>0</v>
      </c>
      <c r="K455">
        <v>0</v>
      </c>
      <c r="L455">
        <v>63752.43359375</v>
      </c>
    </row>
    <row r="456" spans="1:12" x14ac:dyDescent="0.25">
      <c r="A456">
        <v>1773</v>
      </c>
      <c r="B456" s="1">
        <f>DATE(2023,7,11) + TIME(0,0,0)</f>
        <v>45118</v>
      </c>
      <c r="C456">
        <v>2076712064</v>
      </c>
      <c r="D456">
        <v>0</v>
      </c>
      <c r="E456">
        <v>0</v>
      </c>
      <c r="F456">
        <v>0</v>
      </c>
      <c r="G456">
        <v>3887068.75</v>
      </c>
      <c r="H456">
        <v>0</v>
      </c>
      <c r="I456">
        <v>1</v>
      </c>
      <c r="J456">
        <v>0</v>
      </c>
      <c r="K456">
        <v>0</v>
      </c>
      <c r="L456">
        <v>63723.03515625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2080560256</v>
      </c>
      <c r="D457">
        <v>0</v>
      </c>
      <c r="E457">
        <v>0</v>
      </c>
      <c r="F457">
        <v>0</v>
      </c>
      <c r="G457">
        <v>3887068.75</v>
      </c>
      <c r="H457">
        <v>0</v>
      </c>
      <c r="I457">
        <v>1</v>
      </c>
      <c r="J457">
        <v>0</v>
      </c>
      <c r="K457">
        <v>0</v>
      </c>
      <c r="L457">
        <v>63701.3515625</v>
      </c>
    </row>
    <row r="458" spans="1:12" x14ac:dyDescent="0.25">
      <c r="A458">
        <v>1774</v>
      </c>
      <c r="B458" s="1">
        <f>DATE(2023,7,12) + TIME(0,0,0)</f>
        <v>45119</v>
      </c>
      <c r="C458">
        <v>2080598528</v>
      </c>
      <c r="D458">
        <v>0</v>
      </c>
      <c r="E458">
        <v>0</v>
      </c>
      <c r="F458">
        <v>0</v>
      </c>
      <c r="G458">
        <v>3832398.5</v>
      </c>
      <c r="H458">
        <v>0</v>
      </c>
      <c r="I458">
        <v>1</v>
      </c>
      <c r="J458">
        <v>0</v>
      </c>
      <c r="K458">
        <v>0</v>
      </c>
      <c r="L458">
        <v>63678.9921875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2082859648</v>
      </c>
      <c r="D459">
        <v>0</v>
      </c>
      <c r="E459">
        <v>0</v>
      </c>
      <c r="F459">
        <v>0</v>
      </c>
      <c r="G459">
        <v>3832398.5</v>
      </c>
      <c r="H459">
        <v>0</v>
      </c>
      <c r="I459">
        <v>1</v>
      </c>
      <c r="J459">
        <v>0</v>
      </c>
      <c r="K459">
        <v>0</v>
      </c>
      <c r="L459">
        <v>63661.94921875</v>
      </c>
    </row>
    <row r="460" spans="1:12" x14ac:dyDescent="0.25">
      <c r="A460">
        <v>1774.6</v>
      </c>
      <c r="B460" s="1">
        <f>DATE(2023,7,12) + TIME(14,24,0)</f>
        <v>45119.6</v>
      </c>
      <c r="C460">
        <v>2082899072</v>
      </c>
      <c r="D460">
        <v>0</v>
      </c>
      <c r="E460">
        <v>0</v>
      </c>
      <c r="F460">
        <v>0</v>
      </c>
      <c r="G460">
        <v>3943831.5</v>
      </c>
      <c r="H460">
        <v>0</v>
      </c>
      <c r="I460">
        <v>1</v>
      </c>
      <c r="J460">
        <v>0</v>
      </c>
      <c r="K460">
        <v>0</v>
      </c>
      <c r="L460">
        <v>63707.07421875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2104156288</v>
      </c>
      <c r="D461">
        <v>0</v>
      </c>
      <c r="E461">
        <v>0</v>
      </c>
      <c r="F461">
        <v>0</v>
      </c>
      <c r="G461">
        <v>3943831.5</v>
      </c>
      <c r="H461">
        <v>0</v>
      </c>
      <c r="I461">
        <v>1</v>
      </c>
      <c r="J461">
        <v>0</v>
      </c>
      <c r="K461">
        <v>0</v>
      </c>
      <c r="L461">
        <v>63683.72265625</v>
      </c>
    </row>
    <row r="462" spans="1:12" x14ac:dyDescent="0.25">
      <c r="A462">
        <v>1780</v>
      </c>
      <c r="B462" s="1">
        <f>DATE(2023,7,18) + TIME(0,0,0)</f>
        <v>45125</v>
      </c>
      <c r="C462">
        <v>2104156288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61619.859375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2104156288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61538.25390625</v>
      </c>
    </row>
    <row r="464" spans="1:12" x14ac:dyDescent="0.25">
      <c r="A464">
        <v>1782</v>
      </c>
      <c r="B464" s="1">
        <f>DATE(2023,7,20) + TIME(0,0,0)</f>
        <v>45127</v>
      </c>
      <c r="C464">
        <v>2104192128</v>
      </c>
      <c r="D464">
        <v>0</v>
      </c>
      <c r="E464">
        <v>0</v>
      </c>
      <c r="F464">
        <v>0</v>
      </c>
      <c r="G464">
        <v>3581147.5</v>
      </c>
      <c r="H464">
        <v>0</v>
      </c>
      <c r="I464">
        <v>1</v>
      </c>
      <c r="J464">
        <v>0</v>
      </c>
      <c r="K464">
        <v>0</v>
      </c>
      <c r="L464">
        <v>62308.0078125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2104586112</v>
      </c>
      <c r="D465">
        <v>0</v>
      </c>
      <c r="E465">
        <v>0</v>
      </c>
      <c r="F465">
        <v>0</v>
      </c>
      <c r="G465">
        <v>3581147.5</v>
      </c>
      <c r="H465">
        <v>0</v>
      </c>
      <c r="I465">
        <v>1</v>
      </c>
      <c r="J465">
        <v>0</v>
      </c>
      <c r="K465">
        <v>0</v>
      </c>
      <c r="L465">
        <v>62552.54296875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2107737472</v>
      </c>
      <c r="D466">
        <v>0</v>
      </c>
      <c r="E466">
        <v>0</v>
      </c>
      <c r="F466">
        <v>0</v>
      </c>
      <c r="G466">
        <v>3581147.5</v>
      </c>
      <c r="H466">
        <v>0</v>
      </c>
      <c r="I466">
        <v>1</v>
      </c>
      <c r="J466">
        <v>0</v>
      </c>
      <c r="K466">
        <v>0</v>
      </c>
      <c r="L466">
        <v>62928.2109375</v>
      </c>
    </row>
    <row r="467" spans="1:12" x14ac:dyDescent="0.25">
      <c r="A467">
        <v>1783</v>
      </c>
      <c r="B467" s="1">
        <f>DATE(2023,7,21) + TIME(0,0,0)</f>
        <v>45128</v>
      </c>
      <c r="C467">
        <v>2107775872</v>
      </c>
      <c r="D467">
        <v>0</v>
      </c>
      <c r="E467">
        <v>0</v>
      </c>
      <c r="F467">
        <v>0</v>
      </c>
      <c r="G467">
        <v>3832183.25</v>
      </c>
      <c r="H467">
        <v>0</v>
      </c>
      <c r="I467">
        <v>1</v>
      </c>
      <c r="J467">
        <v>0</v>
      </c>
      <c r="K467">
        <v>0</v>
      </c>
      <c r="L467">
        <v>63031.5703125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2123066240</v>
      </c>
      <c r="D468">
        <v>0</v>
      </c>
      <c r="E468">
        <v>0</v>
      </c>
      <c r="F468">
        <v>0</v>
      </c>
      <c r="G468">
        <v>3832183.25</v>
      </c>
      <c r="H468">
        <v>0</v>
      </c>
      <c r="I468">
        <v>1</v>
      </c>
      <c r="J468">
        <v>0</v>
      </c>
      <c r="K468">
        <v>0</v>
      </c>
      <c r="L468">
        <v>63316.44921875</v>
      </c>
    </row>
    <row r="469" spans="1:12" x14ac:dyDescent="0.25">
      <c r="A469">
        <v>1787</v>
      </c>
      <c r="B469" s="1">
        <f>DATE(2023,7,25) + TIME(0,0,0)</f>
        <v>45132</v>
      </c>
      <c r="C469">
        <v>2123105024</v>
      </c>
      <c r="D469">
        <v>0</v>
      </c>
      <c r="E469">
        <v>0</v>
      </c>
      <c r="F469">
        <v>0</v>
      </c>
      <c r="G469">
        <v>3882993.75</v>
      </c>
      <c r="H469">
        <v>0</v>
      </c>
      <c r="I469">
        <v>1</v>
      </c>
      <c r="J469">
        <v>0</v>
      </c>
      <c r="K469">
        <v>0</v>
      </c>
      <c r="L469">
        <v>63337.19140625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2130832256</v>
      </c>
      <c r="D470">
        <v>0</v>
      </c>
      <c r="E470">
        <v>0</v>
      </c>
      <c r="F470">
        <v>0</v>
      </c>
      <c r="G470">
        <v>3882993.75</v>
      </c>
      <c r="H470">
        <v>0</v>
      </c>
      <c r="I470">
        <v>1</v>
      </c>
      <c r="J470">
        <v>0</v>
      </c>
      <c r="K470">
        <v>0</v>
      </c>
      <c r="L470">
        <v>63380.69140625</v>
      </c>
    </row>
    <row r="471" spans="1:12" x14ac:dyDescent="0.25">
      <c r="A471">
        <v>1789</v>
      </c>
      <c r="B471" s="1">
        <f>DATE(2023,7,27) + TIME(0,0,0)</f>
        <v>45134</v>
      </c>
      <c r="C471">
        <v>2130871296</v>
      </c>
      <c r="D471">
        <v>0</v>
      </c>
      <c r="E471">
        <v>0</v>
      </c>
      <c r="F471">
        <v>0</v>
      </c>
      <c r="G471">
        <v>3911273.5</v>
      </c>
      <c r="H471">
        <v>0</v>
      </c>
      <c r="I471">
        <v>1</v>
      </c>
      <c r="J471">
        <v>0</v>
      </c>
      <c r="K471">
        <v>0</v>
      </c>
      <c r="L471">
        <v>63392.21875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2154299904</v>
      </c>
      <c r="D472">
        <v>0</v>
      </c>
      <c r="E472">
        <v>0</v>
      </c>
      <c r="F472">
        <v>0</v>
      </c>
      <c r="G472">
        <v>3911273.5</v>
      </c>
      <c r="H472">
        <v>0</v>
      </c>
      <c r="I472">
        <v>1</v>
      </c>
      <c r="J472">
        <v>0</v>
      </c>
      <c r="K472">
        <v>0</v>
      </c>
      <c r="L472">
        <v>63416.34765625</v>
      </c>
    </row>
    <row r="473" spans="1:12" x14ac:dyDescent="0.25">
      <c r="A473">
        <v>1795</v>
      </c>
      <c r="B473" s="1">
        <f>DATE(2023,8,2) + TIME(0,0,0)</f>
        <v>45140</v>
      </c>
      <c r="C473">
        <v>2154339072</v>
      </c>
      <c r="D473">
        <v>0</v>
      </c>
      <c r="E473">
        <v>0</v>
      </c>
      <c r="F473">
        <v>0</v>
      </c>
      <c r="G473">
        <v>3934676.75</v>
      </c>
      <c r="H473">
        <v>0</v>
      </c>
      <c r="I473">
        <v>1</v>
      </c>
      <c r="J473">
        <v>0</v>
      </c>
      <c r="K473">
        <v>0</v>
      </c>
      <c r="L473">
        <v>63425.9921875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2173973248</v>
      </c>
      <c r="D474">
        <v>0</v>
      </c>
      <c r="E474">
        <v>0</v>
      </c>
      <c r="F474">
        <v>0</v>
      </c>
      <c r="G474">
        <v>3934676.75</v>
      </c>
      <c r="H474">
        <v>0</v>
      </c>
      <c r="I474">
        <v>1</v>
      </c>
      <c r="J474">
        <v>0</v>
      </c>
      <c r="K474">
        <v>0</v>
      </c>
      <c r="L474">
        <v>63419.3828125</v>
      </c>
    </row>
    <row r="475" spans="1:12" x14ac:dyDescent="0.25">
      <c r="A475">
        <v>1800</v>
      </c>
      <c r="B475" s="1">
        <f>DATE(2023,8,7) + TIME(0,0,0)</f>
        <v>45145</v>
      </c>
      <c r="C475">
        <v>2174013184</v>
      </c>
      <c r="D475">
        <v>0</v>
      </c>
      <c r="E475">
        <v>0</v>
      </c>
      <c r="F475">
        <v>0</v>
      </c>
      <c r="G475">
        <v>3995707</v>
      </c>
      <c r="H475">
        <v>0</v>
      </c>
      <c r="I475">
        <v>1</v>
      </c>
      <c r="J475">
        <v>0</v>
      </c>
      <c r="K475">
        <v>0</v>
      </c>
      <c r="L475">
        <v>63443.90234375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2175971072</v>
      </c>
      <c r="D476">
        <v>0</v>
      </c>
      <c r="E476">
        <v>0</v>
      </c>
      <c r="F476">
        <v>0</v>
      </c>
      <c r="G476">
        <v>3995707</v>
      </c>
      <c r="H476">
        <v>0</v>
      </c>
      <c r="I476">
        <v>1</v>
      </c>
      <c r="J476">
        <v>0</v>
      </c>
      <c r="K476">
        <v>0</v>
      </c>
      <c r="L476">
        <v>63452.5859375</v>
      </c>
    </row>
    <row r="477" spans="1:12" x14ac:dyDescent="0.25">
      <c r="A477">
        <v>1800.5</v>
      </c>
      <c r="B477" s="1">
        <f>DATE(2023,8,7) + TIME(12,0,0)</f>
        <v>45145.5</v>
      </c>
      <c r="C477">
        <v>2176010752</v>
      </c>
      <c r="D477">
        <v>0</v>
      </c>
      <c r="E477">
        <v>0</v>
      </c>
      <c r="F477">
        <v>0</v>
      </c>
      <c r="G477">
        <v>3967268.5</v>
      </c>
      <c r="H477">
        <v>0</v>
      </c>
      <c r="I477">
        <v>1</v>
      </c>
      <c r="J477">
        <v>0</v>
      </c>
      <c r="K477">
        <v>0</v>
      </c>
      <c r="L477">
        <v>63441.234375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2209692928</v>
      </c>
      <c r="D478">
        <v>0</v>
      </c>
      <c r="E478">
        <v>0</v>
      </c>
      <c r="F478">
        <v>0</v>
      </c>
      <c r="G478">
        <v>3967268.5</v>
      </c>
      <c r="H478">
        <v>0</v>
      </c>
      <c r="I478">
        <v>1</v>
      </c>
      <c r="J478">
        <v>0</v>
      </c>
      <c r="K478">
        <v>0</v>
      </c>
      <c r="L478">
        <v>63406.7421875</v>
      </c>
    </row>
    <row r="479" spans="1:12" x14ac:dyDescent="0.25">
      <c r="A479">
        <v>1809</v>
      </c>
      <c r="B479" s="1">
        <f>DATE(2023,8,16) + TIME(0,0,0)</f>
        <v>45154</v>
      </c>
      <c r="C479">
        <v>2209732608</v>
      </c>
      <c r="D479">
        <v>0</v>
      </c>
      <c r="E479">
        <v>0</v>
      </c>
      <c r="F479">
        <v>0</v>
      </c>
      <c r="G479">
        <v>3971019.5</v>
      </c>
      <c r="H479">
        <v>0</v>
      </c>
      <c r="I479">
        <v>1</v>
      </c>
      <c r="J479">
        <v>0</v>
      </c>
      <c r="K479">
        <v>0</v>
      </c>
      <c r="L479">
        <v>63408.71484375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2233519104</v>
      </c>
      <c r="D480">
        <v>0</v>
      </c>
      <c r="E480">
        <v>0</v>
      </c>
      <c r="F480">
        <v>0</v>
      </c>
      <c r="G480">
        <v>3971019.5</v>
      </c>
      <c r="H480">
        <v>0</v>
      </c>
      <c r="I480">
        <v>1</v>
      </c>
      <c r="J480">
        <v>0</v>
      </c>
      <c r="K480">
        <v>0</v>
      </c>
      <c r="L480">
        <v>63378.9921875</v>
      </c>
    </row>
    <row r="481" spans="1:12" x14ac:dyDescent="0.25">
      <c r="A481">
        <v>1815</v>
      </c>
      <c r="B481" s="1">
        <f>DATE(2023,8,22) + TIME(0,0,0)</f>
        <v>45160</v>
      </c>
      <c r="C481">
        <v>2233559040</v>
      </c>
      <c r="D481">
        <v>0</v>
      </c>
      <c r="E481">
        <v>0</v>
      </c>
      <c r="F481">
        <v>0</v>
      </c>
      <c r="G481">
        <v>4001680.5</v>
      </c>
      <c r="H481">
        <v>0</v>
      </c>
      <c r="I481">
        <v>1</v>
      </c>
      <c r="J481">
        <v>0</v>
      </c>
      <c r="K481">
        <v>0</v>
      </c>
      <c r="L481">
        <v>63391.171875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2261530880</v>
      </c>
      <c r="D482">
        <v>0</v>
      </c>
      <c r="E482">
        <v>0</v>
      </c>
      <c r="F482">
        <v>0</v>
      </c>
      <c r="G482">
        <v>4001680.5</v>
      </c>
      <c r="H482">
        <v>0</v>
      </c>
      <c r="I482">
        <v>1</v>
      </c>
      <c r="J482">
        <v>0</v>
      </c>
      <c r="K482">
        <v>0</v>
      </c>
      <c r="L482">
        <v>63368.8984375</v>
      </c>
    </row>
    <row r="483" spans="1:12" x14ac:dyDescent="0.25">
      <c r="A483">
        <v>1822</v>
      </c>
      <c r="B483" s="1">
        <f>DATE(2023,8,29) + TIME(0,0,0)</f>
        <v>45167</v>
      </c>
      <c r="C483">
        <v>2261570048</v>
      </c>
      <c r="D483">
        <v>0</v>
      </c>
      <c r="E483">
        <v>0</v>
      </c>
      <c r="F483">
        <v>0</v>
      </c>
      <c r="G483">
        <v>3937528.25</v>
      </c>
      <c r="H483">
        <v>0</v>
      </c>
      <c r="I483">
        <v>1</v>
      </c>
      <c r="J483">
        <v>0</v>
      </c>
      <c r="K483">
        <v>0</v>
      </c>
      <c r="L483">
        <v>59666.12890625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2281218304</v>
      </c>
      <c r="D484">
        <v>0</v>
      </c>
      <c r="E484">
        <v>0</v>
      </c>
      <c r="F484">
        <v>0</v>
      </c>
      <c r="G484">
        <v>3937528.25</v>
      </c>
      <c r="H484">
        <v>0</v>
      </c>
      <c r="I484">
        <v>1</v>
      </c>
      <c r="J484">
        <v>0</v>
      </c>
      <c r="K484">
        <v>0</v>
      </c>
      <c r="L484">
        <v>60875.8203125</v>
      </c>
    </row>
    <row r="485" spans="1:12" x14ac:dyDescent="0.25">
      <c r="A485">
        <v>1827</v>
      </c>
      <c r="B485" s="1">
        <f>DATE(2023,9,3) + TIME(0,0,0)</f>
        <v>45172</v>
      </c>
      <c r="C485">
        <v>2281257984</v>
      </c>
      <c r="D485">
        <v>0</v>
      </c>
      <c r="E485">
        <v>0</v>
      </c>
      <c r="F485">
        <v>0</v>
      </c>
      <c r="G485">
        <v>3959163</v>
      </c>
      <c r="H485">
        <v>0</v>
      </c>
      <c r="I485">
        <v>1</v>
      </c>
      <c r="J485">
        <v>0</v>
      </c>
      <c r="K485">
        <v>0</v>
      </c>
      <c r="L485">
        <v>60881.59765625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2336646656</v>
      </c>
      <c r="D486">
        <v>0</v>
      </c>
      <c r="E486">
        <v>0</v>
      </c>
      <c r="F486">
        <v>0</v>
      </c>
      <c r="G486">
        <v>3959163</v>
      </c>
      <c r="H486">
        <v>0</v>
      </c>
      <c r="I486">
        <v>1</v>
      </c>
      <c r="J486">
        <v>0</v>
      </c>
      <c r="K486">
        <v>0</v>
      </c>
      <c r="L486">
        <v>61434.7734375</v>
      </c>
    </row>
    <row r="487" spans="1:12" x14ac:dyDescent="0.25">
      <c r="A487">
        <v>1841</v>
      </c>
      <c r="B487" s="1">
        <f>DATE(2023,9,17) + TIME(0,0,0)</f>
        <v>45186</v>
      </c>
      <c r="C487">
        <v>2336685824</v>
      </c>
      <c r="D487">
        <v>0</v>
      </c>
      <c r="E487">
        <v>0</v>
      </c>
      <c r="F487">
        <v>0</v>
      </c>
      <c r="G487">
        <v>3909366</v>
      </c>
      <c r="H487">
        <v>0</v>
      </c>
      <c r="I487">
        <v>1</v>
      </c>
      <c r="J487">
        <v>0</v>
      </c>
      <c r="K487">
        <v>0</v>
      </c>
      <c r="L487">
        <v>61417.91796875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2348374784</v>
      </c>
      <c r="D488">
        <v>0</v>
      </c>
      <c r="E488">
        <v>0</v>
      </c>
      <c r="F488">
        <v>0</v>
      </c>
      <c r="G488">
        <v>3909366</v>
      </c>
      <c r="H488">
        <v>0</v>
      </c>
      <c r="I488">
        <v>1</v>
      </c>
      <c r="J488">
        <v>0</v>
      </c>
      <c r="K488">
        <v>0</v>
      </c>
      <c r="L488">
        <v>61475.41015625</v>
      </c>
    </row>
    <row r="489" spans="1:12" x14ac:dyDescent="0.25">
      <c r="A489">
        <v>1844</v>
      </c>
      <c r="B489" s="1">
        <f>DATE(2023,9,20) + TIME(0,0,0)</f>
        <v>45189</v>
      </c>
      <c r="C489">
        <v>2348414208</v>
      </c>
      <c r="D489">
        <v>0</v>
      </c>
      <c r="E489">
        <v>0</v>
      </c>
      <c r="F489">
        <v>0</v>
      </c>
      <c r="G489">
        <v>3952723</v>
      </c>
      <c r="H489">
        <v>0</v>
      </c>
      <c r="I489">
        <v>1</v>
      </c>
      <c r="J489">
        <v>0</v>
      </c>
      <c r="K489">
        <v>0</v>
      </c>
      <c r="L489">
        <v>61488.609375</v>
      </c>
    </row>
    <row r="490" spans="1:12" x14ac:dyDescent="0.25">
      <c r="A490">
        <v>1859</v>
      </c>
      <c r="B490" s="1">
        <f>DATE(2023,10,5) + TIME(0,0,0)</f>
        <v>45204</v>
      </c>
      <c r="C490">
        <v>2407705088</v>
      </c>
      <c r="D490">
        <v>0</v>
      </c>
      <c r="E490">
        <v>0</v>
      </c>
      <c r="F490">
        <v>0</v>
      </c>
      <c r="G490">
        <v>3952723</v>
      </c>
      <c r="H490">
        <v>0</v>
      </c>
      <c r="I490">
        <v>1</v>
      </c>
      <c r="J490">
        <v>0</v>
      </c>
      <c r="K490">
        <v>0</v>
      </c>
      <c r="L490">
        <v>61736.50390625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2411618304</v>
      </c>
      <c r="D491">
        <v>0</v>
      </c>
      <c r="E491">
        <v>0</v>
      </c>
      <c r="F491">
        <v>0</v>
      </c>
      <c r="G491">
        <v>3952723</v>
      </c>
      <c r="H491">
        <v>0</v>
      </c>
      <c r="I491">
        <v>1</v>
      </c>
      <c r="J491">
        <v>0</v>
      </c>
      <c r="K491">
        <v>0</v>
      </c>
      <c r="L491">
        <v>61736.8046875</v>
      </c>
    </row>
    <row r="492" spans="1:12" x14ac:dyDescent="0.25">
      <c r="A492">
        <v>1860</v>
      </c>
      <c r="B492" s="1">
        <f>DATE(2023,10,6) + TIME(0,0,0)</f>
        <v>45205</v>
      </c>
      <c r="C492">
        <v>2411654400</v>
      </c>
      <c r="D492">
        <v>0</v>
      </c>
      <c r="E492">
        <v>0</v>
      </c>
      <c r="F492">
        <v>0</v>
      </c>
      <c r="G492">
        <v>3596132</v>
      </c>
      <c r="H492">
        <v>0</v>
      </c>
      <c r="I492">
        <v>1</v>
      </c>
      <c r="J492">
        <v>0</v>
      </c>
      <c r="K492">
        <v>0</v>
      </c>
      <c r="L492">
        <v>61633.15234375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2451175680</v>
      </c>
      <c r="D493">
        <v>0</v>
      </c>
      <c r="E493">
        <v>0</v>
      </c>
      <c r="F493">
        <v>0</v>
      </c>
      <c r="G493">
        <v>3596132</v>
      </c>
      <c r="H493">
        <v>0</v>
      </c>
      <c r="I493">
        <v>1</v>
      </c>
      <c r="J493">
        <v>0</v>
      </c>
      <c r="K493">
        <v>0</v>
      </c>
      <c r="L493">
        <v>61326.88671875</v>
      </c>
    </row>
    <row r="494" spans="1:12" x14ac:dyDescent="0.25">
      <c r="A494">
        <v>1871</v>
      </c>
      <c r="B494" s="1">
        <f>DATE(2023,10,17) + TIME(0,0,0)</f>
        <v>45216</v>
      </c>
      <c r="C494">
        <v>2451210752</v>
      </c>
      <c r="D494">
        <v>0</v>
      </c>
      <c r="E494">
        <v>0</v>
      </c>
      <c r="F494">
        <v>0</v>
      </c>
      <c r="G494">
        <v>3489305.75</v>
      </c>
      <c r="H494">
        <v>0</v>
      </c>
      <c r="I494">
        <v>1</v>
      </c>
      <c r="J494">
        <v>0</v>
      </c>
      <c r="K494">
        <v>0</v>
      </c>
      <c r="L494">
        <v>61296.75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2461643776</v>
      </c>
      <c r="D495">
        <v>0</v>
      </c>
      <c r="E495">
        <v>0</v>
      </c>
      <c r="F495">
        <v>0</v>
      </c>
      <c r="G495">
        <v>3489305.75</v>
      </c>
      <c r="H495">
        <v>0</v>
      </c>
      <c r="I495">
        <v>1</v>
      </c>
      <c r="J495">
        <v>0</v>
      </c>
      <c r="K495">
        <v>0</v>
      </c>
      <c r="L495">
        <v>61221.23046875</v>
      </c>
    </row>
    <row r="496" spans="1:12" x14ac:dyDescent="0.25">
      <c r="A496">
        <v>1874</v>
      </c>
      <c r="B496" s="1">
        <f>DATE(2023,10,20) + TIME(0,0,0)</f>
        <v>45219</v>
      </c>
      <c r="C496">
        <v>2461684224</v>
      </c>
      <c r="D496">
        <v>0</v>
      </c>
      <c r="E496">
        <v>0</v>
      </c>
      <c r="F496">
        <v>0</v>
      </c>
      <c r="G496">
        <v>4056129.75</v>
      </c>
      <c r="H496">
        <v>0</v>
      </c>
      <c r="I496">
        <v>1</v>
      </c>
      <c r="J496">
        <v>0</v>
      </c>
      <c r="K496">
        <v>0</v>
      </c>
      <c r="L496">
        <v>61386.12109375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2465699840</v>
      </c>
      <c r="D497">
        <v>0</v>
      </c>
      <c r="E497">
        <v>0</v>
      </c>
      <c r="F497">
        <v>0</v>
      </c>
      <c r="G497">
        <v>4056129.75</v>
      </c>
      <c r="H497">
        <v>0</v>
      </c>
      <c r="I497">
        <v>1</v>
      </c>
      <c r="J497">
        <v>0</v>
      </c>
      <c r="K497">
        <v>0</v>
      </c>
      <c r="L497">
        <v>61464.6953125</v>
      </c>
    </row>
    <row r="498" spans="1:12" x14ac:dyDescent="0.25">
      <c r="A498">
        <v>1875</v>
      </c>
      <c r="B498" s="1">
        <f>DATE(2023,10,21) + TIME(0,0,0)</f>
        <v>45220</v>
      </c>
      <c r="C498">
        <v>2465739520</v>
      </c>
      <c r="D498">
        <v>0</v>
      </c>
      <c r="E498">
        <v>0</v>
      </c>
      <c r="F498">
        <v>0</v>
      </c>
      <c r="G498">
        <v>3964776</v>
      </c>
      <c r="H498">
        <v>0</v>
      </c>
      <c r="I498">
        <v>1</v>
      </c>
      <c r="J498">
        <v>0</v>
      </c>
      <c r="K498">
        <v>0</v>
      </c>
      <c r="L498">
        <v>61437.58203125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2477594112</v>
      </c>
      <c r="D499">
        <v>0</v>
      </c>
      <c r="E499">
        <v>0</v>
      </c>
      <c r="F499">
        <v>0</v>
      </c>
      <c r="G499">
        <v>3964776</v>
      </c>
      <c r="H499">
        <v>0</v>
      </c>
      <c r="I499">
        <v>1</v>
      </c>
      <c r="J499">
        <v>0</v>
      </c>
      <c r="K499">
        <v>0</v>
      </c>
      <c r="L499">
        <v>61435.27734375</v>
      </c>
    </row>
    <row r="500" spans="1:12" x14ac:dyDescent="0.25">
      <c r="A500">
        <v>1878</v>
      </c>
      <c r="B500" s="1">
        <f>DATE(2023,10,24) + TIME(0,0,0)</f>
        <v>45223</v>
      </c>
      <c r="C500">
        <v>2477631232</v>
      </c>
      <c r="D500">
        <v>0</v>
      </c>
      <c r="E500">
        <v>0</v>
      </c>
      <c r="F500">
        <v>0</v>
      </c>
      <c r="G500">
        <v>3714873.25</v>
      </c>
      <c r="H500">
        <v>0</v>
      </c>
      <c r="I500">
        <v>1</v>
      </c>
      <c r="J500">
        <v>0</v>
      </c>
      <c r="K500">
        <v>0</v>
      </c>
      <c r="L500">
        <v>61362.03125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2481308928</v>
      </c>
      <c r="D501">
        <v>0</v>
      </c>
      <c r="E501">
        <v>0</v>
      </c>
      <c r="F501">
        <v>0</v>
      </c>
      <c r="G501">
        <v>3714873.25</v>
      </c>
      <c r="H501">
        <v>0</v>
      </c>
      <c r="I501">
        <v>1</v>
      </c>
      <c r="J501">
        <v>0</v>
      </c>
      <c r="K501">
        <v>0</v>
      </c>
      <c r="L501">
        <v>61316.4375</v>
      </c>
    </row>
    <row r="502" spans="1:12" x14ac:dyDescent="0.25">
      <c r="A502">
        <v>1879</v>
      </c>
      <c r="B502" s="1">
        <f>DATE(2023,10,25) + TIME(0,0,0)</f>
        <v>45224</v>
      </c>
      <c r="C502">
        <v>2481345280</v>
      </c>
      <c r="D502">
        <v>0</v>
      </c>
      <c r="E502">
        <v>0</v>
      </c>
      <c r="F502">
        <v>0</v>
      </c>
      <c r="G502">
        <v>3622869.5</v>
      </c>
      <c r="H502">
        <v>0</v>
      </c>
      <c r="I502">
        <v>1</v>
      </c>
      <c r="J502">
        <v>0</v>
      </c>
      <c r="K502">
        <v>0</v>
      </c>
      <c r="L502">
        <v>61289.875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2488011264</v>
      </c>
      <c r="D503">
        <v>0</v>
      </c>
      <c r="E503">
        <v>0</v>
      </c>
      <c r="F503">
        <v>0</v>
      </c>
      <c r="G503">
        <v>3622869.5</v>
      </c>
      <c r="H503">
        <v>0</v>
      </c>
      <c r="I503">
        <v>1</v>
      </c>
      <c r="J503">
        <v>0</v>
      </c>
      <c r="K503">
        <v>0</v>
      </c>
      <c r="L503">
        <v>61238.82421875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2488554752</v>
      </c>
      <c r="D504">
        <v>0</v>
      </c>
      <c r="E504">
        <v>0</v>
      </c>
      <c r="F504">
        <v>0</v>
      </c>
      <c r="G504">
        <v>3622869.5</v>
      </c>
      <c r="H504">
        <v>0</v>
      </c>
      <c r="I504">
        <v>1</v>
      </c>
      <c r="J504">
        <v>0</v>
      </c>
      <c r="K504">
        <v>0</v>
      </c>
      <c r="L504">
        <v>60560.06640625</v>
      </c>
    </row>
    <row r="505" spans="1:12" x14ac:dyDescent="0.25">
      <c r="A505">
        <v>1881</v>
      </c>
      <c r="B505" s="1">
        <f>DATE(2023,10,27) + TIME(0,0,0)</f>
        <v>45226</v>
      </c>
      <c r="C505">
        <v>2488591616</v>
      </c>
      <c r="D505">
        <v>0</v>
      </c>
      <c r="E505">
        <v>0</v>
      </c>
      <c r="F505">
        <v>0</v>
      </c>
      <c r="G505">
        <v>3678869.75</v>
      </c>
      <c r="H505">
        <v>0</v>
      </c>
      <c r="I505">
        <v>1</v>
      </c>
      <c r="J505">
        <v>0</v>
      </c>
      <c r="K505">
        <v>0</v>
      </c>
      <c r="L505">
        <v>60576.58203125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2492233728</v>
      </c>
      <c r="D506">
        <v>0</v>
      </c>
      <c r="E506">
        <v>0</v>
      </c>
      <c r="F506">
        <v>0</v>
      </c>
      <c r="G506">
        <v>3678869.75</v>
      </c>
      <c r="H506">
        <v>0</v>
      </c>
      <c r="I506">
        <v>1</v>
      </c>
      <c r="J506">
        <v>0</v>
      </c>
      <c r="K506">
        <v>0</v>
      </c>
      <c r="L506">
        <v>61182.03515625</v>
      </c>
    </row>
    <row r="507" spans="1:12" x14ac:dyDescent="0.25">
      <c r="A507">
        <v>1882</v>
      </c>
      <c r="B507" s="1">
        <f>DATE(2023,10,28) + TIME(0,0,0)</f>
        <v>45227</v>
      </c>
      <c r="C507">
        <v>2492269824</v>
      </c>
      <c r="D507">
        <v>0</v>
      </c>
      <c r="E507">
        <v>0</v>
      </c>
      <c r="F507">
        <v>0</v>
      </c>
      <c r="G507">
        <v>3628265.25</v>
      </c>
      <c r="H507">
        <v>0</v>
      </c>
      <c r="I507">
        <v>1</v>
      </c>
      <c r="J507">
        <v>0</v>
      </c>
      <c r="K507">
        <v>0</v>
      </c>
      <c r="L507">
        <v>61166.01171875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2601081600</v>
      </c>
      <c r="D508">
        <v>0</v>
      </c>
      <c r="E508">
        <v>0</v>
      </c>
      <c r="F508">
        <v>0</v>
      </c>
      <c r="G508">
        <v>3628265.25</v>
      </c>
      <c r="H508">
        <v>0</v>
      </c>
      <c r="I508">
        <v>1</v>
      </c>
      <c r="J508">
        <v>0</v>
      </c>
      <c r="K508">
        <v>0</v>
      </c>
      <c r="L508">
        <v>62810.140625</v>
      </c>
    </row>
    <row r="509" spans="1:12" x14ac:dyDescent="0.25">
      <c r="A509">
        <v>1912</v>
      </c>
      <c r="B509" s="1">
        <f>DATE(2023,11,27) + TIME(0,0,0)</f>
        <v>45257</v>
      </c>
      <c r="C509">
        <v>2601118208</v>
      </c>
      <c r="D509">
        <v>0</v>
      </c>
      <c r="E509">
        <v>0</v>
      </c>
      <c r="F509">
        <v>0</v>
      </c>
      <c r="G509">
        <v>3668559.5</v>
      </c>
      <c r="H509">
        <v>0</v>
      </c>
      <c r="I509">
        <v>1</v>
      </c>
      <c r="J509">
        <v>0</v>
      </c>
      <c r="K509">
        <v>0</v>
      </c>
      <c r="L509">
        <v>62824.05078125</v>
      </c>
    </row>
    <row r="510" spans="1:12" x14ac:dyDescent="0.25">
      <c r="A510">
        <v>1919</v>
      </c>
      <c r="B510" s="1">
        <f>DATE(2023,12,4) + TIME(0,0,0)</f>
        <v>45264</v>
      </c>
      <c r="C510">
        <v>2626798336</v>
      </c>
      <c r="D510">
        <v>0</v>
      </c>
      <c r="E510">
        <v>0</v>
      </c>
      <c r="F510">
        <v>0</v>
      </c>
      <c r="G510">
        <v>3668559.5</v>
      </c>
      <c r="H510">
        <v>0</v>
      </c>
      <c r="I510">
        <v>1</v>
      </c>
      <c r="J510">
        <v>0</v>
      </c>
      <c r="K510">
        <v>0</v>
      </c>
      <c r="L510">
        <v>62968.203125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2630430208</v>
      </c>
      <c r="D511">
        <v>0</v>
      </c>
      <c r="E511">
        <v>0</v>
      </c>
      <c r="F511">
        <v>0</v>
      </c>
      <c r="G511">
        <v>3668559.5</v>
      </c>
      <c r="H511">
        <v>0</v>
      </c>
      <c r="I511">
        <v>1</v>
      </c>
      <c r="J511">
        <v>0</v>
      </c>
      <c r="K511">
        <v>0</v>
      </c>
      <c r="L511">
        <v>62984.59765625</v>
      </c>
    </row>
    <row r="512" spans="1:12" x14ac:dyDescent="0.25">
      <c r="A512">
        <v>1920</v>
      </c>
      <c r="B512" s="1">
        <f>DATE(2023,12,5) + TIME(0,0,0)</f>
        <v>45265</v>
      </c>
      <c r="C512">
        <v>2630466816</v>
      </c>
      <c r="D512">
        <v>0</v>
      </c>
      <c r="E512">
        <v>0</v>
      </c>
      <c r="F512">
        <v>0</v>
      </c>
      <c r="G512">
        <v>3673624</v>
      </c>
      <c r="H512">
        <v>0</v>
      </c>
      <c r="I512">
        <v>1</v>
      </c>
      <c r="J512">
        <v>0</v>
      </c>
      <c r="K512">
        <v>0</v>
      </c>
      <c r="L512">
        <v>62986.75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2670840064</v>
      </c>
      <c r="D513">
        <v>0</v>
      </c>
      <c r="E513">
        <v>0</v>
      </c>
      <c r="F513">
        <v>0</v>
      </c>
      <c r="G513">
        <v>3673624</v>
      </c>
      <c r="H513">
        <v>0</v>
      </c>
      <c r="I513">
        <v>1</v>
      </c>
      <c r="J513">
        <v>0</v>
      </c>
      <c r="K513">
        <v>0</v>
      </c>
      <c r="L513">
        <v>63138.6484375</v>
      </c>
    </row>
    <row r="514" spans="1:12" x14ac:dyDescent="0.25">
      <c r="A514">
        <v>1931</v>
      </c>
      <c r="B514" s="1">
        <f>DATE(2023,12,16) + TIME(0,0,0)</f>
        <v>45276</v>
      </c>
      <c r="C514">
        <v>2670875392</v>
      </c>
      <c r="D514">
        <v>0</v>
      </c>
      <c r="E514">
        <v>0</v>
      </c>
      <c r="F514">
        <v>0</v>
      </c>
      <c r="G514">
        <v>3534793</v>
      </c>
      <c r="H514">
        <v>0</v>
      </c>
      <c r="I514">
        <v>1</v>
      </c>
      <c r="J514">
        <v>0</v>
      </c>
      <c r="K514">
        <v>0</v>
      </c>
      <c r="L514">
        <v>63085.11328125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2674374656</v>
      </c>
      <c r="D515">
        <v>0</v>
      </c>
      <c r="E515">
        <v>0</v>
      </c>
      <c r="F515">
        <v>0</v>
      </c>
      <c r="G515">
        <v>3534793</v>
      </c>
      <c r="H515">
        <v>0</v>
      </c>
      <c r="I515">
        <v>1</v>
      </c>
      <c r="J515">
        <v>0</v>
      </c>
      <c r="K515">
        <v>0</v>
      </c>
      <c r="L515">
        <v>63066.203125</v>
      </c>
    </row>
    <row r="516" spans="1:12" x14ac:dyDescent="0.25">
      <c r="A516">
        <v>1932</v>
      </c>
      <c r="B516" s="1">
        <f>DATE(2023,12,17) + TIME(0,0,0)</f>
        <v>45277</v>
      </c>
      <c r="C516">
        <v>2674414080</v>
      </c>
      <c r="D516">
        <v>0</v>
      </c>
      <c r="E516">
        <v>0</v>
      </c>
      <c r="F516">
        <v>0</v>
      </c>
      <c r="G516">
        <v>3940859.25</v>
      </c>
      <c r="H516">
        <v>0</v>
      </c>
      <c r="I516">
        <v>1</v>
      </c>
      <c r="J516">
        <v>0</v>
      </c>
      <c r="K516">
        <v>0</v>
      </c>
      <c r="L516">
        <v>63223.98046875</v>
      </c>
    </row>
    <row r="517" spans="1:12" x14ac:dyDescent="0.25">
      <c r="A517">
        <v>1934</v>
      </c>
      <c r="B517" s="1">
        <f>DATE(2023,12,19) + TIME(0,0,0)</f>
        <v>45279</v>
      </c>
      <c r="C517">
        <v>2682295808</v>
      </c>
      <c r="D517">
        <v>0</v>
      </c>
      <c r="E517">
        <v>0</v>
      </c>
      <c r="F517">
        <v>0</v>
      </c>
      <c r="G517">
        <v>3940859.25</v>
      </c>
      <c r="H517">
        <v>0</v>
      </c>
      <c r="I517">
        <v>1</v>
      </c>
      <c r="J517">
        <v>0</v>
      </c>
      <c r="K517">
        <v>0</v>
      </c>
      <c r="L517">
        <v>63349.23828125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2686197248</v>
      </c>
      <c r="D518">
        <v>0</v>
      </c>
      <c r="E518">
        <v>0</v>
      </c>
      <c r="F518">
        <v>0</v>
      </c>
      <c r="G518">
        <v>3940859.25</v>
      </c>
      <c r="H518">
        <v>0</v>
      </c>
      <c r="I518">
        <v>1</v>
      </c>
      <c r="J518">
        <v>0</v>
      </c>
      <c r="K518">
        <v>0</v>
      </c>
      <c r="L518">
        <v>63375.88671875</v>
      </c>
    </row>
    <row r="519" spans="1:12" x14ac:dyDescent="0.25">
      <c r="A519">
        <v>1935</v>
      </c>
      <c r="B519" s="1">
        <f>DATE(2023,12,20) + TIME(0,0,0)</f>
        <v>45280</v>
      </c>
      <c r="C519">
        <v>2686233344</v>
      </c>
      <c r="D519">
        <v>0</v>
      </c>
      <c r="E519">
        <v>0</v>
      </c>
      <c r="F519">
        <v>0</v>
      </c>
      <c r="G519">
        <v>3599766.25</v>
      </c>
      <c r="H519">
        <v>0</v>
      </c>
      <c r="I519">
        <v>1</v>
      </c>
      <c r="J519">
        <v>0</v>
      </c>
      <c r="K519">
        <v>0</v>
      </c>
      <c r="L519">
        <v>63243.4140625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2689797120</v>
      </c>
      <c r="D520">
        <v>0</v>
      </c>
      <c r="E520">
        <v>0</v>
      </c>
      <c r="F520">
        <v>0</v>
      </c>
      <c r="G520">
        <v>3599766.25</v>
      </c>
      <c r="H520">
        <v>0</v>
      </c>
      <c r="I520">
        <v>1</v>
      </c>
      <c r="J520">
        <v>0</v>
      </c>
      <c r="K520">
        <v>0</v>
      </c>
      <c r="L520">
        <v>63191.13671875</v>
      </c>
    </row>
    <row r="521" spans="1:12" x14ac:dyDescent="0.25">
      <c r="A521">
        <v>1936</v>
      </c>
      <c r="B521" s="1">
        <f>DATE(2023,12,21) + TIME(0,0,0)</f>
        <v>45281</v>
      </c>
      <c r="C521">
        <v>2689832960</v>
      </c>
      <c r="D521">
        <v>0</v>
      </c>
      <c r="E521">
        <v>0</v>
      </c>
      <c r="F521">
        <v>0</v>
      </c>
      <c r="G521">
        <v>3579827.25</v>
      </c>
      <c r="H521">
        <v>0</v>
      </c>
      <c r="I521">
        <v>1</v>
      </c>
      <c r="J521">
        <v>0</v>
      </c>
      <c r="K521">
        <v>0</v>
      </c>
      <c r="L521">
        <v>63183.28515625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2722015488</v>
      </c>
      <c r="D522">
        <v>0</v>
      </c>
      <c r="E522">
        <v>0</v>
      </c>
      <c r="F522">
        <v>0</v>
      </c>
      <c r="G522">
        <v>3579827.25</v>
      </c>
      <c r="H522">
        <v>0</v>
      </c>
      <c r="I522">
        <v>1</v>
      </c>
      <c r="J522">
        <v>0</v>
      </c>
      <c r="K522">
        <v>0</v>
      </c>
      <c r="L522">
        <v>63200.5078125</v>
      </c>
    </row>
    <row r="523" spans="1:12" x14ac:dyDescent="0.25">
      <c r="A523">
        <v>1945</v>
      </c>
      <c r="B523" s="1">
        <f>DATE(2023,12,30) + TIME(0,0,0)</f>
        <v>45290</v>
      </c>
      <c r="C523">
        <v>2722045440</v>
      </c>
      <c r="D523">
        <v>0</v>
      </c>
      <c r="E523">
        <v>0</v>
      </c>
      <c r="F523">
        <v>0</v>
      </c>
      <c r="G523">
        <v>2984352.5</v>
      </c>
      <c r="H523">
        <v>0</v>
      </c>
      <c r="I523">
        <v>1</v>
      </c>
      <c r="J523">
        <v>0</v>
      </c>
      <c r="K523">
        <v>0</v>
      </c>
      <c r="L523">
        <v>62972.5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2736191232</v>
      </c>
      <c r="D524">
        <v>0</v>
      </c>
      <c r="E524">
        <v>0</v>
      </c>
      <c r="F524">
        <v>0</v>
      </c>
      <c r="G524">
        <v>2984352.5</v>
      </c>
      <c r="H524">
        <v>0</v>
      </c>
      <c r="I524">
        <v>1</v>
      </c>
      <c r="J524">
        <v>0</v>
      </c>
      <c r="K524">
        <v>0</v>
      </c>
      <c r="L524">
        <v>62762.34765625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2736937216</v>
      </c>
      <c r="D525">
        <v>0</v>
      </c>
      <c r="E525">
        <v>0</v>
      </c>
      <c r="F525">
        <v>0</v>
      </c>
      <c r="G525">
        <v>2984352.5</v>
      </c>
      <c r="H525">
        <v>0</v>
      </c>
      <c r="I525">
        <v>1</v>
      </c>
      <c r="J525">
        <v>0</v>
      </c>
      <c r="K525">
        <v>0</v>
      </c>
      <c r="L525">
        <v>62760.546875</v>
      </c>
    </row>
    <row r="526" spans="1:12" x14ac:dyDescent="0.25">
      <c r="A526">
        <v>1950</v>
      </c>
      <c r="B526" s="1">
        <f>DATE(2024,1,4) + TIME(0,0,0)</f>
        <v>45295</v>
      </c>
      <c r="C526">
        <v>2736967168</v>
      </c>
      <c r="D526">
        <v>0</v>
      </c>
      <c r="E526">
        <v>0</v>
      </c>
      <c r="F526">
        <v>0</v>
      </c>
      <c r="G526">
        <v>2999971</v>
      </c>
      <c r="H526">
        <v>0</v>
      </c>
      <c r="I526">
        <v>1</v>
      </c>
      <c r="J526">
        <v>0</v>
      </c>
      <c r="K526">
        <v>0</v>
      </c>
      <c r="L526">
        <v>62766.37890625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2739937280</v>
      </c>
      <c r="D527">
        <v>0</v>
      </c>
      <c r="E527">
        <v>0</v>
      </c>
      <c r="F527">
        <v>0</v>
      </c>
      <c r="G527">
        <v>2999971</v>
      </c>
      <c r="H527">
        <v>0</v>
      </c>
      <c r="I527">
        <v>1</v>
      </c>
      <c r="J527">
        <v>0</v>
      </c>
      <c r="K527">
        <v>0</v>
      </c>
      <c r="L527">
        <v>62759.70703125</v>
      </c>
    </row>
    <row r="528" spans="1:12" x14ac:dyDescent="0.25">
      <c r="A528">
        <v>1951</v>
      </c>
      <c r="B528" s="1">
        <f>DATE(2024,1,5) + TIME(0,0,0)</f>
        <v>45296</v>
      </c>
      <c r="C528">
        <v>2739968000</v>
      </c>
      <c r="D528">
        <v>0</v>
      </c>
      <c r="E528">
        <v>0</v>
      </c>
      <c r="F528">
        <v>0</v>
      </c>
      <c r="G528">
        <v>3062693.5</v>
      </c>
      <c r="H528">
        <v>0</v>
      </c>
      <c r="I528">
        <v>1</v>
      </c>
      <c r="J528">
        <v>0</v>
      </c>
      <c r="K528">
        <v>0</v>
      </c>
      <c r="L528">
        <v>62783.41796875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2749125376</v>
      </c>
      <c r="D529">
        <v>0</v>
      </c>
      <c r="E529">
        <v>0</v>
      </c>
      <c r="F529">
        <v>0</v>
      </c>
      <c r="G529">
        <v>3062693.5</v>
      </c>
      <c r="H529">
        <v>0</v>
      </c>
      <c r="I529">
        <v>1</v>
      </c>
      <c r="J529">
        <v>0</v>
      </c>
      <c r="K529">
        <v>0</v>
      </c>
      <c r="L529">
        <v>62785.94140625</v>
      </c>
    </row>
    <row r="530" spans="1:12" x14ac:dyDescent="0.25">
      <c r="A530">
        <v>1954</v>
      </c>
      <c r="B530" s="1">
        <f>DATE(2024,1,8) + TIME(0,0,0)</f>
        <v>45299</v>
      </c>
      <c r="C530">
        <v>2749155840</v>
      </c>
      <c r="D530">
        <v>0</v>
      </c>
      <c r="E530">
        <v>0</v>
      </c>
      <c r="F530">
        <v>0</v>
      </c>
      <c r="G530">
        <v>3057384.25</v>
      </c>
      <c r="H530">
        <v>0</v>
      </c>
      <c r="I530">
        <v>1</v>
      </c>
      <c r="J530">
        <v>0</v>
      </c>
      <c r="K530">
        <v>0</v>
      </c>
      <c r="L530">
        <v>62783.90625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2790614016</v>
      </c>
      <c r="D531">
        <v>0</v>
      </c>
      <c r="E531">
        <v>0</v>
      </c>
      <c r="F531">
        <v>0</v>
      </c>
      <c r="G531">
        <v>3057384.25</v>
      </c>
      <c r="H531">
        <v>0</v>
      </c>
      <c r="I531">
        <v>1</v>
      </c>
      <c r="J531">
        <v>0</v>
      </c>
      <c r="K531">
        <v>0</v>
      </c>
      <c r="L531">
        <v>62776.921875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2791928832</v>
      </c>
      <c r="D532">
        <v>0</v>
      </c>
      <c r="E532">
        <v>0</v>
      </c>
      <c r="F532">
        <v>0</v>
      </c>
      <c r="G532">
        <v>3057384.25</v>
      </c>
      <c r="H532">
        <v>0</v>
      </c>
      <c r="I532">
        <v>1</v>
      </c>
      <c r="J532">
        <v>0</v>
      </c>
      <c r="K532">
        <v>0</v>
      </c>
      <c r="L532">
        <v>58703.3984375</v>
      </c>
    </row>
    <row r="533" spans="1:12" x14ac:dyDescent="0.25">
      <c r="A533">
        <v>1968</v>
      </c>
      <c r="B533" s="1">
        <f>DATE(2024,1,22) + TIME(0,0,0)</f>
        <v>45313</v>
      </c>
      <c r="C533">
        <v>2791959040</v>
      </c>
      <c r="D533">
        <v>0</v>
      </c>
      <c r="E533">
        <v>0</v>
      </c>
      <c r="F533">
        <v>0</v>
      </c>
      <c r="G533">
        <v>3022797</v>
      </c>
      <c r="H533">
        <v>0</v>
      </c>
      <c r="I533">
        <v>1</v>
      </c>
      <c r="J533">
        <v>0</v>
      </c>
      <c r="K533">
        <v>0</v>
      </c>
      <c r="L533">
        <v>58872.3125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2797974272</v>
      </c>
      <c r="D534">
        <v>0</v>
      </c>
      <c r="E534">
        <v>0</v>
      </c>
      <c r="F534">
        <v>0</v>
      </c>
      <c r="G534">
        <v>3022797</v>
      </c>
      <c r="H534">
        <v>0</v>
      </c>
      <c r="I534">
        <v>1</v>
      </c>
      <c r="J534">
        <v>0</v>
      </c>
      <c r="K534">
        <v>0</v>
      </c>
      <c r="L534">
        <v>59212.07421875</v>
      </c>
    </row>
    <row r="535" spans="1:12" x14ac:dyDescent="0.25">
      <c r="A535">
        <v>1970</v>
      </c>
      <c r="B535" s="1">
        <f>DATE(2024,1,24) + TIME(0,0,0)</f>
        <v>45315</v>
      </c>
      <c r="C535">
        <v>2798005504</v>
      </c>
      <c r="D535">
        <v>0</v>
      </c>
      <c r="E535">
        <v>0</v>
      </c>
      <c r="F535">
        <v>0</v>
      </c>
      <c r="G535">
        <v>3125178.5</v>
      </c>
      <c r="H535">
        <v>0</v>
      </c>
      <c r="I535">
        <v>1</v>
      </c>
      <c r="J535">
        <v>0</v>
      </c>
      <c r="K535">
        <v>0</v>
      </c>
      <c r="L535">
        <v>59240.06640625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2799536896</v>
      </c>
      <c r="D536">
        <v>0</v>
      </c>
      <c r="E536">
        <v>0</v>
      </c>
      <c r="F536">
        <v>0</v>
      </c>
      <c r="G536">
        <v>3125178.5</v>
      </c>
      <c r="H536">
        <v>0</v>
      </c>
      <c r="I536">
        <v>1</v>
      </c>
      <c r="J536">
        <v>0</v>
      </c>
      <c r="K536">
        <v>0</v>
      </c>
      <c r="L536">
        <v>59290.87109375</v>
      </c>
    </row>
    <row r="537" spans="1:12" x14ac:dyDescent="0.25">
      <c r="A537">
        <v>1970.5</v>
      </c>
      <c r="B537" s="1">
        <f>DATE(2024,1,24) + TIME(12,0,0)</f>
        <v>45315.5</v>
      </c>
      <c r="C537">
        <v>2799567360</v>
      </c>
      <c r="D537">
        <v>0</v>
      </c>
      <c r="E537">
        <v>0</v>
      </c>
      <c r="F537">
        <v>0</v>
      </c>
      <c r="G537">
        <v>3036978</v>
      </c>
      <c r="H537">
        <v>0</v>
      </c>
      <c r="I537">
        <v>1</v>
      </c>
      <c r="J537">
        <v>0</v>
      </c>
      <c r="K537">
        <v>0</v>
      </c>
      <c r="L537">
        <v>59268.1640625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2825351168</v>
      </c>
      <c r="D538">
        <v>0</v>
      </c>
      <c r="E538">
        <v>0</v>
      </c>
      <c r="F538">
        <v>0</v>
      </c>
      <c r="G538">
        <v>3036978</v>
      </c>
      <c r="H538">
        <v>0</v>
      </c>
      <c r="I538">
        <v>1</v>
      </c>
      <c r="J538">
        <v>0</v>
      </c>
      <c r="K538">
        <v>0</v>
      </c>
      <c r="L538">
        <v>59535.6015625</v>
      </c>
    </row>
    <row r="539" spans="1:12" x14ac:dyDescent="0.25">
      <c r="A539">
        <v>1979</v>
      </c>
      <c r="B539" s="1">
        <f>DATE(2024,2,2) + TIME(0,0,0)</f>
        <v>45324</v>
      </c>
      <c r="C539">
        <v>2825381632</v>
      </c>
      <c r="D539">
        <v>0</v>
      </c>
      <c r="E539">
        <v>0</v>
      </c>
      <c r="F539">
        <v>0</v>
      </c>
      <c r="G539">
        <v>3047143.75</v>
      </c>
      <c r="H539">
        <v>0</v>
      </c>
      <c r="I539">
        <v>1</v>
      </c>
      <c r="J539">
        <v>0</v>
      </c>
      <c r="K539">
        <v>0</v>
      </c>
      <c r="L539">
        <v>59538.046875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2871058432</v>
      </c>
      <c r="D540">
        <v>0</v>
      </c>
      <c r="E540">
        <v>0</v>
      </c>
      <c r="F540">
        <v>0</v>
      </c>
      <c r="G540">
        <v>3047143.75</v>
      </c>
      <c r="H540">
        <v>0</v>
      </c>
      <c r="I540">
        <v>1</v>
      </c>
      <c r="J540">
        <v>0</v>
      </c>
      <c r="K540">
        <v>0</v>
      </c>
      <c r="L540">
        <v>59708.24609375</v>
      </c>
    </row>
    <row r="541" spans="1:12" x14ac:dyDescent="0.25">
      <c r="A541">
        <v>1994</v>
      </c>
      <c r="B541" s="1">
        <f>DATE(2024,2,17) + TIME(0,0,0)</f>
        <v>45339</v>
      </c>
      <c r="C541">
        <v>2871088128</v>
      </c>
      <c r="D541">
        <v>0</v>
      </c>
      <c r="E541">
        <v>0</v>
      </c>
      <c r="F541">
        <v>0</v>
      </c>
      <c r="G541">
        <v>2977861.5</v>
      </c>
      <c r="H541">
        <v>0</v>
      </c>
      <c r="I541">
        <v>1</v>
      </c>
      <c r="J541">
        <v>0</v>
      </c>
      <c r="K541">
        <v>0</v>
      </c>
      <c r="L541">
        <v>59689.91015625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2885947648</v>
      </c>
      <c r="D542">
        <v>0</v>
      </c>
      <c r="E542">
        <v>0</v>
      </c>
      <c r="F542">
        <v>0</v>
      </c>
      <c r="G542">
        <v>2977861.5</v>
      </c>
      <c r="H542">
        <v>0</v>
      </c>
      <c r="I542">
        <v>1</v>
      </c>
      <c r="J542">
        <v>0</v>
      </c>
      <c r="K542">
        <v>0</v>
      </c>
      <c r="L542">
        <v>59698.8984375</v>
      </c>
    </row>
    <row r="543" spans="1:12" x14ac:dyDescent="0.25">
      <c r="A543">
        <v>1999</v>
      </c>
      <c r="B543" s="1">
        <f>DATE(2024,2,22) + TIME(0,0,0)</f>
        <v>45344</v>
      </c>
      <c r="C543">
        <v>2885977088</v>
      </c>
      <c r="D543">
        <v>0</v>
      </c>
      <c r="E543">
        <v>0</v>
      </c>
      <c r="F543">
        <v>0</v>
      </c>
      <c r="G543">
        <v>2931577.75</v>
      </c>
      <c r="H543">
        <v>0</v>
      </c>
      <c r="I543">
        <v>1</v>
      </c>
      <c r="J543">
        <v>0</v>
      </c>
      <c r="K543">
        <v>0</v>
      </c>
      <c r="L543">
        <v>59686.94921875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2897673984</v>
      </c>
      <c r="D544">
        <v>0</v>
      </c>
      <c r="E544">
        <v>0</v>
      </c>
      <c r="F544">
        <v>0</v>
      </c>
      <c r="G544">
        <v>2931577.75</v>
      </c>
      <c r="H544">
        <v>0</v>
      </c>
      <c r="I544">
        <v>1</v>
      </c>
      <c r="J544">
        <v>0</v>
      </c>
      <c r="K544">
        <v>0</v>
      </c>
      <c r="L544">
        <v>59688.421875</v>
      </c>
    </row>
    <row r="545" spans="1:12" x14ac:dyDescent="0.25">
      <c r="A545">
        <v>2003</v>
      </c>
      <c r="B545" s="1">
        <f>DATE(2024,2,26) + TIME(0,0,0)</f>
        <v>45348</v>
      </c>
      <c r="C545">
        <v>2897703936</v>
      </c>
      <c r="D545">
        <v>0</v>
      </c>
      <c r="E545">
        <v>0</v>
      </c>
      <c r="F545">
        <v>0</v>
      </c>
      <c r="G545">
        <v>3002586.5</v>
      </c>
      <c r="H545">
        <v>0</v>
      </c>
      <c r="I545">
        <v>1</v>
      </c>
      <c r="J545">
        <v>0</v>
      </c>
      <c r="K545">
        <v>0</v>
      </c>
      <c r="L545">
        <v>59707.7265625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2909684224</v>
      </c>
      <c r="D546">
        <v>0</v>
      </c>
      <c r="E546">
        <v>0</v>
      </c>
      <c r="F546">
        <v>0</v>
      </c>
      <c r="G546">
        <v>3002586.5</v>
      </c>
      <c r="H546">
        <v>0</v>
      </c>
      <c r="I546">
        <v>1</v>
      </c>
      <c r="J546">
        <v>0</v>
      </c>
      <c r="K546">
        <v>0</v>
      </c>
      <c r="L546">
        <v>59733.5625</v>
      </c>
    </row>
    <row r="547" spans="1:12" x14ac:dyDescent="0.25">
      <c r="A547">
        <v>2007</v>
      </c>
      <c r="B547" s="1">
        <f>DATE(2024,3,1) + TIME(0,0,0)</f>
        <v>45352</v>
      </c>
      <c r="C547">
        <v>2909714944</v>
      </c>
      <c r="D547">
        <v>0</v>
      </c>
      <c r="E547">
        <v>0</v>
      </c>
      <c r="F547">
        <v>0</v>
      </c>
      <c r="G547">
        <v>3069718</v>
      </c>
      <c r="H547">
        <v>0</v>
      </c>
      <c r="I547">
        <v>1</v>
      </c>
      <c r="J547">
        <v>0</v>
      </c>
      <c r="K547">
        <v>0</v>
      </c>
      <c r="L547">
        <v>59754.87890625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2918893568</v>
      </c>
      <c r="D548">
        <v>0</v>
      </c>
      <c r="E548">
        <v>0</v>
      </c>
      <c r="F548">
        <v>0</v>
      </c>
      <c r="G548">
        <v>3069718</v>
      </c>
      <c r="H548">
        <v>0</v>
      </c>
      <c r="I548">
        <v>1</v>
      </c>
      <c r="J548">
        <v>0</v>
      </c>
      <c r="K548">
        <v>0</v>
      </c>
      <c r="L548">
        <v>59776.6328125</v>
      </c>
    </row>
    <row r="549" spans="1:12" x14ac:dyDescent="0.25">
      <c r="A549">
        <v>2010</v>
      </c>
      <c r="B549" s="1">
        <f>DATE(2024,3,4) + TIME(0,0,0)</f>
        <v>45355</v>
      </c>
      <c r="C549">
        <v>2918934016</v>
      </c>
      <c r="D549">
        <v>0</v>
      </c>
      <c r="E549">
        <v>0</v>
      </c>
      <c r="F549">
        <v>0</v>
      </c>
      <c r="G549">
        <v>4048618.5</v>
      </c>
      <c r="H549">
        <v>0</v>
      </c>
      <c r="I549">
        <v>1</v>
      </c>
      <c r="J549">
        <v>0</v>
      </c>
      <c r="K549">
        <v>0</v>
      </c>
      <c r="L549">
        <v>60050.53125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2926990848</v>
      </c>
      <c r="D550">
        <v>0</v>
      </c>
      <c r="E550">
        <v>0</v>
      </c>
      <c r="F550">
        <v>0</v>
      </c>
      <c r="G550">
        <v>4048618.5</v>
      </c>
      <c r="H550">
        <v>0</v>
      </c>
      <c r="I550">
        <v>1</v>
      </c>
      <c r="J550">
        <v>0</v>
      </c>
      <c r="K550">
        <v>0</v>
      </c>
      <c r="L550">
        <v>60268.09375</v>
      </c>
    </row>
    <row r="551" spans="1:12" x14ac:dyDescent="0.25">
      <c r="A551">
        <v>2012</v>
      </c>
      <c r="B551" s="1">
        <f>DATE(2024,3,6) + TIME(0,0,0)</f>
        <v>45357</v>
      </c>
      <c r="C551">
        <v>2927020800</v>
      </c>
      <c r="D551">
        <v>0</v>
      </c>
      <c r="E551">
        <v>0</v>
      </c>
      <c r="F551">
        <v>0</v>
      </c>
      <c r="G551">
        <v>3002930</v>
      </c>
      <c r="H551">
        <v>0</v>
      </c>
      <c r="I551">
        <v>1</v>
      </c>
      <c r="J551">
        <v>0</v>
      </c>
      <c r="K551">
        <v>0</v>
      </c>
      <c r="L551">
        <v>59977.5390625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2935999488</v>
      </c>
      <c r="D552">
        <v>0</v>
      </c>
      <c r="E552">
        <v>0</v>
      </c>
      <c r="F552">
        <v>0</v>
      </c>
      <c r="G552">
        <v>3002930</v>
      </c>
      <c r="H552">
        <v>0</v>
      </c>
      <c r="I552">
        <v>1</v>
      </c>
      <c r="J552">
        <v>0</v>
      </c>
      <c r="K552">
        <v>0</v>
      </c>
      <c r="L552">
        <v>59817.18359375</v>
      </c>
    </row>
    <row r="553" spans="1:12" x14ac:dyDescent="0.25">
      <c r="A553">
        <v>2015</v>
      </c>
      <c r="B553" s="1">
        <f>DATE(2024,3,9) + TIME(0,0,0)</f>
        <v>45360</v>
      </c>
      <c r="C553">
        <v>2936029952</v>
      </c>
      <c r="D553">
        <v>0</v>
      </c>
      <c r="E553">
        <v>0</v>
      </c>
      <c r="F553">
        <v>0</v>
      </c>
      <c r="G553">
        <v>3054568.5</v>
      </c>
      <c r="H553">
        <v>0</v>
      </c>
      <c r="I553">
        <v>1</v>
      </c>
      <c r="J553">
        <v>0</v>
      </c>
      <c r="K553">
        <v>0</v>
      </c>
      <c r="L553">
        <v>59830.42578125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2939054080</v>
      </c>
      <c r="D554">
        <v>0</v>
      </c>
      <c r="E554">
        <v>0</v>
      </c>
      <c r="F554">
        <v>0</v>
      </c>
      <c r="G554">
        <v>3054568.5</v>
      </c>
      <c r="H554">
        <v>0</v>
      </c>
      <c r="I554">
        <v>1</v>
      </c>
      <c r="J554">
        <v>0</v>
      </c>
      <c r="K554">
        <v>0</v>
      </c>
      <c r="L554">
        <v>59829.4765625</v>
      </c>
    </row>
    <row r="555" spans="1:12" x14ac:dyDescent="0.25">
      <c r="A555">
        <v>2016</v>
      </c>
      <c r="B555" s="1">
        <f>DATE(2024,3,10) + TIME(0,0,0)</f>
        <v>45361</v>
      </c>
      <c r="C555">
        <v>2939084800</v>
      </c>
      <c r="D555">
        <v>0</v>
      </c>
      <c r="E555">
        <v>0</v>
      </c>
      <c r="F555">
        <v>0</v>
      </c>
      <c r="G555">
        <v>3061183.25</v>
      </c>
      <c r="H555">
        <v>0</v>
      </c>
      <c r="I555">
        <v>1</v>
      </c>
      <c r="J555">
        <v>0</v>
      </c>
      <c r="K555">
        <v>0</v>
      </c>
      <c r="L555">
        <v>59831.1484375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2945176576</v>
      </c>
      <c r="D556">
        <v>0</v>
      </c>
      <c r="E556">
        <v>0</v>
      </c>
      <c r="F556">
        <v>0</v>
      </c>
      <c r="G556">
        <v>3061183.25</v>
      </c>
      <c r="H556">
        <v>0</v>
      </c>
      <c r="I556">
        <v>1</v>
      </c>
      <c r="J556">
        <v>0</v>
      </c>
      <c r="K556">
        <v>0</v>
      </c>
      <c r="L556">
        <v>59826.94140625</v>
      </c>
    </row>
    <row r="557" spans="1:12" x14ac:dyDescent="0.25">
      <c r="A557">
        <v>2018</v>
      </c>
      <c r="B557" s="1">
        <f>DATE(2024,3,12) + TIME(0,0,0)</f>
        <v>45363</v>
      </c>
      <c r="C557">
        <v>2945205760</v>
      </c>
      <c r="D557">
        <v>0</v>
      </c>
      <c r="E557">
        <v>0</v>
      </c>
      <c r="F557">
        <v>0</v>
      </c>
      <c r="G557">
        <v>2919225.5</v>
      </c>
      <c r="H557">
        <v>0</v>
      </c>
      <c r="I557">
        <v>1</v>
      </c>
      <c r="J557">
        <v>0</v>
      </c>
      <c r="K557">
        <v>0</v>
      </c>
      <c r="L557">
        <v>59790.3984375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2946636032</v>
      </c>
      <c r="D558">
        <v>0</v>
      </c>
      <c r="E558">
        <v>0</v>
      </c>
      <c r="F558">
        <v>0</v>
      </c>
      <c r="G558">
        <v>2919225.5</v>
      </c>
      <c r="H558">
        <v>0</v>
      </c>
      <c r="I558">
        <v>1</v>
      </c>
      <c r="J558">
        <v>0</v>
      </c>
      <c r="K558">
        <v>0</v>
      </c>
      <c r="L558">
        <v>59773.359375</v>
      </c>
    </row>
    <row r="559" spans="1:12" x14ac:dyDescent="0.25">
      <c r="A559">
        <v>2018.5</v>
      </c>
      <c r="B559" s="1">
        <f>DATE(2024,3,12) + TIME(12,0,0)</f>
        <v>45363.5</v>
      </c>
      <c r="C559">
        <v>2946665472</v>
      </c>
      <c r="D559">
        <v>0</v>
      </c>
      <c r="E559">
        <v>0</v>
      </c>
      <c r="F559">
        <v>0</v>
      </c>
      <c r="G559">
        <v>2933896.25</v>
      </c>
      <c r="H559">
        <v>0</v>
      </c>
      <c r="I559">
        <v>1</v>
      </c>
      <c r="J559">
        <v>0</v>
      </c>
      <c r="K559">
        <v>0</v>
      </c>
      <c r="L559">
        <v>59776.88671875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2949247232</v>
      </c>
      <c r="D560">
        <v>0</v>
      </c>
      <c r="E560">
        <v>0</v>
      </c>
      <c r="F560">
        <v>0</v>
      </c>
      <c r="G560">
        <v>2933896.25</v>
      </c>
      <c r="H560">
        <v>0</v>
      </c>
      <c r="I560">
        <v>1</v>
      </c>
      <c r="J560">
        <v>0</v>
      </c>
      <c r="K560">
        <v>0</v>
      </c>
      <c r="L560">
        <v>59768.0625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2951036928</v>
      </c>
      <c r="D561">
        <v>0</v>
      </c>
      <c r="E561">
        <v>0</v>
      </c>
      <c r="F561">
        <v>0</v>
      </c>
      <c r="G561">
        <v>2933896.25</v>
      </c>
      <c r="H561">
        <v>0</v>
      </c>
      <c r="I561">
        <v>1</v>
      </c>
      <c r="J561">
        <v>0</v>
      </c>
      <c r="K561">
        <v>0</v>
      </c>
      <c r="L561">
        <v>59767.75</v>
      </c>
    </row>
    <row r="562" spans="1:12" x14ac:dyDescent="0.25">
      <c r="A562">
        <v>2020</v>
      </c>
      <c r="B562" s="1">
        <f>DATE(2024,3,14) + TIME(0,0,0)</f>
        <v>45365</v>
      </c>
      <c r="C562">
        <v>2951066880</v>
      </c>
      <c r="D562">
        <v>0</v>
      </c>
      <c r="E562">
        <v>0</v>
      </c>
      <c r="F562">
        <v>0</v>
      </c>
      <c r="G562">
        <v>2994196.5</v>
      </c>
      <c r="H562">
        <v>0</v>
      </c>
      <c r="I562">
        <v>1</v>
      </c>
      <c r="J562">
        <v>0</v>
      </c>
      <c r="K562">
        <v>0</v>
      </c>
      <c r="L562">
        <v>59783.1796875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2969001984</v>
      </c>
      <c r="D563">
        <v>0</v>
      </c>
      <c r="E563">
        <v>0</v>
      </c>
      <c r="F563">
        <v>0</v>
      </c>
      <c r="G563">
        <v>2994196.5</v>
      </c>
      <c r="H563">
        <v>0</v>
      </c>
      <c r="I563">
        <v>1</v>
      </c>
      <c r="J563">
        <v>0</v>
      </c>
      <c r="K563">
        <v>0</v>
      </c>
      <c r="L563">
        <v>59933.0703125</v>
      </c>
    </row>
    <row r="564" spans="1:12" x14ac:dyDescent="0.25">
      <c r="A564">
        <v>2026</v>
      </c>
      <c r="B564" s="1">
        <f>DATE(2024,3,20) + TIME(0,0,0)</f>
        <v>45371</v>
      </c>
      <c r="C564">
        <v>2969031424</v>
      </c>
      <c r="D564">
        <v>0</v>
      </c>
      <c r="E564">
        <v>0</v>
      </c>
      <c r="F564">
        <v>0</v>
      </c>
      <c r="G564">
        <v>2921550.5</v>
      </c>
      <c r="H564">
        <v>0</v>
      </c>
      <c r="I564">
        <v>1</v>
      </c>
      <c r="J564">
        <v>0</v>
      </c>
      <c r="K564">
        <v>0</v>
      </c>
      <c r="L564">
        <v>59914.1328125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2971923712</v>
      </c>
      <c r="D565">
        <v>0</v>
      </c>
      <c r="E565">
        <v>0</v>
      </c>
      <c r="F565">
        <v>0</v>
      </c>
      <c r="G565">
        <v>2921550.5</v>
      </c>
      <c r="H565">
        <v>0</v>
      </c>
      <c r="I565">
        <v>1</v>
      </c>
      <c r="J565">
        <v>0</v>
      </c>
      <c r="K565">
        <v>0</v>
      </c>
      <c r="L565">
        <v>59929.9375</v>
      </c>
    </row>
    <row r="566" spans="1:12" x14ac:dyDescent="0.25">
      <c r="A566">
        <v>2027</v>
      </c>
      <c r="B566" s="1">
        <f>DATE(2024,3,21) + TIME(0,0,0)</f>
        <v>45372</v>
      </c>
      <c r="C566">
        <v>2971953664</v>
      </c>
      <c r="D566">
        <v>0</v>
      </c>
      <c r="E566">
        <v>0</v>
      </c>
      <c r="F566">
        <v>0</v>
      </c>
      <c r="G566">
        <v>2990211.75</v>
      </c>
      <c r="H566">
        <v>0</v>
      </c>
      <c r="I566">
        <v>1</v>
      </c>
      <c r="J566">
        <v>0</v>
      </c>
      <c r="K566">
        <v>0</v>
      </c>
      <c r="L566">
        <v>59947.62890625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2989864960</v>
      </c>
      <c r="D567">
        <v>0</v>
      </c>
      <c r="E567">
        <v>0</v>
      </c>
      <c r="F567">
        <v>0</v>
      </c>
      <c r="G567">
        <v>2990211.75</v>
      </c>
      <c r="H567">
        <v>0</v>
      </c>
      <c r="I567">
        <v>1</v>
      </c>
      <c r="J567">
        <v>0</v>
      </c>
      <c r="K567">
        <v>0</v>
      </c>
      <c r="L567">
        <v>60110.45703125</v>
      </c>
    </row>
    <row r="568" spans="1:12" x14ac:dyDescent="0.25">
      <c r="A568">
        <v>2033</v>
      </c>
      <c r="B568" s="1">
        <f>DATE(2024,3,27) + TIME(0,0,0)</f>
        <v>45378</v>
      </c>
      <c r="C568">
        <v>2989896192</v>
      </c>
      <c r="D568">
        <v>0</v>
      </c>
      <c r="E568">
        <v>0</v>
      </c>
      <c r="F568">
        <v>0</v>
      </c>
      <c r="G568">
        <v>3115074.5</v>
      </c>
      <c r="H568">
        <v>0</v>
      </c>
      <c r="I568">
        <v>1</v>
      </c>
      <c r="J568">
        <v>0</v>
      </c>
      <c r="K568">
        <v>0</v>
      </c>
      <c r="L568">
        <v>60142.7421875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2992979968</v>
      </c>
      <c r="D569">
        <v>0</v>
      </c>
      <c r="E569">
        <v>0</v>
      </c>
      <c r="F569">
        <v>0</v>
      </c>
      <c r="G569">
        <v>3115074.5</v>
      </c>
      <c r="H569">
        <v>0</v>
      </c>
      <c r="I569">
        <v>1</v>
      </c>
      <c r="J569">
        <v>0</v>
      </c>
      <c r="K569">
        <v>0</v>
      </c>
      <c r="L569">
        <v>60186.01171875</v>
      </c>
    </row>
    <row r="570" spans="1:12" x14ac:dyDescent="0.25">
      <c r="A570">
        <v>2034</v>
      </c>
      <c r="B570" s="1">
        <f>DATE(2024,3,28) + TIME(0,0,0)</f>
        <v>45379</v>
      </c>
      <c r="C570">
        <v>2993019904</v>
      </c>
      <c r="D570">
        <v>0</v>
      </c>
      <c r="E570">
        <v>0</v>
      </c>
      <c r="F570">
        <v>0</v>
      </c>
      <c r="G570">
        <v>3984892</v>
      </c>
      <c r="H570">
        <v>0</v>
      </c>
      <c r="I570">
        <v>1</v>
      </c>
      <c r="J570">
        <v>0</v>
      </c>
      <c r="K570">
        <v>0</v>
      </c>
      <c r="L570">
        <v>60426.9296875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3004934656</v>
      </c>
      <c r="D571">
        <v>0</v>
      </c>
      <c r="E571">
        <v>0</v>
      </c>
      <c r="F571">
        <v>0</v>
      </c>
      <c r="G571">
        <v>3984892</v>
      </c>
      <c r="H571">
        <v>0</v>
      </c>
      <c r="I571">
        <v>1</v>
      </c>
      <c r="J571">
        <v>0</v>
      </c>
      <c r="K571">
        <v>0</v>
      </c>
      <c r="L571">
        <v>60724.08984375</v>
      </c>
    </row>
    <row r="572" spans="1:12" x14ac:dyDescent="0.25">
      <c r="A572">
        <v>2037</v>
      </c>
      <c r="B572" s="1">
        <f>DATE(2024,3,31) + TIME(0,0,0)</f>
        <v>45382</v>
      </c>
      <c r="C572">
        <v>3004964608</v>
      </c>
      <c r="D572">
        <v>0</v>
      </c>
      <c r="E572">
        <v>0</v>
      </c>
      <c r="F572">
        <v>0</v>
      </c>
      <c r="G572">
        <v>2996922</v>
      </c>
      <c r="H572">
        <v>0</v>
      </c>
      <c r="I572">
        <v>1</v>
      </c>
      <c r="J572">
        <v>0</v>
      </c>
      <c r="K572">
        <v>0</v>
      </c>
      <c r="L572">
        <v>60453.3671875</v>
      </c>
    </row>
    <row r="573" spans="1:12" x14ac:dyDescent="0.25">
      <c r="A573">
        <v>2037.39</v>
      </c>
      <c r="B573" s="1">
        <f>DATE(2024,3,31) + TIME(9,21,36)</f>
        <v>45382.39</v>
      </c>
      <c r="C573">
        <v>3006133504</v>
      </c>
      <c r="D573">
        <v>0</v>
      </c>
      <c r="E573">
        <v>0</v>
      </c>
      <c r="F573">
        <v>0</v>
      </c>
      <c r="G573">
        <v>2996922</v>
      </c>
      <c r="H573">
        <v>0</v>
      </c>
      <c r="I573">
        <v>1</v>
      </c>
      <c r="J573">
        <v>0</v>
      </c>
      <c r="K573">
        <v>0</v>
      </c>
      <c r="L573">
        <v>60373.734375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3006163200</v>
      </c>
      <c r="D574">
        <v>0</v>
      </c>
      <c r="E574">
        <v>0</v>
      </c>
      <c r="F574">
        <v>0</v>
      </c>
      <c r="G574">
        <v>2984891</v>
      </c>
      <c r="H574">
        <v>0</v>
      </c>
      <c r="I574">
        <v>1</v>
      </c>
      <c r="J574">
        <v>0</v>
      </c>
      <c r="K574">
        <v>0</v>
      </c>
      <c r="L574">
        <v>60369.578125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3010909184</v>
      </c>
      <c r="D575">
        <v>0</v>
      </c>
      <c r="E575">
        <v>0</v>
      </c>
      <c r="F575">
        <v>0</v>
      </c>
      <c r="G575">
        <v>2984891</v>
      </c>
      <c r="H575">
        <v>0</v>
      </c>
      <c r="I575">
        <v>1</v>
      </c>
      <c r="J575">
        <v>0</v>
      </c>
      <c r="K575">
        <v>0</v>
      </c>
      <c r="L575">
        <v>60325.6328125</v>
      </c>
    </row>
    <row r="576" spans="1:12" x14ac:dyDescent="0.25">
      <c r="A576">
        <v>2039</v>
      </c>
      <c r="B576" s="1">
        <f>DATE(2024,4,2) + TIME(0,0,0)</f>
        <v>45384</v>
      </c>
      <c r="C576">
        <v>3010940416</v>
      </c>
      <c r="D576">
        <v>0</v>
      </c>
      <c r="E576">
        <v>0</v>
      </c>
      <c r="F576">
        <v>0</v>
      </c>
      <c r="G576">
        <v>3107734</v>
      </c>
      <c r="H576">
        <v>0</v>
      </c>
      <c r="I576">
        <v>1</v>
      </c>
      <c r="J576">
        <v>0</v>
      </c>
      <c r="K576">
        <v>0</v>
      </c>
      <c r="L576">
        <v>60357.12109375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3012463104</v>
      </c>
      <c r="D577">
        <v>0</v>
      </c>
      <c r="E577">
        <v>0</v>
      </c>
      <c r="F577">
        <v>0</v>
      </c>
      <c r="G577">
        <v>3107734</v>
      </c>
      <c r="H577">
        <v>0</v>
      </c>
      <c r="I577">
        <v>1</v>
      </c>
      <c r="J577">
        <v>0</v>
      </c>
      <c r="K577">
        <v>0</v>
      </c>
      <c r="L577">
        <v>60370.12890625</v>
      </c>
    </row>
    <row r="578" spans="1:12" x14ac:dyDescent="0.25">
      <c r="A578">
        <v>2039.5</v>
      </c>
      <c r="B578" s="1">
        <f>DATE(2024,4,2) + TIME(12,0,0)</f>
        <v>45384.5</v>
      </c>
      <c r="C578">
        <v>3012493824</v>
      </c>
      <c r="D578">
        <v>0</v>
      </c>
      <c r="E578">
        <v>0</v>
      </c>
      <c r="F578">
        <v>0</v>
      </c>
      <c r="G578">
        <v>3057540.25</v>
      </c>
      <c r="H578">
        <v>0</v>
      </c>
      <c r="I578">
        <v>1</v>
      </c>
      <c r="J578">
        <v>0</v>
      </c>
      <c r="K578">
        <v>0</v>
      </c>
      <c r="L578">
        <v>60357.3046875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3013991936</v>
      </c>
      <c r="D579">
        <v>0</v>
      </c>
      <c r="E579">
        <v>0</v>
      </c>
      <c r="F579">
        <v>0</v>
      </c>
      <c r="G579">
        <v>3057540.25</v>
      </c>
      <c r="H579">
        <v>0</v>
      </c>
      <c r="I579">
        <v>1</v>
      </c>
      <c r="J579">
        <v>0</v>
      </c>
      <c r="K579">
        <v>0</v>
      </c>
      <c r="L579">
        <v>60358.96484375</v>
      </c>
    </row>
    <row r="580" spans="1:12" x14ac:dyDescent="0.25">
      <c r="A580">
        <v>2040</v>
      </c>
      <c r="B580" s="1">
        <f>DATE(2024,4,3) + TIME(0,0,0)</f>
        <v>45385</v>
      </c>
      <c r="C580">
        <v>3014021632</v>
      </c>
      <c r="D580">
        <v>0</v>
      </c>
      <c r="E580">
        <v>0</v>
      </c>
      <c r="F580">
        <v>0</v>
      </c>
      <c r="G580">
        <v>2984904</v>
      </c>
      <c r="H580">
        <v>0</v>
      </c>
      <c r="I580">
        <v>1</v>
      </c>
      <c r="J580">
        <v>0</v>
      </c>
      <c r="K580">
        <v>0</v>
      </c>
      <c r="L580">
        <v>60340.41796875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3014081536</v>
      </c>
      <c r="D581">
        <v>0</v>
      </c>
      <c r="E581">
        <v>0</v>
      </c>
      <c r="F581">
        <v>0</v>
      </c>
      <c r="G581">
        <v>2984904</v>
      </c>
      <c r="H581">
        <v>0</v>
      </c>
      <c r="I581">
        <v>1</v>
      </c>
      <c r="J581">
        <v>0</v>
      </c>
      <c r="K581">
        <v>0</v>
      </c>
      <c r="L581">
        <v>60339.859375</v>
      </c>
    </row>
    <row r="582" spans="1:12" x14ac:dyDescent="0.25">
      <c r="A582">
        <v>2040.19</v>
      </c>
      <c r="B582" s="1">
        <f>DATE(2024,4,3) + TIME(4,33,36)</f>
        <v>45385.19</v>
      </c>
      <c r="C582">
        <v>3014588928</v>
      </c>
      <c r="D582">
        <v>0</v>
      </c>
      <c r="E582">
        <v>0</v>
      </c>
      <c r="F582">
        <v>0</v>
      </c>
      <c r="G582">
        <v>2984904</v>
      </c>
      <c r="H582">
        <v>0</v>
      </c>
      <c r="I582">
        <v>1</v>
      </c>
      <c r="J582">
        <v>0</v>
      </c>
      <c r="K582">
        <v>0</v>
      </c>
      <c r="L582">
        <v>60337.26171875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3014619648</v>
      </c>
      <c r="D583">
        <v>0</v>
      </c>
      <c r="E583">
        <v>0</v>
      </c>
      <c r="F583">
        <v>0</v>
      </c>
      <c r="G583">
        <v>3085938.5</v>
      </c>
      <c r="H583">
        <v>0</v>
      </c>
      <c r="I583">
        <v>1</v>
      </c>
      <c r="J583">
        <v>0</v>
      </c>
      <c r="K583">
        <v>0</v>
      </c>
      <c r="L583">
        <v>60363.1015625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3017057536</v>
      </c>
      <c r="D584">
        <v>0</v>
      </c>
      <c r="E584">
        <v>0</v>
      </c>
      <c r="F584">
        <v>0</v>
      </c>
      <c r="G584">
        <v>3085938.5</v>
      </c>
      <c r="H584">
        <v>0</v>
      </c>
      <c r="I584">
        <v>1</v>
      </c>
      <c r="J584">
        <v>0</v>
      </c>
      <c r="K584">
        <v>0</v>
      </c>
      <c r="L584">
        <v>60378.89453125</v>
      </c>
    </row>
    <row r="585" spans="1:12" x14ac:dyDescent="0.25">
      <c r="A585">
        <v>2041</v>
      </c>
      <c r="B585" s="1">
        <f>DATE(2024,4,4) + TIME(0,0,0)</f>
        <v>45386</v>
      </c>
      <c r="C585">
        <v>3017087488</v>
      </c>
      <c r="D585">
        <v>0</v>
      </c>
      <c r="E585">
        <v>0</v>
      </c>
      <c r="F585">
        <v>0</v>
      </c>
      <c r="G585">
        <v>2976456.75</v>
      </c>
      <c r="H585">
        <v>0</v>
      </c>
      <c r="I585">
        <v>1</v>
      </c>
      <c r="J585">
        <v>0</v>
      </c>
      <c r="K585">
        <v>0</v>
      </c>
      <c r="L585">
        <v>60350.88671875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3020034048</v>
      </c>
      <c r="D586">
        <v>0</v>
      </c>
      <c r="E586">
        <v>0</v>
      </c>
      <c r="F586">
        <v>0</v>
      </c>
      <c r="G586">
        <v>2976456.75</v>
      </c>
      <c r="H586">
        <v>0</v>
      </c>
      <c r="I586">
        <v>1</v>
      </c>
      <c r="J586">
        <v>0</v>
      </c>
      <c r="K586">
        <v>0</v>
      </c>
      <c r="L586">
        <v>60348.78515625</v>
      </c>
    </row>
    <row r="587" spans="1:12" x14ac:dyDescent="0.25">
      <c r="A587">
        <v>2042</v>
      </c>
      <c r="B587" s="1">
        <f>DATE(2024,4,5) + TIME(0,0,0)</f>
        <v>45387</v>
      </c>
      <c r="C587">
        <v>3020064768</v>
      </c>
      <c r="D587">
        <v>0</v>
      </c>
      <c r="E587">
        <v>0</v>
      </c>
      <c r="F587">
        <v>0</v>
      </c>
      <c r="G587">
        <v>3058611.5</v>
      </c>
      <c r="H587">
        <v>0</v>
      </c>
      <c r="I587">
        <v>1</v>
      </c>
      <c r="J587">
        <v>0</v>
      </c>
      <c r="K587">
        <v>0</v>
      </c>
      <c r="L587">
        <v>60369.77734375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3038385664</v>
      </c>
      <c r="D588">
        <v>0</v>
      </c>
      <c r="E588">
        <v>0</v>
      </c>
      <c r="F588">
        <v>0</v>
      </c>
      <c r="G588">
        <v>3058611.5</v>
      </c>
      <c r="H588">
        <v>0</v>
      </c>
      <c r="I588">
        <v>1</v>
      </c>
      <c r="J588">
        <v>0</v>
      </c>
      <c r="K588">
        <v>0</v>
      </c>
      <c r="L588">
        <v>60469.7578125</v>
      </c>
    </row>
    <row r="589" spans="1:12" x14ac:dyDescent="0.25">
      <c r="A589">
        <v>2048</v>
      </c>
      <c r="B589" s="1">
        <f>DATE(2024,4,11) + TIME(0,0,0)</f>
        <v>45393</v>
      </c>
      <c r="C589">
        <v>3038416128</v>
      </c>
      <c r="D589">
        <v>0</v>
      </c>
      <c r="E589">
        <v>0</v>
      </c>
      <c r="F589">
        <v>0</v>
      </c>
      <c r="G589">
        <v>3044599.5</v>
      </c>
      <c r="H589">
        <v>0</v>
      </c>
      <c r="I589">
        <v>1</v>
      </c>
      <c r="J589">
        <v>0</v>
      </c>
      <c r="K589">
        <v>0</v>
      </c>
      <c r="L589">
        <v>60466.23828125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3041430272</v>
      </c>
      <c r="D590">
        <v>0</v>
      </c>
      <c r="E590">
        <v>0</v>
      </c>
      <c r="F590">
        <v>0</v>
      </c>
      <c r="G590">
        <v>3044599.5</v>
      </c>
      <c r="H590">
        <v>0</v>
      </c>
      <c r="I590">
        <v>1</v>
      </c>
      <c r="J590">
        <v>0</v>
      </c>
      <c r="K590">
        <v>0</v>
      </c>
      <c r="L590">
        <v>60478.72265625</v>
      </c>
    </row>
    <row r="591" spans="1:12" x14ac:dyDescent="0.25">
      <c r="A591">
        <v>2049</v>
      </c>
      <c r="B591" s="1">
        <f>DATE(2024,4,12) + TIME(0,0,0)</f>
        <v>45394</v>
      </c>
      <c r="C591">
        <v>3041460224</v>
      </c>
      <c r="D591">
        <v>0</v>
      </c>
      <c r="E591">
        <v>0</v>
      </c>
      <c r="F591">
        <v>0</v>
      </c>
      <c r="G591">
        <v>2993345.5</v>
      </c>
      <c r="H591">
        <v>0</v>
      </c>
      <c r="I591">
        <v>1</v>
      </c>
      <c r="J591">
        <v>0</v>
      </c>
      <c r="K591">
        <v>0</v>
      </c>
      <c r="L591">
        <v>60465.72265625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3053403648</v>
      </c>
      <c r="D592">
        <v>0</v>
      </c>
      <c r="E592">
        <v>0</v>
      </c>
      <c r="F592">
        <v>0</v>
      </c>
      <c r="G592">
        <v>2993345.5</v>
      </c>
      <c r="H592">
        <v>0</v>
      </c>
      <c r="I592">
        <v>1</v>
      </c>
      <c r="J592">
        <v>0</v>
      </c>
      <c r="K592">
        <v>0</v>
      </c>
      <c r="L592">
        <v>60507.390625</v>
      </c>
    </row>
    <row r="593" spans="1:12" x14ac:dyDescent="0.25">
      <c r="A593">
        <v>2053</v>
      </c>
      <c r="B593" s="1">
        <f>DATE(2024,4,16) + TIME(0,0,0)</f>
        <v>45398</v>
      </c>
      <c r="C593">
        <v>3053442816</v>
      </c>
      <c r="D593">
        <v>0</v>
      </c>
      <c r="E593">
        <v>0</v>
      </c>
      <c r="F593">
        <v>0</v>
      </c>
      <c r="G593">
        <v>3906708.25</v>
      </c>
      <c r="H593">
        <v>0</v>
      </c>
      <c r="I593">
        <v>1</v>
      </c>
      <c r="J593">
        <v>0</v>
      </c>
      <c r="K593">
        <v>0</v>
      </c>
      <c r="L593">
        <v>60755.1875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3061217280</v>
      </c>
      <c r="D594">
        <v>0</v>
      </c>
      <c r="E594">
        <v>0</v>
      </c>
      <c r="F594">
        <v>0</v>
      </c>
      <c r="G594">
        <v>3906708.25</v>
      </c>
      <c r="H594">
        <v>0</v>
      </c>
      <c r="I594">
        <v>1</v>
      </c>
      <c r="J594">
        <v>0</v>
      </c>
      <c r="K594">
        <v>0</v>
      </c>
      <c r="L594">
        <v>60970.3125</v>
      </c>
    </row>
    <row r="595" spans="1:12" x14ac:dyDescent="0.25">
      <c r="A595">
        <v>2055</v>
      </c>
      <c r="B595" s="1">
        <f>DATE(2024,4,18) + TIME(0,0,0)</f>
        <v>45400</v>
      </c>
      <c r="C595">
        <v>3061246720</v>
      </c>
      <c r="D595">
        <v>0</v>
      </c>
      <c r="E595">
        <v>0</v>
      </c>
      <c r="F595">
        <v>0</v>
      </c>
      <c r="G595">
        <v>2956115.75</v>
      </c>
      <c r="H595">
        <v>0</v>
      </c>
      <c r="I595">
        <v>1</v>
      </c>
      <c r="J595">
        <v>0</v>
      </c>
      <c r="K595">
        <v>0</v>
      </c>
      <c r="L595">
        <v>60713.5703125</v>
      </c>
    </row>
    <row r="596" spans="1:12" x14ac:dyDescent="0.25">
      <c r="A596">
        <v>2057.67</v>
      </c>
      <c r="B596" s="1">
        <f>DATE(2024,4,20) + TIME(16,4,48)</f>
        <v>45402.67</v>
      </c>
      <c r="C596">
        <v>3069139456</v>
      </c>
      <c r="D596">
        <v>0</v>
      </c>
      <c r="E596">
        <v>0</v>
      </c>
      <c r="F596">
        <v>0</v>
      </c>
      <c r="G596">
        <v>2956115.75</v>
      </c>
      <c r="H596">
        <v>0</v>
      </c>
      <c r="I596">
        <v>1</v>
      </c>
      <c r="J596">
        <v>0</v>
      </c>
      <c r="K596">
        <v>0</v>
      </c>
      <c r="L596">
        <v>60600.5390625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3070085376</v>
      </c>
      <c r="D597">
        <v>0</v>
      </c>
      <c r="E597">
        <v>0</v>
      </c>
      <c r="F597">
        <v>0</v>
      </c>
      <c r="G597">
        <v>2956115.75</v>
      </c>
      <c r="H597">
        <v>0</v>
      </c>
      <c r="I597">
        <v>1</v>
      </c>
      <c r="J597">
        <v>0</v>
      </c>
      <c r="K597">
        <v>0</v>
      </c>
      <c r="L597">
        <v>59795.953125</v>
      </c>
    </row>
    <row r="598" spans="1:12" x14ac:dyDescent="0.25">
      <c r="A598">
        <v>2058</v>
      </c>
      <c r="B598" s="1">
        <f>DATE(2024,4,21) + TIME(0,0,0)</f>
        <v>45403</v>
      </c>
      <c r="C598">
        <v>3070115328</v>
      </c>
      <c r="D598">
        <v>0</v>
      </c>
      <c r="E598">
        <v>0</v>
      </c>
      <c r="F598">
        <v>0</v>
      </c>
      <c r="G598">
        <v>2992374.75</v>
      </c>
      <c r="H598">
        <v>0</v>
      </c>
      <c r="I598">
        <v>1</v>
      </c>
      <c r="J598">
        <v>0</v>
      </c>
      <c r="K598">
        <v>0</v>
      </c>
      <c r="L598">
        <v>59810.828125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3091032064</v>
      </c>
      <c r="D599">
        <v>0</v>
      </c>
      <c r="E599">
        <v>0</v>
      </c>
      <c r="F599">
        <v>0</v>
      </c>
      <c r="G599">
        <v>2992374.75</v>
      </c>
      <c r="H599">
        <v>0</v>
      </c>
      <c r="I599">
        <v>1</v>
      </c>
      <c r="J599">
        <v>0</v>
      </c>
      <c r="K599">
        <v>0</v>
      </c>
      <c r="L599">
        <v>60768.390625</v>
      </c>
    </row>
    <row r="600" spans="1:12" x14ac:dyDescent="0.25">
      <c r="A600">
        <v>2065</v>
      </c>
      <c r="B600" s="1">
        <f>DATE(2024,4,28) + TIME(0,0,0)</f>
        <v>45410</v>
      </c>
      <c r="C600">
        <v>3091032064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60410.37890625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3091032064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60398.1484375</v>
      </c>
    </row>
    <row r="602" spans="1:12" x14ac:dyDescent="0.25">
      <c r="A602">
        <v>2067</v>
      </c>
      <c r="B602" s="1">
        <f>DATE(2024,4,30) + TIME(0,0,0)</f>
        <v>45412</v>
      </c>
      <c r="C602">
        <v>3091032064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60398.08984375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3091032064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60386.67578125</v>
      </c>
    </row>
    <row r="604" spans="1:12" x14ac:dyDescent="0.25">
      <c r="A604">
        <v>2069</v>
      </c>
      <c r="B604" s="1">
        <f>DATE(2024,5,2) + TIME(0,0,0)</f>
        <v>45414</v>
      </c>
      <c r="C604">
        <v>3091032064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60386.62109375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3091032064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60375.86328125</v>
      </c>
    </row>
    <row r="606" spans="1:12" x14ac:dyDescent="0.25">
      <c r="A606">
        <v>2071</v>
      </c>
      <c r="B606" s="1">
        <f>DATE(2024,5,4) + TIME(0,0,0)</f>
        <v>45416</v>
      </c>
      <c r="C606">
        <v>3091062272</v>
      </c>
      <c r="D606">
        <v>0</v>
      </c>
      <c r="E606">
        <v>0</v>
      </c>
      <c r="F606">
        <v>0</v>
      </c>
      <c r="G606">
        <v>3024857.5</v>
      </c>
      <c r="H606">
        <v>0</v>
      </c>
      <c r="I606">
        <v>1</v>
      </c>
      <c r="J606">
        <v>0</v>
      </c>
      <c r="K606">
        <v>0</v>
      </c>
      <c r="L606">
        <v>59474.27734375</v>
      </c>
    </row>
    <row r="607" spans="1:12" x14ac:dyDescent="0.25">
      <c r="A607">
        <v>2071.12</v>
      </c>
      <c r="B607" s="1">
        <f>DATE(2024,5,4) + TIME(2,52,48)</f>
        <v>45416.12</v>
      </c>
      <c r="C607">
        <v>3091425280</v>
      </c>
      <c r="D607">
        <v>0</v>
      </c>
      <c r="E607">
        <v>0</v>
      </c>
      <c r="F607">
        <v>0</v>
      </c>
      <c r="G607">
        <v>3024857.5</v>
      </c>
      <c r="H607">
        <v>0</v>
      </c>
      <c r="I607">
        <v>1</v>
      </c>
      <c r="J607">
        <v>0</v>
      </c>
      <c r="K607">
        <v>0</v>
      </c>
      <c r="L607">
        <v>59766.2109375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3094056960</v>
      </c>
      <c r="D608">
        <v>0</v>
      </c>
      <c r="E608">
        <v>0</v>
      </c>
      <c r="F608">
        <v>0</v>
      </c>
      <c r="G608">
        <v>3024857.5</v>
      </c>
      <c r="H608">
        <v>0</v>
      </c>
      <c r="I608">
        <v>1</v>
      </c>
      <c r="J608">
        <v>0</v>
      </c>
      <c r="K608">
        <v>0</v>
      </c>
      <c r="L608">
        <v>60265.59765625</v>
      </c>
    </row>
    <row r="609" spans="1:12" x14ac:dyDescent="0.25">
      <c r="A609">
        <v>2072</v>
      </c>
      <c r="B609" s="1">
        <f>DATE(2024,5,5) + TIME(0,0,0)</f>
        <v>45417</v>
      </c>
      <c r="C609">
        <v>3094086912</v>
      </c>
      <c r="D609">
        <v>0</v>
      </c>
      <c r="E609">
        <v>0</v>
      </c>
      <c r="F609">
        <v>0</v>
      </c>
      <c r="G609">
        <v>3002405.5</v>
      </c>
      <c r="H609">
        <v>0</v>
      </c>
      <c r="I609">
        <v>1</v>
      </c>
      <c r="J609">
        <v>0</v>
      </c>
      <c r="K609">
        <v>0</v>
      </c>
      <c r="L609">
        <v>60259.71484375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3106066688</v>
      </c>
      <c r="D610">
        <v>0</v>
      </c>
      <c r="E610">
        <v>0</v>
      </c>
      <c r="F610">
        <v>0</v>
      </c>
      <c r="G610">
        <v>3002405.5</v>
      </c>
      <c r="H610">
        <v>0</v>
      </c>
      <c r="I610">
        <v>1</v>
      </c>
      <c r="J610">
        <v>0</v>
      </c>
      <c r="K610">
        <v>0</v>
      </c>
      <c r="L610">
        <v>60640.03515625</v>
      </c>
    </row>
    <row r="611" spans="1:12" x14ac:dyDescent="0.25">
      <c r="A611">
        <v>2076</v>
      </c>
      <c r="B611" s="1">
        <f>DATE(2024,5,9) + TIME(0,0,0)</f>
        <v>45421</v>
      </c>
      <c r="C611">
        <v>3106096640</v>
      </c>
      <c r="D611">
        <v>0</v>
      </c>
      <c r="E611">
        <v>0</v>
      </c>
      <c r="F611">
        <v>0</v>
      </c>
      <c r="G611">
        <v>3008232.5</v>
      </c>
      <c r="H611">
        <v>0</v>
      </c>
      <c r="I611">
        <v>1</v>
      </c>
      <c r="J611">
        <v>0</v>
      </c>
      <c r="K611">
        <v>0</v>
      </c>
      <c r="L611">
        <v>60642.83203125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3115091200</v>
      </c>
      <c r="D612">
        <v>0</v>
      </c>
      <c r="E612">
        <v>0</v>
      </c>
      <c r="F612">
        <v>0</v>
      </c>
      <c r="G612">
        <v>3008232.5</v>
      </c>
      <c r="H612">
        <v>0</v>
      </c>
      <c r="I612">
        <v>1</v>
      </c>
      <c r="J612">
        <v>0</v>
      </c>
      <c r="K612">
        <v>0</v>
      </c>
      <c r="L612">
        <v>60764.2265625</v>
      </c>
    </row>
    <row r="613" spans="1:12" x14ac:dyDescent="0.25">
      <c r="A613">
        <v>2079</v>
      </c>
      <c r="B613" s="1">
        <f>DATE(2024,5,12) + TIME(0,0,0)</f>
        <v>45424</v>
      </c>
      <c r="C613">
        <v>3115121408</v>
      </c>
      <c r="D613">
        <v>0</v>
      </c>
      <c r="E613">
        <v>0</v>
      </c>
      <c r="F613">
        <v>0</v>
      </c>
      <c r="G613">
        <v>2999810.75</v>
      </c>
      <c r="H613">
        <v>0</v>
      </c>
      <c r="I613">
        <v>1</v>
      </c>
      <c r="J613">
        <v>0</v>
      </c>
      <c r="K613">
        <v>0</v>
      </c>
      <c r="L613">
        <v>60761.34765625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3116891136</v>
      </c>
      <c r="D614">
        <v>0</v>
      </c>
      <c r="E614">
        <v>0</v>
      </c>
      <c r="F614">
        <v>0</v>
      </c>
      <c r="G614">
        <v>2999810.75</v>
      </c>
      <c r="H614">
        <v>0</v>
      </c>
      <c r="I614">
        <v>1</v>
      </c>
      <c r="J614">
        <v>0</v>
      </c>
      <c r="K614">
        <v>0</v>
      </c>
      <c r="L614">
        <v>60776.23828125</v>
      </c>
    </row>
    <row r="615" spans="1:12" x14ac:dyDescent="0.25">
      <c r="A615">
        <v>2079.6</v>
      </c>
      <c r="B615" s="1">
        <f>DATE(2024,5,12) + TIME(14,24,0)</f>
        <v>45424.6</v>
      </c>
      <c r="C615">
        <v>3116920320</v>
      </c>
      <c r="D615">
        <v>0</v>
      </c>
      <c r="E615">
        <v>0</v>
      </c>
      <c r="F615">
        <v>0</v>
      </c>
      <c r="G615">
        <v>2903524.5</v>
      </c>
      <c r="H615">
        <v>0</v>
      </c>
      <c r="I615">
        <v>1</v>
      </c>
      <c r="J615">
        <v>0</v>
      </c>
      <c r="K615">
        <v>0</v>
      </c>
      <c r="L615">
        <v>60740.3046875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3123859712</v>
      </c>
      <c r="D616">
        <v>0</v>
      </c>
      <c r="E616">
        <v>0</v>
      </c>
      <c r="F616">
        <v>0</v>
      </c>
      <c r="G616">
        <v>2903524.5</v>
      </c>
      <c r="H616">
        <v>0</v>
      </c>
      <c r="I616">
        <v>1</v>
      </c>
      <c r="J616">
        <v>0</v>
      </c>
      <c r="K616">
        <v>0</v>
      </c>
      <c r="L616">
        <v>60758.8125</v>
      </c>
    </row>
    <row r="617" spans="1:12" x14ac:dyDescent="0.25">
      <c r="A617">
        <v>2082</v>
      </c>
      <c r="B617" s="1">
        <f>DATE(2024,5,15) + TIME(0,0,0)</f>
        <v>45427</v>
      </c>
      <c r="C617">
        <v>3123890944</v>
      </c>
      <c r="D617">
        <v>0</v>
      </c>
      <c r="E617">
        <v>0</v>
      </c>
      <c r="F617">
        <v>0</v>
      </c>
      <c r="G617">
        <v>3128670</v>
      </c>
      <c r="H617">
        <v>0</v>
      </c>
      <c r="I617">
        <v>1</v>
      </c>
      <c r="J617">
        <v>0</v>
      </c>
      <c r="K617">
        <v>0</v>
      </c>
      <c r="L617">
        <v>60843.61328125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3125736960</v>
      </c>
      <c r="D618">
        <v>0</v>
      </c>
      <c r="E618">
        <v>0</v>
      </c>
      <c r="F618">
        <v>0</v>
      </c>
      <c r="G618">
        <v>3128670</v>
      </c>
      <c r="H618">
        <v>0</v>
      </c>
      <c r="I618">
        <v>1</v>
      </c>
      <c r="J618">
        <v>0</v>
      </c>
      <c r="K618">
        <v>0</v>
      </c>
      <c r="L618">
        <v>60887.96875</v>
      </c>
    </row>
    <row r="619" spans="1:12" x14ac:dyDescent="0.25">
      <c r="A619">
        <v>2082.6</v>
      </c>
      <c r="B619" s="1">
        <f>DATE(2024,5,15) + TIME(14,24,0)</f>
        <v>45427.6</v>
      </c>
      <c r="C619">
        <v>3125766144</v>
      </c>
      <c r="D619">
        <v>0</v>
      </c>
      <c r="E619">
        <v>0</v>
      </c>
      <c r="F619">
        <v>0</v>
      </c>
      <c r="G619">
        <v>2923901.75</v>
      </c>
      <c r="H619">
        <v>0</v>
      </c>
      <c r="I619">
        <v>1</v>
      </c>
      <c r="J619">
        <v>0</v>
      </c>
      <c r="K619">
        <v>0</v>
      </c>
      <c r="L619">
        <v>60811.375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3147373824</v>
      </c>
      <c r="D620">
        <v>0</v>
      </c>
      <c r="E620">
        <v>0</v>
      </c>
      <c r="F620">
        <v>0</v>
      </c>
      <c r="G620">
        <v>2923901.75</v>
      </c>
      <c r="H620">
        <v>0</v>
      </c>
      <c r="I620">
        <v>1</v>
      </c>
      <c r="J620">
        <v>0</v>
      </c>
      <c r="K620">
        <v>0</v>
      </c>
      <c r="L620">
        <v>60836.546875</v>
      </c>
    </row>
    <row r="621" spans="1:12" x14ac:dyDescent="0.25">
      <c r="A621">
        <v>2090</v>
      </c>
      <c r="B621" s="1">
        <f>DATE(2024,5,23) + TIME(0,0,0)</f>
        <v>45435</v>
      </c>
      <c r="C621">
        <v>3147413248</v>
      </c>
      <c r="D621">
        <v>0</v>
      </c>
      <c r="E621">
        <v>0</v>
      </c>
      <c r="F621">
        <v>0</v>
      </c>
      <c r="G621">
        <v>3950655.5</v>
      </c>
      <c r="H621">
        <v>0</v>
      </c>
      <c r="I621">
        <v>1</v>
      </c>
      <c r="J621">
        <v>0</v>
      </c>
      <c r="K621">
        <v>0</v>
      </c>
      <c r="L621">
        <v>61227.140625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3150534144</v>
      </c>
      <c r="D622">
        <v>0</v>
      </c>
      <c r="E622">
        <v>0</v>
      </c>
      <c r="F622">
        <v>0</v>
      </c>
      <c r="G622">
        <v>3950655.5</v>
      </c>
      <c r="H622">
        <v>0</v>
      </c>
      <c r="I622">
        <v>1</v>
      </c>
      <c r="J622">
        <v>0</v>
      </c>
      <c r="K622">
        <v>0</v>
      </c>
      <c r="L622">
        <v>61421.75390625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3150564608</v>
      </c>
      <c r="D623">
        <v>0</v>
      </c>
      <c r="E623">
        <v>0</v>
      </c>
      <c r="F623">
        <v>0</v>
      </c>
      <c r="G623">
        <v>3032491</v>
      </c>
      <c r="H623">
        <v>0</v>
      </c>
      <c r="I623">
        <v>1</v>
      </c>
      <c r="J623">
        <v>0</v>
      </c>
      <c r="K623">
        <v>0</v>
      </c>
      <c r="L623">
        <v>61072.91796875</v>
      </c>
    </row>
    <row r="624" spans="1:12" x14ac:dyDescent="0.25">
      <c r="A624">
        <v>2094</v>
      </c>
      <c r="B624" s="1">
        <f>DATE(2024,5,27) + TIME(0,0,0)</f>
        <v>45439</v>
      </c>
      <c r="C624">
        <v>3160268544</v>
      </c>
      <c r="D624">
        <v>0</v>
      </c>
      <c r="E624">
        <v>0</v>
      </c>
      <c r="F624">
        <v>0</v>
      </c>
      <c r="G624">
        <v>3032491</v>
      </c>
      <c r="H624">
        <v>0</v>
      </c>
      <c r="I624">
        <v>1</v>
      </c>
      <c r="J624">
        <v>0</v>
      </c>
      <c r="K624">
        <v>0</v>
      </c>
      <c r="L624">
        <v>60962.10546875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3163270656</v>
      </c>
      <c r="D625">
        <v>0</v>
      </c>
      <c r="E625">
        <v>0</v>
      </c>
      <c r="F625">
        <v>0</v>
      </c>
      <c r="G625">
        <v>3032491</v>
      </c>
      <c r="H625">
        <v>0</v>
      </c>
      <c r="I625">
        <v>1</v>
      </c>
      <c r="J625">
        <v>0</v>
      </c>
      <c r="K625">
        <v>0</v>
      </c>
      <c r="L625">
        <v>60971.01171875</v>
      </c>
    </row>
    <row r="626" spans="1:12" x14ac:dyDescent="0.25">
      <c r="A626">
        <v>2095</v>
      </c>
      <c r="B626" s="1">
        <f>DATE(2024,5,28) + TIME(0,0,0)</f>
        <v>45440</v>
      </c>
      <c r="C626">
        <v>3163300864</v>
      </c>
      <c r="D626">
        <v>0</v>
      </c>
      <c r="E626">
        <v>0</v>
      </c>
      <c r="F626">
        <v>0</v>
      </c>
      <c r="G626">
        <v>3003735.25</v>
      </c>
      <c r="H626">
        <v>0</v>
      </c>
      <c r="I626">
        <v>1</v>
      </c>
      <c r="J626">
        <v>0</v>
      </c>
      <c r="K626">
        <v>0</v>
      </c>
      <c r="L626">
        <v>60960.29296875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3193308160</v>
      </c>
      <c r="D627">
        <v>0</v>
      </c>
      <c r="E627">
        <v>0</v>
      </c>
      <c r="F627">
        <v>0</v>
      </c>
      <c r="G627">
        <v>3003735.25</v>
      </c>
      <c r="H627">
        <v>0</v>
      </c>
      <c r="I627">
        <v>1</v>
      </c>
      <c r="J627">
        <v>0</v>
      </c>
      <c r="K627">
        <v>0</v>
      </c>
      <c r="L627">
        <v>61188.02734375</v>
      </c>
    </row>
    <row r="628" spans="1:12" x14ac:dyDescent="0.25">
      <c r="A628">
        <v>2105</v>
      </c>
      <c r="B628" s="1">
        <f>DATE(2024,6,7) + TIME(0,0,0)</f>
        <v>45450</v>
      </c>
      <c r="C628">
        <v>3193347840</v>
      </c>
      <c r="D628">
        <v>0</v>
      </c>
      <c r="E628">
        <v>0</v>
      </c>
      <c r="F628">
        <v>0</v>
      </c>
      <c r="G628">
        <v>3970332.5</v>
      </c>
      <c r="H628">
        <v>0</v>
      </c>
      <c r="I628">
        <v>1</v>
      </c>
      <c r="J628">
        <v>0</v>
      </c>
      <c r="K628">
        <v>0</v>
      </c>
      <c r="L628">
        <v>61554.875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3201248768</v>
      </c>
      <c r="D629">
        <v>0</v>
      </c>
      <c r="E629">
        <v>0</v>
      </c>
      <c r="F629">
        <v>0</v>
      </c>
      <c r="G629">
        <v>3970332.5</v>
      </c>
      <c r="H629">
        <v>0</v>
      </c>
      <c r="I629">
        <v>1</v>
      </c>
      <c r="J629">
        <v>0</v>
      </c>
      <c r="K629">
        <v>0</v>
      </c>
      <c r="L629">
        <v>61875.40234375</v>
      </c>
    </row>
    <row r="630" spans="1:12" x14ac:dyDescent="0.25">
      <c r="A630">
        <v>2107</v>
      </c>
      <c r="B630" s="1">
        <f>DATE(2024,6,9) + TIME(0,0,0)</f>
        <v>45452</v>
      </c>
      <c r="C630">
        <v>3201278208</v>
      </c>
      <c r="D630">
        <v>0</v>
      </c>
      <c r="E630">
        <v>0</v>
      </c>
      <c r="F630">
        <v>0</v>
      </c>
      <c r="G630">
        <v>2957405</v>
      </c>
      <c r="H630">
        <v>0</v>
      </c>
      <c r="I630">
        <v>1</v>
      </c>
      <c r="J630">
        <v>0</v>
      </c>
      <c r="K630">
        <v>0</v>
      </c>
      <c r="L630">
        <v>61491.6953125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3221950464</v>
      </c>
      <c r="D631">
        <v>0</v>
      </c>
      <c r="E631">
        <v>0</v>
      </c>
      <c r="F631">
        <v>0</v>
      </c>
      <c r="G631">
        <v>2957405</v>
      </c>
      <c r="H631">
        <v>0</v>
      </c>
      <c r="I631">
        <v>1</v>
      </c>
      <c r="J631">
        <v>0</v>
      </c>
      <c r="K631">
        <v>0</v>
      </c>
      <c r="L631">
        <v>61396.578125</v>
      </c>
    </row>
    <row r="632" spans="1:12" x14ac:dyDescent="0.25">
      <c r="A632">
        <v>2114</v>
      </c>
      <c r="B632" s="1">
        <f>DATE(2024,6,16) + TIME(0,0,0)</f>
        <v>45459</v>
      </c>
      <c r="C632">
        <v>3221980160</v>
      </c>
      <c r="D632">
        <v>0</v>
      </c>
      <c r="E632">
        <v>0</v>
      </c>
      <c r="F632">
        <v>0</v>
      </c>
      <c r="G632">
        <v>2970988.25</v>
      </c>
      <c r="H632">
        <v>0</v>
      </c>
      <c r="I632">
        <v>1</v>
      </c>
      <c r="J632">
        <v>0</v>
      </c>
      <c r="K632">
        <v>0</v>
      </c>
      <c r="L632">
        <v>61401.78125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3236805376</v>
      </c>
      <c r="D633">
        <v>0</v>
      </c>
      <c r="E633">
        <v>0</v>
      </c>
      <c r="F633">
        <v>0</v>
      </c>
      <c r="G633">
        <v>2970988.25</v>
      </c>
      <c r="H633">
        <v>0</v>
      </c>
      <c r="I633">
        <v>1</v>
      </c>
      <c r="J633">
        <v>0</v>
      </c>
      <c r="K633">
        <v>0</v>
      </c>
      <c r="L633">
        <v>61496.25</v>
      </c>
    </row>
    <row r="634" spans="1:12" x14ac:dyDescent="0.25">
      <c r="A634">
        <v>2119</v>
      </c>
      <c r="B634" s="1">
        <f>DATE(2024,6,21) + TIME(0,0,0)</f>
        <v>45464</v>
      </c>
      <c r="C634">
        <v>3236835072</v>
      </c>
      <c r="D634">
        <v>0</v>
      </c>
      <c r="E634">
        <v>0</v>
      </c>
      <c r="F634">
        <v>0</v>
      </c>
      <c r="G634">
        <v>2969065.5</v>
      </c>
      <c r="H634">
        <v>0</v>
      </c>
      <c r="I634">
        <v>1</v>
      </c>
      <c r="J634">
        <v>0</v>
      </c>
      <c r="K634">
        <v>0</v>
      </c>
      <c r="L634">
        <v>61495.72265625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3257588992</v>
      </c>
      <c r="D635">
        <v>0</v>
      </c>
      <c r="E635">
        <v>0</v>
      </c>
      <c r="F635">
        <v>0</v>
      </c>
      <c r="G635">
        <v>2969065.5</v>
      </c>
      <c r="H635">
        <v>0</v>
      </c>
      <c r="I635">
        <v>1</v>
      </c>
      <c r="J635">
        <v>0</v>
      </c>
      <c r="K635">
        <v>0</v>
      </c>
      <c r="L635">
        <v>61632.55859375</v>
      </c>
    </row>
    <row r="636" spans="1:12" x14ac:dyDescent="0.25">
      <c r="A636">
        <v>2126</v>
      </c>
      <c r="B636" s="1">
        <f>DATE(2024,6,28) + TIME(0,0,0)</f>
        <v>45471</v>
      </c>
      <c r="C636">
        <v>3257618432</v>
      </c>
      <c r="D636">
        <v>0</v>
      </c>
      <c r="E636">
        <v>0</v>
      </c>
      <c r="F636">
        <v>0</v>
      </c>
      <c r="G636">
        <v>2940977.25</v>
      </c>
      <c r="H636">
        <v>0</v>
      </c>
      <c r="I636">
        <v>1</v>
      </c>
      <c r="J636">
        <v>0</v>
      </c>
      <c r="K636">
        <v>0</v>
      </c>
      <c r="L636">
        <v>61622.3203125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3266411776</v>
      </c>
      <c r="D637">
        <v>0</v>
      </c>
      <c r="E637">
        <v>0</v>
      </c>
      <c r="F637">
        <v>0</v>
      </c>
      <c r="G637">
        <v>2940977.25</v>
      </c>
      <c r="H637">
        <v>0</v>
      </c>
      <c r="I637">
        <v>1</v>
      </c>
      <c r="J637">
        <v>0</v>
      </c>
      <c r="K637">
        <v>0</v>
      </c>
      <c r="L637">
        <v>61664.5078125</v>
      </c>
    </row>
    <row r="638" spans="1:12" x14ac:dyDescent="0.25">
      <c r="A638">
        <v>2129</v>
      </c>
      <c r="B638" s="1">
        <f>DATE(2024,7,1) + TIME(0,0,0)</f>
        <v>45474</v>
      </c>
      <c r="C638">
        <v>3266441728</v>
      </c>
      <c r="D638">
        <v>0</v>
      </c>
      <c r="E638">
        <v>0</v>
      </c>
      <c r="F638">
        <v>0</v>
      </c>
      <c r="G638">
        <v>2987839</v>
      </c>
      <c r="H638">
        <v>0</v>
      </c>
      <c r="I638">
        <v>1</v>
      </c>
      <c r="J638">
        <v>0</v>
      </c>
      <c r="K638">
        <v>0</v>
      </c>
      <c r="L638">
        <v>61682.05859375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3272387584</v>
      </c>
      <c r="D639">
        <v>0</v>
      </c>
      <c r="E639">
        <v>0</v>
      </c>
      <c r="F639">
        <v>0</v>
      </c>
      <c r="G639">
        <v>2987839</v>
      </c>
      <c r="H639">
        <v>0</v>
      </c>
      <c r="I639">
        <v>1</v>
      </c>
      <c r="J639">
        <v>0</v>
      </c>
      <c r="K639">
        <v>0</v>
      </c>
      <c r="L639">
        <v>61724.3046875</v>
      </c>
    </row>
    <row r="640" spans="1:12" x14ac:dyDescent="0.25">
      <c r="A640">
        <v>2131</v>
      </c>
      <c r="B640" s="1">
        <f>DATE(2024,7,3) + TIME(0,0,0)</f>
        <v>45476</v>
      </c>
      <c r="C640">
        <v>3272424192</v>
      </c>
      <c r="D640">
        <v>0</v>
      </c>
      <c r="E640">
        <v>0</v>
      </c>
      <c r="F640">
        <v>0</v>
      </c>
      <c r="G640">
        <v>3664380.25</v>
      </c>
      <c r="H640">
        <v>0</v>
      </c>
      <c r="I640">
        <v>1</v>
      </c>
      <c r="J640">
        <v>0</v>
      </c>
      <c r="K640">
        <v>0</v>
      </c>
      <c r="L640">
        <v>61978.6875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3287045120</v>
      </c>
      <c r="D641">
        <v>0</v>
      </c>
      <c r="E641">
        <v>0</v>
      </c>
      <c r="F641">
        <v>0</v>
      </c>
      <c r="G641">
        <v>3664380.25</v>
      </c>
      <c r="H641">
        <v>0</v>
      </c>
      <c r="I641">
        <v>1</v>
      </c>
      <c r="J641">
        <v>0</v>
      </c>
      <c r="K641">
        <v>0</v>
      </c>
      <c r="L641">
        <v>62286.27734375</v>
      </c>
    </row>
    <row r="642" spans="1:12" x14ac:dyDescent="0.25">
      <c r="A642">
        <v>2135</v>
      </c>
      <c r="B642" s="1">
        <f>DATE(2024,7,7) + TIME(0,0,0)</f>
        <v>45480</v>
      </c>
      <c r="C642">
        <v>3287080960</v>
      </c>
      <c r="D642">
        <v>0</v>
      </c>
      <c r="E642">
        <v>0</v>
      </c>
      <c r="F642">
        <v>0</v>
      </c>
      <c r="G642">
        <v>3587449.5</v>
      </c>
      <c r="H642">
        <v>0</v>
      </c>
      <c r="I642">
        <v>1</v>
      </c>
      <c r="J642">
        <v>0</v>
      </c>
      <c r="K642">
        <v>0</v>
      </c>
      <c r="L642">
        <v>62257.4140625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3289915136</v>
      </c>
      <c r="D643">
        <v>0</v>
      </c>
      <c r="E643">
        <v>0</v>
      </c>
      <c r="F643">
        <v>0</v>
      </c>
      <c r="G643">
        <v>3587449.5</v>
      </c>
      <c r="H643">
        <v>0</v>
      </c>
      <c r="I643">
        <v>1</v>
      </c>
      <c r="J643">
        <v>0</v>
      </c>
      <c r="K643">
        <v>0</v>
      </c>
      <c r="L643">
        <v>62272.484375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3289951488</v>
      </c>
      <c r="D644">
        <v>0</v>
      </c>
      <c r="E644">
        <v>0</v>
      </c>
      <c r="F644">
        <v>0</v>
      </c>
      <c r="G644">
        <v>3641967.75</v>
      </c>
      <c r="H644">
        <v>0</v>
      </c>
      <c r="I644">
        <v>1</v>
      </c>
      <c r="J644">
        <v>0</v>
      </c>
      <c r="K644">
        <v>0</v>
      </c>
      <c r="L644">
        <v>62293.48046875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3290643456</v>
      </c>
      <c r="D645">
        <v>0</v>
      </c>
      <c r="E645">
        <v>0</v>
      </c>
      <c r="F645">
        <v>0</v>
      </c>
      <c r="G645">
        <v>3641967.75</v>
      </c>
      <c r="H645">
        <v>0</v>
      </c>
      <c r="I645">
        <v>1</v>
      </c>
      <c r="J645">
        <v>0</v>
      </c>
      <c r="K645">
        <v>0</v>
      </c>
      <c r="L645">
        <v>62303.70703125</v>
      </c>
    </row>
    <row r="646" spans="1:12" x14ac:dyDescent="0.25">
      <c r="A646">
        <v>2136</v>
      </c>
      <c r="B646" s="1">
        <f>DATE(2024,7,8) + TIME(0,0,0)</f>
        <v>45481</v>
      </c>
      <c r="C646">
        <v>3290680064</v>
      </c>
      <c r="D646">
        <v>0</v>
      </c>
      <c r="E646">
        <v>0</v>
      </c>
      <c r="F646">
        <v>0</v>
      </c>
      <c r="G646">
        <v>3662318.5</v>
      </c>
      <c r="H646">
        <v>0</v>
      </c>
      <c r="I646">
        <v>1</v>
      </c>
      <c r="J646">
        <v>0</v>
      </c>
      <c r="K646">
        <v>0</v>
      </c>
      <c r="L646">
        <v>62311.91015625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3308955136</v>
      </c>
      <c r="D647">
        <v>0</v>
      </c>
      <c r="E647">
        <v>0</v>
      </c>
      <c r="F647">
        <v>0</v>
      </c>
      <c r="G647">
        <v>3662318.5</v>
      </c>
      <c r="H647">
        <v>0</v>
      </c>
      <c r="I647">
        <v>1</v>
      </c>
      <c r="J647">
        <v>0</v>
      </c>
      <c r="K647">
        <v>0</v>
      </c>
      <c r="L647">
        <v>62474.4296875</v>
      </c>
    </row>
    <row r="648" spans="1:12" x14ac:dyDescent="0.25">
      <c r="A648">
        <v>2141</v>
      </c>
      <c r="B648" s="1">
        <f>DATE(2024,7,13) + TIME(0,0,0)</f>
        <v>45486</v>
      </c>
      <c r="C648">
        <v>3308991488</v>
      </c>
      <c r="D648">
        <v>0</v>
      </c>
      <c r="E648">
        <v>0</v>
      </c>
      <c r="F648">
        <v>0</v>
      </c>
      <c r="G648">
        <v>3650495.5</v>
      </c>
      <c r="H648">
        <v>0</v>
      </c>
      <c r="I648">
        <v>1</v>
      </c>
      <c r="J648">
        <v>0</v>
      </c>
      <c r="K648">
        <v>0</v>
      </c>
      <c r="L648">
        <v>62470.1953125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3312605440</v>
      </c>
      <c r="D649">
        <v>0</v>
      </c>
      <c r="E649">
        <v>0</v>
      </c>
      <c r="F649">
        <v>0</v>
      </c>
      <c r="G649">
        <v>3650495.5</v>
      </c>
      <c r="H649">
        <v>0</v>
      </c>
      <c r="I649">
        <v>1</v>
      </c>
      <c r="J649">
        <v>0</v>
      </c>
      <c r="K649">
        <v>0</v>
      </c>
      <c r="L649">
        <v>62493.44921875</v>
      </c>
    </row>
    <row r="650" spans="1:12" x14ac:dyDescent="0.25">
      <c r="A650">
        <v>2142</v>
      </c>
      <c r="B650" s="1">
        <f>DATE(2024,7,14) + TIME(0,0,0)</f>
        <v>45487</v>
      </c>
      <c r="C650">
        <v>3312642560</v>
      </c>
      <c r="D650">
        <v>0</v>
      </c>
      <c r="E650">
        <v>0</v>
      </c>
      <c r="F650">
        <v>0</v>
      </c>
      <c r="G650">
        <v>3697115.5</v>
      </c>
      <c r="H650">
        <v>0</v>
      </c>
      <c r="I650">
        <v>1</v>
      </c>
      <c r="J650">
        <v>0</v>
      </c>
      <c r="K650">
        <v>0</v>
      </c>
      <c r="L650">
        <v>62511.453125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3353273856</v>
      </c>
      <c r="D651">
        <v>0</v>
      </c>
      <c r="E651">
        <v>0</v>
      </c>
      <c r="F651">
        <v>0</v>
      </c>
      <c r="G651">
        <v>3697115.5</v>
      </c>
      <c r="H651">
        <v>0</v>
      </c>
      <c r="I651">
        <v>1</v>
      </c>
      <c r="J651">
        <v>0</v>
      </c>
      <c r="K651">
        <v>0</v>
      </c>
      <c r="L651">
        <v>62740.27734375</v>
      </c>
    </row>
    <row r="652" spans="1:12" x14ac:dyDescent="0.25">
      <c r="A652">
        <v>2153</v>
      </c>
      <c r="B652" s="1">
        <f>DATE(2024,7,25) + TIME(0,0,0)</f>
        <v>45498</v>
      </c>
      <c r="C652">
        <v>3353312256</v>
      </c>
      <c r="D652">
        <v>0</v>
      </c>
      <c r="E652">
        <v>0</v>
      </c>
      <c r="F652">
        <v>0</v>
      </c>
      <c r="G652">
        <v>3846783.25</v>
      </c>
      <c r="H652">
        <v>0</v>
      </c>
      <c r="I652">
        <v>1</v>
      </c>
      <c r="J652">
        <v>0</v>
      </c>
      <c r="K652">
        <v>0</v>
      </c>
      <c r="L652">
        <v>62797.28515625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3357120512</v>
      </c>
      <c r="D653">
        <v>0</v>
      </c>
      <c r="E653">
        <v>0</v>
      </c>
      <c r="F653">
        <v>0</v>
      </c>
      <c r="G653">
        <v>3846783.25</v>
      </c>
      <c r="H653">
        <v>0</v>
      </c>
      <c r="I653">
        <v>1</v>
      </c>
      <c r="J653">
        <v>0</v>
      </c>
      <c r="K653">
        <v>0</v>
      </c>
      <c r="L653">
        <v>62844.76171875</v>
      </c>
    </row>
    <row r="654" spans="1:12" x14ac:dyDescent="0.25">
      <c r="A654">
        <v>2154</v>
      </c>
      <c r="B654" s="1">
        <f>DATE(2024,7,26) + TIME(0,0,0)</f>
        <v>45499</v>
      </c>
      <c r="C654">
        <v>3357157888</v>
      </c>
      <c r="D654">
        <v>0</v>
      </c>
      <c r="E654">
        <v>0</v>
      </c>
      <c r="F654">
        <v>0</v>
      </c>
      <c r="G654">
        <v>3734122</v>
      </c>
      <c r="H654">
        <v>0</v>
      </c>
      <c r="I654">
        <v>1</v>
      </c>
      <c r="J654">
        <v>0</v>
      </c>
      <c r="K654">
        <v>0</v>
      </c>
      <c r="L654">
        <v>62802.3203125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3360854784</v>
      </c>
      <c r="D655">
        <v>0</v>
      </c>
      <c r="E655">
        <v>0</v>
      </c>
      <c r="F655">
        <v>0</v>
      </c>
      <c r="G655">
        <v>3734122</v>
      </c>
      <c r="H655">
        <v>0</v>
      </c>
      <c r="I655">
        <v>1</v>
      </c>
      <c r="J655">
        <v>0</v>
      </c>
      <c r="K655">
        <v>0</v>
      </c>
      <c r="L655">
        <v>62805.09765625</v>
      </c>
    </row>
    <row r="656" spans="1:12" x14ac:dyDescent="0.25">
      <c r="A656">
        <v>2155</v>
      </c>
      <c r="B656" s="1">
        <f>DATE(2024,7,27) + TIME(0,0,0)</f>
        <v>45500</v>
      </c>
      <c r="C656">
        <v>3360889088</v>
      </c>
      <c r="D656">
        <v>0</v>
      </c>
      <c r="E656">
        <v>0</v>
      </c>
      <c r="F656">
        <v>0</v>
      </c>
      <c r="G656">
        <v>3441202.75</v>
      </c>
      <c r="H656">
        <v>0</v>
      </c>
      <c r="I656">
        <v>1</v>
      </c>
      <c r="J656">
        <v>0</v>
      </c>
      <c r="K656">
        <v>0</v>
      </c>
      <c r="L656">
        <v>62694.5390625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3364295936</v>
      </c>
      <c r="D657">
        <v>0</v>
      </c>
      <c r="E657">
        <v>0</v>
      </c>
      <c r="F657">
        <v>0</v>
      </c>
      <c r="G657">
        <v>3441202.75</v>
      </c>
      <c r="H657">
        <v>0</v>
      </c>
      <c r="I657">
        <v>1</v>
      </c>
      <c r="J657">
        <v>0</v>
      </c>
      <c r="K657">
        <v>0</v>
      </c>
      <c r="L657">
        <v>62648.1484375</v>
      </c>
    </row>
    <row r="658" spans="1:12" x14ac:dyDescent="0.25">
      <c r="A658">
        <v>2156</v>
      </c>
      <c r="B658" s="1">
        <f>DATE(2024,7,28) + TIME(0,0,0)</f>
        <v>45501</v>
      </c>
      <c r="C658">
        <v>3364332800</v>
      </c>
      <c r="D658">
        <v>0</v>
      </c>
      <c r="E658">
        <v>0</v>
      </c>
      <c r="F658">
        <v>0</v>
      </c>
      <c r="G658">
        <v>3691493.75</v>
      </c>
      <c r="H658">
        <v>0</v>
      </c>
      <c r="I658">
        <v>1</v>
      </c>
      <c r="J658">
        <v>0</v>
      </c>
      <c r="K658">
        <v>0</v>
      </c>
      <c r="L658">
        <v>62742.56640625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3375370496</v>
      </c>
      <c r="D659">
        <v>0</v>
      </c>
      <c r="E659">
        <v>0</v>
      </c>
      <c r="F659">
        <v>0</v>
      </c>
      <c r="G659">
        <v>3691493.75</v>
      </c>
      <c r="H659">
        <v>0</v>
      </c>
      <c r="I659">
        <v>1</v>
      </c>
      <c r="J659">
        <v>0</v>
      </c>
      <c r="K659">
        <v>0</v>
      </c>
      <c r="L659">
        <v>62819.17578125</v>
      </c>
    </row>
    <row r="660" spans="1:12" x14ac:dyDescent="0.25">
      <c r="A660">
        <v>2159</v>
      </c>
      <c r="B660" s="1">
        <f>DATE(2024,7,31) + TIME(0,0,0)</f>
        <v>45504</v>
      </c>
      <c r="C660">
        <v>3375407360</v>
      </c>
      <c r="D660">
        <v>0</v>
      </c>
      <c r="E660">
        <v>0</v>
      </c>
      <c r="F660">
        <v>0</v>
      </c>
      <c r="G660">
        <v>3706543.5</v>
      </c>
      <c r="H660">
        <v>0</v>
      </c>
      <c r="I660">
        <v>1</v>
      </c>
      <c r="J660">
        <v>0</v>
      </c>
      <c r="K660">
        <v>0</v>
      </c>
      <c r="L660">
        <v>62825.015625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3382783488</v>
      </c>
      <c r="D661">
        <v>0</v>
      </c>
      <c r="E661">
        <v>0</v>
      </c>
      <c r="F661">
        <v>0</v>
      </c>
      <c r="G661">
        <v>3706543.5</v>
      </c>
      <c r="H661">
        <v>0</v>
      </c>
      <c r="I661">
        <v>1</v>
      </c>
      <c r="J661">
        <v>0</v>
      </c>
      <c r="K661">
        <v>0</v>
      </c>
      <c r="L661">
        <v>62855.55859375</v>
      </c>
    </row>
    <row r="662" spans="1:12" x14ac:dyDescent="0.25">
      <c r="A662">
        <v>2161</v>
      </c>
      <c r="B662" s="1">
        <f>DATE(2024,8,2) + TIME(0,0,0)</f>
        <v>45506</v>
      </c>
      <c r="C662">
        <v>3382783488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60763.203125</v>
      </c>
    </row>
    <row r="663" spans="1:12" x14ac:dyDescent="0.25">
      <c r="A663">
        <v>2162</v>
      </c>
      <c r="B663" s="1">
        <f>DATE(2024,8,3) + TIME(0,0,0)</f>
        <v>45507</v>
      </c>
      <c r="C663">
        <v>3382783488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60720.55859375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F98D8-7031-4881-B697-49F5D1E42959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31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62556.0703125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62556.0703125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62556.0703125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62556.06640625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62556.06640625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62556.06640625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62556.06640625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62556.06640625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62556.06640625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62556.06640625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62556.06640625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62556.06640625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62556.06640625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62556.06640625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62556.06640625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62556.06640625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62556.06640625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62556.06640625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62556.06640625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62556.06640625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62556.06640625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62556.06640625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62556.06640625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62556.06640625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62556.06640625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62556.0703125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62556.0703125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62556.0703125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62556.0703125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62556.0703125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62556.0703125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62556.0703125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62556.0703125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62556.0703125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62556.0703125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62556.0703125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62556.0703125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62556.0703125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62556.0703125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62556.0703125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62556.0703125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62556.0703125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62556.0703125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62556.0703125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62556.0703125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62556.0703125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62556.0703125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62556.0703125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62556.0703125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62556.0703125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62556.0703125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62556.0703125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62556.0703125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62556.0703125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62556.0703125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62556.0703125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62556.0703125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62556.0703125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62556.0703125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62556.0703125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62556.0703125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62556.0703125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62556.0703125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62556.0703125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62556.0703125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62556.0703125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62556.0703125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62556.0703125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62556.0703125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62556.0703125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62556.0703125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62556.0703125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62556.0703125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62556.0703125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62556.0703125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62556.0703125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62556.0703125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62556.0703125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62556.0703125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62556.0703125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62556.0703125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62556.0703125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62556.0703125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62556.0703125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62556.0703125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62556.0703125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62556.0703125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62556.0703125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62556.0703125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62556.0703125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62556.0703125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62556.0703125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62556.0703125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62556.0703125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62556.0703125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62556.0703125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62556.0703125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62556.0703125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62556.0703125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62556.0703125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62556.0703125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62556.0703125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62556.0703125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62556.0703125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62556.0703125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62556.0703125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62556.0703125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62556.0703125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62556.0703125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62556.0703125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62556.0703125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62556.0703125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62556.0703125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62556.0703125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62556.0703125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62556.0703125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62556.0703125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62556.0703125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62556.0703125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62556.0703125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62556.0703125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62556.0703125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62556.0703125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62556.0703125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62556.0703125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62556.0703125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62556.0703125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62556.0703125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62556.0703125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62556.0703125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62556.0703125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62556.0703125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62556.0703125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62556.0703125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62556.0703125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62556.0703125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62556.0703125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62556.0703125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62556.0703125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62556.0703125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62556.0703125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62556.0703125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62556.0703125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62556.0703125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62556.0703125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62556.0703125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62556.0703125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62556.0703125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62556.0703125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62556.0703125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62556.0703125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62556.0703125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102.53877258300781</v>
      </c>
      <c r="F158">
        <v>0</v>
      </c>
      <c r="G158">
        <v>0</v>
      </c>
      <c r="H158">
        <v>0</v>
      </c>
      <c r="I158">
        <v>1</v>
      </c>
      <c r="J158">
        <v>100</v>
      </c>
      <c r="K158">
        <v>10253.876953125</v>
      </c>
      <c r="L158">
        <v>67384.96875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10253.876953125</v>
      </c>
      <c r="F159">
        <v>0</v>
      </c>
      <c r="G159">
        <v>0</v>
      </c>
      <c r="H159">
        <v>0</v>
      </c>
      <c r="I159">
        <v>1</v>
      </c>
      <c r="J159">
        <v>100</v>
      </c>
      <c r="K159">
        <v>10253.876953125</v>
      </c>
      <c r="L159">
        <v>70839.828125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10356.0556640625</v>
      </c>
      <c r="F160">
        <v>0</v>
      </c>
      <c r="G160">
        <v>0</v>
      </c>
      <c r="H160">
        <v>0</v>
      </c>
      <c r="I160">
        <v>1</v>
      </c>
      <c r="J160">
        <v>100</v>
      </c>
      <c r="K160">
        <v>10217.8740234375</v>
      </c>
      <c r="L160">
        <v>70832.03125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16384.6015625</v>
      </c>
      <c r="F161">
        <v>0</v>
      </c>
      <c r="G161">
        <v>0</v>
      </c>
      <c r="H161">
        <v>0</v>
      </c>
      <c r="I161">
        <v>1</v>
      </c>
      <c r="J161">
        <v>100</v>
      </c>
      <c r="K161">
        <v>10217.8740234375</v>
      </c>
      <c r="L161">
        <v>71546.5078125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16486.78515625</v>
      </c>
      <c r="F162">
        <v>0</v>
      </c>
      <c r="G162">
        <v>0</v>
      </c>
      <c r="H162">
        <v>0</v>
      </c>
      <c r="I162">
        <v>1</v>
      </c>
      <c r="J162">
        <v>100</v>
      </c>
      <c r="K162">
        <v>10218.40234375</v>
      </c>
      <c r="L162">
        <v>71557.078125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20471.962890625</v>
      </c>
      <c r="F163">
        <v>0</v>
      </c>
      <c r="G163">
        <v>0</v>
      </c>
      <c r="H163">
        <v>0</v>
      </c>
      <c r="I163">
        <v>1</v>
      </c>
      <c r="J163">
        <v>100</v>
      </c>
      <c r="K163">
        <v>10218.40234375</v>
      </c>
      <c r="L163">
        <v>71908.1328125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20571.419921875</v>
      </c>
      <c r="F164">
        <v>0</v>
      </c>
      <c r="G164">
        <v>0</v>
      </c>
      <c r="H164">
        <v>0</v>
      </c>
      <c r="I164">
        <v>1</v>
      </c>
      <c r="J164">
        <v>100</v>
      </c>
      <c r="K164">
        <v>9945.7705078125</v>
      </c>
      <c r="L164">
        <v>71735.8515625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139821.203125</v>
      </c>
      <c r="F165">
        <v>0</v>
      </c>
      <c r="G165">
        <v>0</v>
      </c>
      <c r="H165">
        <v>0</v>
      </c>
      <c r="I165">
        <v>1</v>
      </c>
      <c r="J165">
        <v>100</v>
      </c>
      <c r="K165">
        <v>9945.7705078125</v>
      </c>
      <c r="L165">
        <v>74695.546875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139919.8125</v>
      </c>
      <c r="F166">
        <v>0</v>
      </c>
      <c r="G166">
        <v>0</v>
      </c>
      <c r="H166">
        <v>0</v>
      </c>
      <c r="I166">
        <v>1</v>
      </c>
      <c r="J166">
        <v>100</v>
      </c>
      <c r="K166">
        <v>9859.56640625</v>
      </c>
      <c r="L166">
        <v>74635.4609375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169399.90625</v>
      </c>
      <c r="F167">
        <v>0</v>
      </c>
      <c r="G167">
        <v>0</v>
      </c>
      <c r="H167">
        <v>0</v>
      </c>
      <c r="I167">
        <v>1</v>
      </c>
      <c r="J167">
        <v>100</v>
      </c>
      <c r="K167">
        <v>9859.56640625</v>
      </c>
      <c r="L167">
        <v>74895.546875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169496.515625</v>
      </c>
      <c r="F168">
        <v>0</v>
      </c>
      <c r="G168">
        <v>0</v>
      </c>
      <c r="H168">
        <v>0</v>
      </c>
      <c r="I168">
        <v>1</v>
      </c>
      <c r="J168">
        <v>100</v>
      </c>
      <c r="K168">
        <v>9660.560546875</v>
      </c>
      <c r="L168">
        <v>74755.8046875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188721.03125</v>
      </c>
      <c r="F169">
        <v>0</v>
      </c>
      <c r="G169">
        <v>0</v>
      </c>
      <c r="H169">
        <v>0</v>
      </c>
      <c r="I169">
        <v>1</v>
      </c>
      <c r="J169">
        <v>100</v>
      </c>
      <c r="K169">
        <v>9660.560546875</v>
      </c>
      <c r="L169">
        <v>74835.515625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188822.421875</v>
      </c>
      <c r="F170">
        <v>0</v>
      </c>
      <c r="G170">
        <v>0</v>
      </c>
      <c r="H170">
        <v>0</v>
      </c>
      <c r="I170">
        <v>1</v>
      </c>
      <c r="J170">
        <v>100</v>
      </c>
      <c r="K170">
        <v>10138.7861328125</v>
      </c>
      <c r="L170">
        <v>75172.375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198859.8125</v>
      </c>
      <c r="F171">
        <v>0</v>
      </c>
      <c r="G171">
        <v>0</v>
      </c>
      <c r="H171">
        <v>0</v>
      </c>
      <c r="I171">
        <v>1</v>
      </c>
      <c r="J171">
        <v>100</v>
      </c>
      <c r="K171">
        <v>10138.7861328125</v>
      </c>
      <c r="L171">
        <v>75392.1484375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198956.703125</v>
      </c>
      <c r="F172">
        <v>0</v>
      </c>
      <c r="G172">
        <v>0</v>
      </c>
      <c r="H172">
        <v>0</v>
      </c>
      <c r="I172">
        <v>1</v>
      </c>
      <c r="J172">
        <v>100</v>
      </c>
      <c r="K172">
        <v>9688.4111328125</v>
      </c>
      <c r="L172">
        <v>75075.7265625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208548.234375</v>
      </c>
      <c r="F173">
        <v>0</v>
      </c>
      <c r="G173">
        <v>0</v>
      </c>
      <c r="H173">
        <v>0</v>
      </c>
      <c r="I173">
        <v>1</v>
      </c>
      <c r="J173">
        <v>100</v>
      </c>
      <c r="K173">
        <v>9688.4111328125</v>
      </c>
      <c r="L173">
        <v>75032.3046875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208618.359375</v>
      </c>
      <c r="F174">
        <v>0</v>
      </c>
      <c r="G174">
        <v>0</v>
      </c>
      <c r="H174">
        <v>0</v>
      </c>
      <c r="I174">
        <v>1</v>
      </c>
      <c r="J174">
        <v>100</v>
      </c>
      <c r="K174">
        <v>7012.46923828125</v>
      </c>
      <c r="L174">
        <v>73169.484375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243610.578125</v>
      </c>
      <c r="F175">
        <v>0</v>
      </c>
      <c r="G175">
        <v>0</v>
      </c>
      <c r="H175">
        <v>0</v>
      </c>
      <c r="I175">
        <v>1</v>
      </c>
      <c r="J175">
        <v>100</v>
      </c>
      <c r="K175">
        <v>7012.46923828125</v>
      </c>
      <c r="L175">
        <v>72057.2265625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243680.84375</v>
      </c>
      <c r="F176">
        <v>0</v>
      </c>
      <c r="G176">
        <v>0</v>
      </c>
      <c r="H176">
        <v>0</v>
      </c>
      <c r="I176">
        <v>1</v>
      </c>
      <c r="J176">
        <v>100</v>
      </c>
      <c r="K176">
        <v>7027.35888671875</v>
      </c>
      <c r="L176">
        <v>72067.1484375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264692.65625</v>
      </c>
      <c r="F177">
        <v>0</v>
      </c>
      <c r="G177">
        <v>0</v>
      </c>
      <c r="H177">
        <v>0</v>
      </c>
      <c r="I177">
        <v>1</v>
      </c>
      <c r="J177">
        <v>100</v>
      </c>
      <c r="K177">
        <v>7027.35888671875</v>
      </c>
      <c r="L177">
        <v>72069.2265625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264761.75</v>
      </c>
      <c r="F178">
        <v>0</v>
      </c>
      <c r="G178">
        <v>0</v>
      </c>
      <c r="H178">
        <v>0</v>
      </c>
      <c r="I178">
        <v>1</v>
      </c>
      <c r="J178">
        <v>100</v>
      </c>
      <c r="K178">
        <v>6910.10009765625</v>
      </c>
      <c r="L178">
        <v>71988.7890625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268838.71875</v>
      </c>
      <c r="F179">
        <v>0</v>
      </c>
      <c r="G179">
        <v>0</v>
      </c>
      <c r="H179">
        <v>0</v>
      </c>
      <c r="I179">
        <v>1</v>
      </c>
      <c r="J179">
        <v>100</v>
      </c>
      <c r="K179">
        <v>6910.10009765625</v>
      </c>
      <c r="L179">
        <v>71961.28125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268912.40625</v>
      </c>
      <c r="F180">
        <v>0</v>
      </c>
      <c r="G180">
        <v>0</v>
      </c>
      <c r="H180">
        <v>0</v>
      </c>
      <c r="I180">
        <v>1</v>
      </c>
      <c r="J180">
        <v>100</v>
      </c>
      <c r="K180">
        <v>7369.11376953125</v>
      </c>
      <c r="L180">
        <v>72276.3671875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286524.59375</v>
      </c>
      <c r="F181">
        <v>0</v>
      </c>
      <c r="G181">
        <v>0</v>
      </c>
      <c r="H181">
        <v>0</v>
      </c>
      <c r="I181">
        <v>1</v>
      </c>
      <c r="J181">
        <v>100</v>
      </c>
      <c r="K181">
        <v>7369.11376953125</v>
      </c>
      <c r="L181">
        <v>72476.9140625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286597.09375</v>
      </c>
      <c r="F182">
        <v>0</v>
      </c>
      <c r="G182">
        <v>0</v>
      </c>
      <c r="H182">
        <v>0</v>
      </c>
      <c r="I182">
        <v>1</v>
      </c>
      <c r="J182">
        <v>100</v>
      </c>
      <c r="K182">
        <v>7251.9443359375</v>
      </c>
      <c r="L182">
        <v>72396.6875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330036.25</v>
      </c>
      <c r="F183">
        <v>0</v>
      </c>
      <c r="G183">
        <v>0</v>
      </c>
      <c r="H183">
        <v>0</v>
      </c>
      <c r="I183">
        <v>1</v>
      </c>
      <c r="J183">
        <v>100</v>
      </c>
      <c r="K183">
        <v>7251.9443359375</v>
      </c>
      <c r="L183">
        <v>72477.890625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330139.65625</v>
      </c>
      <c r="F184">
        <v>0</v>
      </c>
      <c r="G184">
        <v>0</v>
      </c>
      <c r="H184">
        <v>0</v>
      </c>
      <c r="I184">
        <v>1</v>
      </c>
      <c r="J184">
        <v>100</v>
      </c>
      <c r="K184">
        <v>10341.2421875</v>
      </c>
      <c r="L184">
        <v>74626.5078125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338309.25</v>
      </c>
      <c r="F185">
        <v>0</v>
      </c>
      <c r="G185">
        <v>0</v>
      </c>
      <c r="H185">
        <v>0</v>
      </c>
      <c r="I185">
        <v>1</v>
      </c>
      <c r="J185">
        <v>100</v>
      </c>
      <c r="K185">
        <v>10341.2421875</v>
      </c>
      <c r="L185">
        <v>75576.1640625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338408.28125</v>
      </c>
      <c r="F186">
        <v>0</v>
      </c>
      <c r="G186">
        <v>0</v>
      </c>
      <c r="H186">
        <v>0</v>
      </c>
      <c r="I186">
        <v>1</v>
      </c>
      <c r="J186">
        <v>100</v>
      </c>
      <c r="K186">
        <v>9903.53125</v>
      </c>
      <c r="L186">
        <v>75274.2734375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360097</v>
      </c>
      <c r="F187">
        <v>0</v>
      </c>
      <c r="G187">
        <v>0</v>
      </c>
      <c r="H187">
        <v>0</v>
      </c>
      <c r="I187">
        <v>1</v>
      </c>
      <c r="J187">
        <v>100</v>
      </c>
      <c r="K187">
        <v>9903.53125</v>
      </c>
      <c r="L187">
        <v>75593.703125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360171.75</v>
      </c>
      <c r="F188">
        <v>0</v>
      </c>
      <c r="G188">
        <v>0</v>
      </c>
      <c r="H188">
        <v>0</v>
      </c>
      <c r="I188">
        <v>1</v>
      </c>
      <c r="J188">
        <v>100</v>
      </c>
      <c r="K188">
        <v>7473.931640625</v>
      </c>
      <c r="L188">
        <v>73912.8515625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389992.75</v>
      </c>
      <c r="F189">
        <v>0</v>
      </c>
      <c r="G189">
        <v>0</v>
      </c>
      <c r="H189">
        <v>0</v>
      </c>
      <c r="I189">
        <v>1</v>
      </c>
      <c r="J189">
        <v>100</v>
      </c>
      <c r="K189">
        <v>7473.931640625</v>
      </c>
      <c r="L189">
        <v>73068.265625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390090.90625</v>
      </c>
      <c r="F190">
        <v>0</v>
      </c>
      <c r="G190">
        <v>0</v>
      </c>
      <c r="H190">
        <v>0</v>
      </c>
      <c r="I190">
        <v>1</v>
      </c>
      <c r="J190">
        <v>100</v>
      </c>
      <c r="K190">
        <v>9818</v>
      </c>
      <c r="L190">
        <v>74689.390625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409628.75</v>
      </c>
      <c r="F191">
        <v>0</v>
      </c>
      <c r="G191">
        <v>0</v>
      </c>
      <c r="H191">
        <v>0</v>
      </c>
      <c r="I191">
        <v>1</v>
      </c>
      <c r="J191">
        <v>100</v>
      </c>
      <c r="K191">
        <v>9818</v>
      </c>
      <c r="L191">
        <v>75634.265625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409628.75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66494.8359375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409628.75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64594.86328125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409703.625</v>
      </c>
      <c r="F194">
        <v>0</v>
      </c>
      <c r="G194">
        <v>0</v>
      </c>
      <c r="H194">
        <v>0</v>
      </c>
      <c r="I194">
        <v>1</v>
      </c>
      <c r="J194">
        <v>100</v>
      </c>
      <c r="K194">
        <v>7487.35107421875</v>
      </c>
      <c r="L194">
        <v>69782.1953125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477014.90625</v>
      </c>
      <c r="F195">
        <v>0</v>
      </c>
      <c r="G195">
        <v>0</v>
      </c>
      <c r="H195">
        <v>0</v>
      </c>
      <c r="I195">
        <v>1</v>
      </c>
      <c r="J195">
        <v>100</v>
      </c>
      <c r="K195">
        <v>7487.35107421875</v>
      </c>
      <c r="L195">
        <v>73071.484375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477091.53125</v>
      </c>
      <c r="F196">
        <v>0</v>
      </c>
      <c r="G196">
        <v>0</v>
      </c>
      <c r="H196">
        <v>0</v>
      </c>
      <c r="I196">
        <v>1</v>
      </c>
      <c r="J196">
        <v>100</v>
      </c>
      <c r="K196">
        <v>7664.09716796875</v>
      </c>
      <c r="L196">
        <v>73183.15625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645625.0625</v>
      </c>
      <c r="F197">
        <v>0</v>
      </c>
      <c r="G197">
        <v>0</v>
      </c>
      <c r="H197">
        <v>0</v>
      </c>
      <c r="I197">
        <v>1</v>
      </c>
      <c r="J197">
        <v>100</v>
      </c>
      <c r="K197">
        <v>7664.09716796875</v>
      </c>
      <c r="L197">
        <v>73741.4453125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645726.25</v>
      </c>
      <c r="F198">
        <v>0</v>
      </c>
      <c r="G198">
        <v>0</v>
      </c>
      <c r="H198">
        <v>0</v>
      </c>
      <c r="I198">
        <v>1</v>
      </c>
      <c r="J198">
        <v>100</v>
      </c>
      <c r="K198">
        <v>10122.6220703125</v>
      </c>
      <c r="L198">
        <v>75425.1875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675992.9375</v>
      </c>
      <c r="F199">
        <v>0</v>
      </c>
      <c r="G199">
        <v>0</v>
      </c>
      <c r="H199">
        <v>0</v>
      </c>
      <c r="I199">
        <v>1</v>
      </c>
      <c r="J199">
        <v>100</v>
      </c>
      <c r="K199">
        <v>10122.6220703125</v>
      </c>
      <c r="L199">
        <v>76562.90625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676089.8125</v>
      </c>
      <c r="F200">
        <v>0</v>
      </c>
      <c r="G200">
        <v>0</v>
      </c>
      <c r="H200">
        <v>0</v>
      </c>
      <c r="I200">
        <v>1</v>
      </c>
      <c r="J200">
        <v>100</v>
      </c>
      <c r="K200">
        <v>9690.9814453125</v>
      </c>
      <c r="L200">
        <v>76266.9765625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695374.875</v>
      </c>
      <c r="F201">
        <v>0</v>
      </c>
      <c r="G201">
        <v>0</v>
      </c>
      <c r="H201">
        <v>0</v>
      </c>
      <c r="I201">
        <v>1</v>
      </c>
      <c r="J201">
        <v>100</v>
      </c>
      <c r="K201">
        <v>9690.9814453125</v>
      </c>
      <c r="L201">
        <v>76283.21875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695453.0625</v>
      </c>
      <c r="F202">
        <v>0</v>
      </c>
      <c r="G202">
        <v>0</v>
      </c>
      <c r="H202">
        <v>0</v>
      </c>
      <c r="I202">
        <v>1</v>
      </c>
      <c r="J202">
        <v>100</v>
      </c>
      <c r="K202">
        <v>7817.38671875</v>
      </c>
      <c r="L202">
        <v>75007.8515625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734461.8125</v>
      </c>
      <c r="F203">
        <v>0</v>
      </c>
      <c r="G203">
        <v>0</v>
      </c>
      <c r="H203">
        <v>0</v>
      </c>
      <c r="I203">
        <v>1</v>
      </c>
      <c r="J203">
        <v>100</v>
      </c>
      <c r="K203">
        <v>7817.38623046875</v>
      </c>
      <c r="L203">
        <v>74301.046875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734541.125</v>
      </c>
      <c r="F204">
        <v>0</v>
      </c>
      <c r="G204">
        <v>0</v>
      </c>
      <c r="H204">
        <v>0</v>
      </c>
      <c r="I204">
        <v>1</v>
      </c>
      <c r="J204">
        <v>100</v>
      </c>
      <c r="K204">
        <v>7932.02099609375</v>
      </c>
      <c r="L204">
        <v>74378.171875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766189.875</v>
      </c>
      <c r="F205">
        <v>0</v>
      </c>
      <c r="G205">
        <v>0</v>
      </c>
      <c r="H205">
        <v>0</v>
      </c>
      <c r="I205">
        <v>1</v>
      </c>
      <c r="J205">
        <v>100</v>
      </c>
      <c r="K205">
        <v>7932.02099609375</v>
      </c>
      <c r="L205">
        <v>74440.65625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766268.25</v>
      </c>
      <c r="F206">
        <v>0</v>
      </c>
      <c r="G206">
        <v>0</v>
      </c>
      <c r="H206">
        <v>0</v>
      </c>
      <c r="I206">
        <v>1</v>
      </c>
      <c r="J206">
        <v>100</v>
      </c>
      <c r="K206">
        <v>7835.66650390625</v>
      </c>
      <c r="L206">
        <v>74375.8515625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789696.875</v>
      </c>
      <c r="F207">
        <v>0</v>
      </c>
      <c r="G207">
        <v>0</v>
      </c>
      <c r="H207">
        <v>0</v>
      </c>
      <c r="I207">
        <v>1</v>
      </c>
      <c r="J207">
        <v>100</v>
      </c>
      <c r="K207">
        <v>7835.66650390625</v>
      </c>
      <c r="L207">
        <v>74372.9375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789775.5</v>
      </c>
      <c r="F208">
        <v>0</v>
      </c>
      <c r="G208">
        <v>0</v>
      </c>
      <c r="H208">
        <v>0</v>
      </c>
      <c r="I208">
        <v>1</v>
      </c>
      <c r="J208">
        <v>100</v>
      </c>
      <c r="K208">
        <v>7863.57958984375</v>
      </c>
      <c r="L208">
        <v>74391.6796875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805424.0625</v>
      </c>
      <c r="F209">
        <v>0</v>
      </c>
      <c r="G209">
        <v>0</v>
      </c>
      <c r="H209">
        <v>0</v>
      </c>
      <c r="I209">
        <v>1</v>
      </c>
      <c r="J209">
        <v>100</v>
      </c>
      <c r="K209">
        <v>7863.57958984375</v>
      </c>
      <c r="L209">
        <v>74421.7421875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805503.625</v>
      </c>
      <c r="F210">
        <v>0</v>
      </c>
      <c r="G210">
        <v>0</v>
      </c>
      <c r="H210">
        <v>0</v>
      </c>
      <c r="I210">
        <v>1</v>
      </c>
      <c r="J210">
        <v>100</v>
      </c>
      <c r="K210">
        <v>7959.30615234375</v>
      </c>
      <c r="L210">
        <v>74486.1171875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813383.375</v>
      </c>
      <c r="F211">
        <v>0</v>
      </c>
      <c r="G211">
        <v>0</v>
      </c>
      <c r="H211">
        <v>0</v>
      </c>
      <c r="I211">
        <v>1</v>
      </c>
      <c r="J211">
        <v>100</v>
      </c>
      <c r="K211">
        <v>7959.30615234375</v>
      </c>
      <c r="L211">
        <v>74527.1640625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813383.375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66498.5546875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813383.375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64100.8125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813462.5625</v>
      </c>
      <c r="F214">
        <v>0</v>
      </c>
      <c r="G214">
        <v>0</v>
      </c>
      <c r="H214">
        <v>0</v>
      </c>
      <c r="I214">
        <v>1</v>
      </c>
      <c r="J214">
        <v>100</v>
      </c>
      <c r="K214">
        <v>7918.3056640625</v>
      </c>
      <c r="L214">
        <v>70508.9140625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884648.125</v>
      </c>
      <c r="F215">
        <v>0</v>
      </c>
      <c r="G215">
        <v>0</v>
      </c>
      <c r="H215">
        <v>0</v>
      </c>
      <c r="I215">
        <v>1</v>
      </c>
      <c r="J215">
        <v>100</v>
      </c>
      <c r="K215">
        <v>7918.3056640625</v>
      </c>
      <c r="L215">
        <v>74199.3046875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884751.125</v>
      </c>
      <c r="F216">
        <v>0</v>
      </c>
      <c r="G216">
        <v>0</v>
      </c>
      <c r="H216">
        <v>0</v>
      </c>
      <c r="I216">
        <v>1</v>
      </c>
      <c r="J216">
        <v>100</v>
      </c>
      <c r="K216">
        <v>10302.951171875</v>
      </c>
      <c r="L216">
        <v>75819.71875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889799.5625</v>
      </c>
      <c r="F217">
        <v>0</v>
      </c>
      <c r="G217">
        <v>0</v>
      </c>
      <c r="H217">
        <v>0</v>
      </c>
      <c r="I217">
        <v>1</v>
      </c>
      <c r="J217">
        <v>100</v>
      </c>
      <c r="K217">
        <v>10302.951171875</v>
      </c>
      <c r="L217">
        <v>76430.0234375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889879.9375</v>
      </c>
      <c r="F218">
        <v>0</v>
      </c>
      <c r="G218">
        <v>0</v>
      </c>
      <c r="H218">
        <v>0</v>
      </c>
      <c r="I218">
        <v>1</v>
      </c>
      <c r="J218">
        <v>100</v>
      </c>
      <c r="K218">
        <v>8032.65380859375</v>
      </c>
      <c r="L218">
        <v>74894.140625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933979.1875</v>
      </c>
      <c r="F219">
        <v>0</v>
      </c>
      <c r="G219">
        <v>0</v>
      </c>
      <c r="H219">
        <v>0</v>
      </c>
      <c r="I219">
        <v>1</v>
      </c>
      <c r="J219">
        <v>100</v>
      </c>
      <c r="K219">
        <v>8032.65380859375</v>
      </c>
      <c r="L219">
        <v>74558.546875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933979.1875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66466.3828125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933979.1875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65094.0390625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934058.9375</v>
      </c>
      <c r="F222">
        <v>0</v>
      </c>
      <c r="G222">
        <v>0</v>
      </c>
      <c r="H222">
        <v>0</v>
      </c>
      <c r="I222">
        <v>1</v>
      </c>
      <c r="J222">
        <v>100</v>
      </c>
      <c r="K222">
        <v>7977.28564453125</v>
      </c>
      <c r="L222">
        <v>71310.3828125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997797.4375</v>
      </c>
      <c r="F223">
        <v>0</v>
      </c>
      <c r="G223">
        <v>0</v>
      </c>
      <c r="H223">
        <v>0</v>
      </c>
      <c r="I223">
        <v>1</v>
      </c>
      <c r="J223">
        <v>100</v>
      </c>
      <c r="K223">
        <v>7977.28564453125</v>
      </c>
      <c r="L223">
        <v>74438.1328125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997882</v>
      </c>
      <c r="F224">
        <v>0</v>
      </c>
      <c r="G224">
        <v>0</v>
      </c>
      <c r="H224">
        <v>0</v>
      </c>
      <c r="I224">
        <v>1</v>
      </c>
      <c r="J224">
        <v>100</v>
      </c>
      <c r="K224">
        <v>8453.404296875</v>
      </c>
      <c r="L224">
        <v>74757.65625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1014704.25</v>
      </c>
      <c r="F225">
        <v>0</v>
      </c>
      <c r="G225">
        <v>0</v>
      </c>
      <c r="H225">
        <v>0</v>
      </c>
      <c r="I225">
        <v>1</v>
      </c>
      <c r="J225">
        <v>100</v>
      </c>
      <c r="K225">
        <v>8453.404296875</v>
      </c>
      <c r="L225">
        <v>75009.5390625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1014787.25</v>
      </c>
      <c r="F226">
        <v>0</v>
      </c>
      <c r="G226">
        <v>0</v>
      </c>
      <c r="H226">
        <v>0</v>
      </c>
      <c r="I226">
        <v>1</v>
      </c>
      <c r="J226">
        <v>100</v>
      </c>
      <c r="K226">
        <v>8296.2373046875</v>
      </c>
      <c r="L226">
        <v>74904.65625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1023000.5</v>
      </c>
      <c r="F227">
        <v>0</v>
      </c>
      <c r="G227">
        <v>0</v>
      </c>
      <c r="H227">
        <v>0</v>
      </c>
      <c r="I227">
        <v>1</v>
      </c>
      <c r="J227">
        <v>100</v>
      </c>
      <c r="K227">
        <v>8296.2373046875</v>
      </c>
      <c r="L227">
        <v>74907.2265625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1023081.0625</v>
      </c>
      <c r="F228">
        <v>0</v>
      </c>
      <c r="G228">
        <v>0</v>
      </c>
      <c r="H228">
        <v>0</v>
      </c>
      <c r="I228">
        <v>1</v>
      </c>
      <c r="J228">
        <v>100</v>
      </c>
      <c r="K228">
        <v>8056.42724609375</v>
      </c>
      <c r="L228">
        <v>74746.9375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1047169.8125</v>
      </c>
      <c r="F229">
        <v>0</v>
      </c>
      <c r="G229">
        <v>0</v>
      </c>
      <c r="H229">
        <v>0</v>
      </c>
      <c r="I229">
        <v>1</v>
      </c>
      <c r="J229">
        <v>100</v>
      </c>
      <c r="K229">
        <v>8056.42724609375</v>
      </c>
      <c r="L229">
        <v>74727.3828125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1047253.75</v>
      </c>
      <c r="F230">
        <v>0</v>
      </c>
      <c r="G230">
        <v>0</v>
      </c>
      <c r="H230">
        <v>0</v>
      </c>
      <c r="I230">
        <v>1</v>
      </c>
      <c r="J230">
        <v>100</v>
      </c>
      <c r="K230">
        <v>8397.298828125</v>
      </c>
      <c r="L230">
        <v>74955.4375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1139540.125</v>
      </c>
      <c r="F231">
        <v>0</v>
      </c>
      <c r="G231">
        <v>0</v>
      </c>
      <c r="H231">
        <v>0</v>
      </c>
      <c r="I231">
        <v>1</v>
      </c>
      <c r="J231">
        <v>100</v>
      </c>
      <c r="K231">
        <v>8397.298828125</v>
      </c>
      <c r="L231">
        <v>75306.7578125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1139622.125</v>
      </c>
      <c r="F232">
        <v>0</v>
      </c>
      <c r="G232">
        <v>0</v>
      </c>
      <c r="H232">
        <v>0</v>
      </c>
      <c r="I232">
        <v>1</v>
      </c>
      <c r="J232">
        <v>100</v>
      </c>
      <c r="K232">
        <v>8206.259765625</v>
      </c>
      <c r="L232">
        <v>75179.0859375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1143643.25</v>
      </c>
      <c r="F233">
        <v>0</v>
      </c>
      <c r="G233">
        <v>0</v>
      </c>
      <c r="H233">
        <v>0</v>
      </c>
      <c r="I233">
        <v>1</v>
      </c>
      <c r="J233">
        <v>100</v>
      </c>
      <c r="K233">
        <v>8206.259765625</v>
      </c>
      <c r="L233">
        <v>75138.7734375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1143726</v>
      </c>
      <c r="F234">
        <v>0</v>
      </c>
      <c r="G234">
        <v>0</v>
      </c>
      <c r="H234">
        <v>0</v>
      </c>
      <c r="I234">
        <v>1</v>
      </c>
      <c r="J234">
        <v>100</v>
      </c>
      <c r="K234">
        <v>8281.6376953125</v>
      </c>
      <c r="L234">
        <v>75188.71875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1305135.125</v>
      </c>
      <c r="F235">
        <v>0</v>
      </c>
      <c r="G235">
        <v>0</v>
      </c>
      <c r="H235">
        <v>0</v>
      </c>
      <c r="I235">
        <v>1</v>
      </c>
      <c r="J235">
        <v>100</v>
      </c>
      <c r="K235">
        <v>8281.6376953125</v>
      </c>
      <c r="L235">
        <v>75413.078125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1305219.375</v>
      </c>
      <c r="F236">
        <v>0</v>
      </c>
      <c r="G236">
        <v>0</v>
      </c>
      <c r="H236">
        <v>0</v>
      </c>
      <c r="I236">
        <v>1</v>
      </c>
      <c r="J236">
        <v>100</v>
      </c>
      <c r="K236">
        <v>8416.408203125</v>
      </c>
      <c r="L236">
        <v>75501.984375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1313551.5</v>
      </c>
      <c r="F237">
        <v>0</v>
      </c>
      <c r="G237">
        <v>0</v>
      </c>
      <c r="H237">
        <v>0</v>
      </c>
      <c r="I237">
        <v>1</v>
      </c>
      <c r="J237">
        <v>100</v>
      </c>
      <c r="K237">
        <v>8416.408203125</v>
      </c>
      <c r="L237">
        <v>75549.15625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1313634.375</v>
      </c>
      <c r="F238">
        <v>0</v>
      </c>
      <c r="G238">
        <v>0</v>
      </c>
      <c r="H238">
        <v>0</v>
      </c>
      <c r="I238">
        <v>1</v>
      </c>
      <c r="J238">
        <v>100</v>
      </c>
      <c r="K238">
        <v>8276.1796875</v>
      </c>
      <c r="L238">
        <v>75456.5078125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1321827.75</v>
      </c>
      <c r="F239">
        <v>0</v>
      </c>
      <c r="G239">
        <v>0</v>
      </c>
      <c r="H239">
        <v>0</v>
      </c>
      <c r="I239">
        <v>1</v>
      </c>
      <c r="J239">
        <v>100</v>
      </c>
      <c r="K239">
        <v>8276.1796875</v>
      </c>
      <c r="L239">
        <v>75435.9765625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1321912.375</v>
      </c>
      <c r="F240">
        <v>0</v>
      </c>
      <c r="G240">
        <v>0</v>
      </c>
      <c r="H240">
        <v>0</v>
      </c>
      <c r="I240">
        <v>1</v>
      </c>
      <c r="J240">
        <v>100</v>
      </c>
      <c r="K240">
        <v>8466.5078125</v>
      </c>
      <c r="L240">
        <v>75562.0703125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1364160.25</v>
      </c>
      <c r="F241">
        <v>0</v>
      </c>
      <c r="G241">
        <v>0</v>
      </c>
      <c r="H241">
        <v>0</v>
      </c>
      <c r="I241">
        <v>1</v>
      </c>
      <c r="J241">
        <v>100</v>
      </c>
      <c r="K241">
        <v>8466.5078125</v>
      </c>
      <c r="L241">
        <v>75697.3203125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1364245</v>
      </c>
      <c r="F242">
        <v>0</v>
      </c>
      <c r="G242">
        <v>0</v>
      </c>
      <c r="H242">
        <v>0</v>
      </c>
      <c r="I242">
        <v>1</v>
      </c>
      <c r="J242">
        <v>100</v>
      </c>
      <c r="K242">
        <v>8469.2509765625</v>
      </c>
      <c r="L242">
        <v>75699.2109375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1448852.75</v>
      </c>
      <c r="F243">
        <v>0</v>
      </c>
      <c r="G243">
        <v>0</v>
      </c>
      <c r="H243">
        <v>0</v>
      </c>
      <c r="I243">
        <v>1</v>
      </c>
      <c r="J243">
        <v>100</v>
      </c>
      <c r="K243">
        <v>8469.2509765625</v>
      </c>
      <c r="L243">
        <v>75807.3359375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1448955.75</v>
      </c>
      <c r="F244">
        <v>0</v>
      </c>
      <c r="G244">
        <v>0</v>
      </c>
      <c r="H244">
        <v>0</v>
      </c>
      <c r="I244">
        <v>1</v>
      </c>
      <c r="J244">
        <v>100</v>
      </c>
      <c r="K244">
        <v>10299.9970703125</v>
      </c>
      <c r="L244">
        <v>77023.5625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1459152.75</v>
      </c>
      <c r="F245">
        <v>0</v>
      </c>
      <c r="G245">
        <v>0</v>
      </c>
      <c r="H245">
        <v>0</v>
      </c>
      <c r="I245">
        <v>1</v>
      </c>
      <c r="J245">
        <v>100</v>
      </c>
      <c r="K245">
        <v>10299.9970703125</v>
      </c>
      <c r="L245">
        <v>77594.6875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1459236.875</v>
      </c>
      <c r="F246">
        <v>0</v>
      </c>
      <c r="G246">
        <v>0</v>
      </c>
      <c r="H246">
        <v>0</v>
      </c>
      <c r="I246">
        <v>1</v>
      </c>
      <c r="J246">
        <v>100</v>
      </c>
      <c r="K246">
        <v>8403.34765625</v>
      </c>
      <c r="L246">
        <v>76337.40625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1475959.5</v>
      </c>
      <c r="F247">
        <v>0</v>
      </c>
      <c r="G247">
        <v>0</v>
      </c>
      <c r="H247">
        <v>0</v>
      </c>
      <c r="I247">
        <v>1</v>
      </c>
      <c r="J247">
        <v>100</v>
      </c>
      <c r="K247">
        <v>8403.34765625</v>
      </c>
      <c r="L247">
        <v>75860.4296875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1476046.5</v>
      </c>
      <c r="F248">
        <v>0</v>
      </c>
      <c r="G248">
        <v>0</v>
      </c>
      <c r="H248">
        <v>0</v>
      </c>
      <c r="I248">
        <v>1</v>
      </c>
      <c r="J248">
        <v>100</v>
      </c>
      <c r="K248">
        <v>8703.181640625</v>
      </c>
      <c r="L248">
        <v>76057.9609375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1528178.625</v>
      </c>
      <c r="F249">
        <v>0</v>
      </c>
      <c r="G249">
        <v>0</v>
      </c>
      <c r="H249">
        <v>0</v>
      </c>
      <c r="I249">
        <v>1</v>
      </c>
      <c r="J249">
        <v>100</v>
      </c>
      <c r="K249">
        <v>8703.181640625</v>
      </c>
      <c r="L249">
        <v>76182.421875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1528263.5</v>
      </c>
      <c r="F250">
        <v>0</v>
      </c>
      <c r="G250">
        <v>0</v>
      </c>
      <c r="H250">
        <v>0</v>
      </c>
      <c r="I250">
        <v>1</v>
      </c>
      <c r="J250">
        <v>100</v>
      </c>
      <c r="K250">
        <v>8496.275390625</v>
      </c>
      <c r="L250">
        <v>76046.1171875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1562163.625</v>
      </c>
      <c r="F251">
        <v>0</v>
      </c>
      <c r="G251">
        <v>0</v>
      </c>
      <c r="H251">
        <v>0</v>
      </c>
      <c r="I251">
        <v>1</v>
      </c>
      <c r="J251">
        <v>100</v>
      </c>
      <c r="K251">
        <v>8496.275390625</v>
      </c>
      <c r="L251">
        <v>75979.484375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1562247.25</v>
      </c>
      <c r="F252">
        <v>0</v>
      </c>
      <c r="G252">
        <v>0</v>
      </c>
      <c r="H252">
        <v>0</v>
      </c>
      <c r="I252">
        <v>1</v>
      </c>
      <c r="J252">
        <v>100</v>
      </c>
      <c r="K252">
        <v>8357.296875</v>
      </c>
      <c r="L252">
        <v>75888.1015625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1595592.875</v>
      </c>
      <c r="F253">
        <v>0</v>
      </c>
      <c r="G253">
        <v>0</v>
      </c>
      <c r="H253">
        <v>0</v>
      </c>
      <c r="I253">
        <v>1</v>
      </c>
      <c r="J253">
        <v>100</v>
      </c>
      <c r="K253">
        <v>8357.296875</v>
      </c>
      <c r="L253">
        <v>75833.3046875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1595679.75</v>
      </c>
      <c r="F254">
        <v>0</v>
      </c>
      <c r="G254">
        <v>0</v>
      </c>
      <c r="H254">
        <v>0</v>
      </c>
      <c r="I254">
        <v>1</v>
      </c>
      <c r="J254">
        <v>100</v>
      </c>
      <c r="K254">
        <v>8687.3505859375</v>
      </c>
      <c r="L254">
        <v>76050.2578125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1656404.25</v>
      </c>
      <c r="F255">
        <v>0</v>
      </c>
      <c r="G255">
        <v>0</v>
      </c>
      <c r="H255">
        <v>0</v>
      </c>
      <c r="I255">
        <v>1</v>
      </c>
      <c r="J255">
        <v>100</v>
      </c>
      <c r="K255">
        <v>8687.3505859375</v>
      </c>
      <c r="L255">
        <v>76234.796875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1656404.25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67294.7890625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1656404.25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67672.6015625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1656404.25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67673.5234375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1656404.25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67684.875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1656404.25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67684.703125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1656404.25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67671.6796875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1656404.25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67671.3515625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1656404.25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67601.0546875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1656404.25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67600.6953125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1656404.25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67353.1640625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1656404.25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67353.25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1656404.25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67354.078125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1656404.25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67354.0390625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1656404.25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67243.1796875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1656404.25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67243.0625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1656404.25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67163.0625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1656404.25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67162.890625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1656404.25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67065.0703125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1656404.25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67065.3828125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1656404.25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67067.953125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1656404.25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67067.828125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1656404.25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67063.8125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1656404.25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67063.78125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1656404.25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67087.328125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1656404.25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67077.5390625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1656404.25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64353.4453125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1656404.25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64360.484375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1656404.25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65050.71875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1656404.25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65057.0625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1656404.25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66679.1953125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1656404.25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66678.8359375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1656404.25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67469.3515625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1656404.25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67469.875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1656404.25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67479.703125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1656404.25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67479.7421875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1656404.25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67469.078125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1656404.25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67469.171875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1656404.25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67615.921875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1656404.25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67616.75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1656404.25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67613.7578125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1656404.25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67613.828125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1656404.25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67705.890625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1656404.25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67705.890625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1656404.25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67712.0546875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1656404.25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67725.5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1656404.25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71595.3828125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1656404.25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71595.1484375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1656404.25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71460.828125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1656404.25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71460.0078125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1656404.25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71354.140625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1656404.25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71354.921875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1656404.25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71382.4609375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1656404.25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71383.5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1656404.25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71445.3828125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1656404.25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71445.1484375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1656404.25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71420.484375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1656404.25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71420.2890625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1656404.25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71424.53125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1656404.25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71424.6640625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1656404.25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71426.578125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1656404.25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71426.2578125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1656404.25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71398.2578125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1656404.25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71398.7578125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1656404.25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71317.03125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1656404.25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71317.3203125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1656404.25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71359.375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1656404.25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71359.0625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1656404.25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71336.40625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1656404.25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71334.703125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1656404.25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71209.4609375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1656404.25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71209.6328125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1656404.25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71248.1875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1656404.25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71248.40625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1656404.25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71285.90625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1656404.25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71286.1171875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1656404.25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71338.7734375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1656404.25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71339.140625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1656404.25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71315.8984375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1656404.25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71316.3515625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1656404.25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71336.9453125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1656404.25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71336.21875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1656404.25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71271.65625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1656404.25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71272.2421875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1656404.25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71316.625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1656404.25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71335.625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1656404.25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71334.7265625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1656404.25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71275.828125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1656404.25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71276.7578125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1656404.25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71422.046875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1656404.25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71421.7109375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1656404.25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71354.5546875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1656404.25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71355.0546875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1656404.25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71389.4921875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1656404.25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71389.140625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1656404.25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71350.1953125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1656404.25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71350.0546875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1656404.25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71334.1953125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1656487</v>
      </c>
      <c r="F353">
        <v>0</v>
      </c>
      <c r="G353">
        <v>0</v>
      </c>
      <c r="H353">
        <v>0</v>
      </c>
      <c r="I353">
        <v>1</v>
      </c>
      <c r="J353">
        <v>100</v>
      </c>
      <c r="K353">
        <v>8269.1513671875</v>
      </c>
      <c r="L353">
        <v>77437.5390625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1763903.25</v>
      </c>
      <c r="F354">
        <v>0</v>
      </c>
      <c r="G354">
        <v>0</v>
      </c>
      <c r="H354">
        <v>0</v>
      </c>
      <c r="I354">
        <v>1</v>
      </c>
      <c r="J354">
        <v>100</v>
      </c>
      <c r="K354">
        <v>8269.1513671875</v>
      </c>
      <c r="L354">
        <v>78067.609375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1763980.375</v>
      </c>
      <c r="F355">
        <v>0</v>
      </c>
      <c r="G355">
        <v>0</v>
      </c>
      <c r="H355">
        <v>0</v>
      </c>
      <c r="I355">
        <v>1</v>
      </c>
      <c r="J355">
        <v>100</v>
      </c>
      <c r="K355">
        <v>7711.3544921875</v>
      </c>
      <c r="L355">
        <v>77789.046875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1787037.375</v>
      </c>
      <c r="F356">
        <v>0</v>
      </c>
      <c r="G356">
        <v>0</v>
      </c>
      <c r="H356">
        <v>0</v>
      </c>
      <c r="I356">
        <v>1</v>
      </c>
      <c r="J356">
        <v>100</v>
      </c>
      <c r="K356">
        <v>7711.3544921875</v>
      </c>
      <c r="L356">
        <v>77612.203125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1787115</v>
      </c>
      <c r="F357">
        <v>0</v>
      </c>
      <c r="G357">
        <v>0</v>
      </c>
      <c r="H357">
        <v>0</v>
      </c>
      <c r="I357">
        <v>1</v>
      </c>
      <c r="J357">
        <v>100</v>
      </c>
      <c r="K357">
        <v>7767.17431640625</v>
      </c>
      <c r="L357">
        <v>77639.8515625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1830455.875</v>
      </c>
      <c r="F358">
        <v>0</v>
      </c>
      <c r="G358">
        <v>0</v>
      </c>
      <c r="H358">
        <v>0</v>
      </c>
      <c r="I358">
        <v>1</v>
      </c>
      <c r="J358">
        <v>100</v>
      </c>
      <c r="K358">
        <v>7767.17431640625</v>
      </c>
      <c r="L358">
        <v>77588.8828125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1833640.375</v>
      </c>
      <c r="F359">
        <v>0</v>
      </c>
      <c r="G359">
        <v>0</v>
      </c>
      <c r="H359">
        <v>0</v>
      </c>
      <c r="I359">
        <v>1</v>
      </c>
      <c r="J359">
        <v>100</v>
      </c>
      <c r="K359">
        <v>7767.17431640625</v>
      </c>
      <c r="L359">
        <v>77585.8828125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1833721.125</v>
      </c>
      <c r="F360">
        <v>0</v>
      </c>
      <c r="G360">
        <v>0</v>
      </c>
      <c r="H360">
        <v>0</v>
      </c>
      <c r="I360">
        <v>1</v>
      </c>
      <c r="J360">
        <v>100</v>
      </c>
      <c r="K360">
        <v>8067.74267578125</v>
      </c>
      <c r="L360">
        <v>77736.515625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1849775.875</v>
      </c>
      <c r="F361">
        <v>0</v>
      </c>
      <c r="G361">
        <v>0</v>
      </c>
      <c r="H361">
        <v>0</v>
      </c>
      <c r="I361">
        <v>1</v>
      </c>
      <c r="J361">
        <v>100</v>
      </c>
      <c r="K361">
        <v>8067.74267578125</v>
      </c>
      <c r="L361">
        <v>77822.2890625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1849854.375</v>
      </c>
      <c r="F362">
        <v>0</v>
      </c>
      <c r="G362">
        <v>0</v>
      </c>
      <c r="H362">
        <v>0</v>
      </c>
      <c r="I362">
        <v>1</v>
      </c>
      <c r="J362">
        <v>100</v>
      </c>
      <c r="K362">
        <v>7844.45751953125</v>
      </c>
      <c r="L362">
        <v>77710.1328125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1873309.25</v>
      </c>
      <c r="F363">
        <v>0</v>
      </c>
      <c r="G363">
        <v>0</v>
      </c>
      <c r="H363">
        <v>0</v>
      </c>
      <c r="I363">
        <v>1</v>
      </c>
      <c r="J363">
        <v>100</v>
      </c>
      <c r="K363">
        <v>7844.45751953125</v>
      </c>
      <c r="L363">
        <v>77647.28125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1873387.875</v>
      </c>
      <c r="F364">
        <v>0</v>
      </c>
      <c r="G364">
        <v>0</v>
      </c>
      <c r="H364">
        <v>0</v>
      </c>
      <c r="I364">
        <v>1</v>
      </c>
      <c r="J364">
        <v>100</v>
      </c>
      <c r="K364">
        <v>7857.29296875</v>
      </c>
      <c r="L364">
        <v>77653.5625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1936167.625</v>
      </c>
      <c r="F365">
        <v>0</v>
      </c>
      <c r="G365">
        <v>0</v>
      </c>
      <c r="H365">
        <v>0</v>
      </c>
      <c r="I365">
        <v>1</v>
      </c>
      <c r="J365">
        <v>100</v>
      </c>
      <c r="K365">
        <v>7857.29296875</v>
      </c>
      <c r="L365">
        <v>77608.875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1936244.125</v>
      </c>
      <c r="F366">
        <v>0</v>
      </c>
      <c r="G366">
        <v>0</v>
      </c>
      <c r="H366">
        <v>0</v>
      </c>
      <c r="I366">
        <v>1</v>
      </c>
      <c r="J366">
        <v>100</v>
      </c>
      <c r="K366">
        <v>7652.39111328125</v>
      </c>
      <c r="L366">
        <v>77513.703125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2043301.125</v>
      </c>
      <c r="F367">
        <v>0</v>
      </c>
      <c r="G367">
        <v>0</v>
      </c>
      <c r="H367">
        <v>0</v>
      </c>
      <c r="I367">
        <v>1</v>
      </c>
      <c r="J367">
        <v>100</v>
      </c>
      <c r="K367">
        <v>7652.39111328125</v>
      </c>
      <c r="L367">
        <v>77289.5703125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2043379.625</v>
      </c>
      <c r="F368">
        <v>0</v>
      </c>
      <c r="G368">
        <v>0</v>
      </c>
      <c r="H368">
        <v>0</v>
      </c>
      <c r="I368">
        <v>1</v>
      </c>
      <c r="J368">
        <v>100</v>
      </c>
      <c r="K368">
        <v>7851.84423828125</v>
      </c>
      <c r="L368">
        <v>77388.7109375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2090412.125</v>
      </c>
      <c r="F369">
        <v>0</v>
      </c>
      <c r="G369">
        <v>0</v>
      </c>
      <c r="H369">
        <v>0</v>
      </c>
      <c r="I369">
        <v>1</v>
      </c>
      <c r="J369">
        <v>100</v>
      </c>
      <c r="K369">
        <v>7851.84423828125</v>
      </c>
      <c r="L369">
        <v>77424.9375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2090489.875</v>
      </c>
      <c r="F370">
        <v>0</v>
      </c>
      <c r="G370">
        <v>0</v>
      </c>
      <c r="H370">
        <v>0</v>
      </c>
      <c r="I370">
        <v>1</v>
      </c>
      <c r="J370">
        <v>100</v>
      </c>
      <c r="K370">
        <v>7770.875</v>
      </c>
      <c r="L370">
        <v>77384.453125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2183662.75</v>
      </c>
      <c r="F371">
        <v>0</v>
      </c>
      <c r="G371">
        <v>0</v>
      </c>
      <c r="H371">
        <v>0</v>
      </c>
      <c r="I371">
        <v>1</v>
      </c>
      <c r="J371">
        <v>100</v>
      </c>
      <c r="K371">
        <v>7770.875</v>
      </c>
      <c r="L371">
        <v>77295.2578125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2183741.5</v>
      </c>
      <c r="F372">
        <v>0</v>
      </c>
      <c r="G372">
        <v>0</v>
      </c>
      <c r="H372">
        <v>0</v>
      </c>
      <c r="I372">
        <v>1</v>
      </c>
      <c r="J372">
        <v>100</v>
      </c>
      <c r="K372">
        <v>7888.36474609375</v>
      </c>
      <c r="L372">
        <v>77353.8125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2207327.75</v>
      </c>
      <c r="F373">
        <v>0</v>
      </c>
      <c r="G373">
        <v>0</v>
      </c>
      <c r="H373">
        <v>0</v>
      </c>
      <c r="I373">
        <v>1</v>
      </c>
      <c r="J373">
        <v>100</v>
      </c>
      <c r="K373">
        <v>7888.36474609375</v>
      </c>
      <c r="L373">
        <v>77381.2578125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2207406.25</v>
      </c>
      <c r="F374">
        <v>0</v>
      </c>
      <c r="G374">
        <v>0</v>
      </c>
      <c r="H374">
        <v>0</v>
      </c>
      <c r="I374">
        <v>1</v>
      </c>
      <c r="J374">
        <v>100</v>
      </c>
      <c r="K374">
        <v>7858.6015625</v>
      </c>
      <c r="L374">
        <v>77366.4375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2210471.25</v>
      </c>
      <c r="F375">
        <v>0</v>
      </c>
      <c r="G375">
        <v>0</v>
      </c>
      <c r="H375">
        <v>0</v>
      </c>
      <c r="I375">
        <v>1</v>
      </c>
      <c r="J375">
        <v>100</v>
      </c>
      <c r="K375">
        <v>7858.6015625</v>
      </c>
      <c r="L375">
        <v>77361.8515625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2210551.25</v>
      </c>
      <c r="F376">
        <v>0</v>
      </c>
      <c r="G376">
        <v>0</v>
      </c>
      <c r="H376">
        <v>0</v>
      </c>
      <c r="I376">
        <v>1</v>
      </c>
      <c r="J376">
        <v>100</v>
      </c>
      <c r="K376">
        <v>8002.17138671875</v>
      </c>
      <c r="L376">
        <v>77433.515625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2215272.5</v>
      </c>
      <c r="F377">
        <v>0</v>
      </c>
      <c r="G377">
        <v>0</v>
      </c>
      <c r="H377">
        <v>0</v>
      </c>
      <c r="I377">
        <v>1</v>
      </c>
      <c r="J377">
        <v>100</v>
      </c>
      <c r="K377">
        <v>8002.17138671875</v>
      </c>
      <c r="L377">
        <v>77463.8515625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2215349.75</v>
      </c>
      <c r="F378">
        <v>0</v>
      </c>
      <c r="G378">
        <v>0</v>
      </c>
      <c r="H378">
        <v>0</v>
      </c>
      <c r="I378">
        <v>1</v>
      </c>
      <c r="J378">
        <v>100</v>
      </c>
      <c r="K378">
        <v>7739.54541015625</v>
      </c>
      <c r="L378">
        <v>77331.984375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2223012</v>
      </c>
      <c r="F379">
        <v>0</v>
      </c>
      <c r="G379">
        <v>0</v>
      </c>
      <c r="H379">
        <v>0</v>
      </c>
      <c r="I379">
        <v>1</v>
      </c>
      <c r="J379">
        <v>100</v>
      </c>
      <c r="K379">
        <v>7739.54541015625</v>
      </c>
      <c r="L379">
        <v>77277.7578125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2223090.25</v>
      </c>
      <c r="F380">
        <v>0</v>
      </c>
      <c r="G380">
        <v>0</v>
      </c>
      <c r="H380">
        <v>0</v>
      </c>
      <c r="I380">
        <v>1</v>
      </c>
      <c r="J380">
        <v>100</v>
      </c>
      <c r="K380">
        <v>7831.81884765625</v>
      </c>
      <c r="L380">
        <v>77323.609375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2230843.75</v>
      </c>
      <c r="F381">
        <v>0</v>
      </c>
      <c r="G381">
        <v>0</v>
      </c>
      <c r="H381">
        <v>0</v>
      </c>
      <c r="I381">
        <v>1</v>
      </c>
      <c r="J381">
        <v>100</v>
      </c>
      <c r="K381">
        <v>7831.81884765625</v>
      </c>
      <c r="L381">
        <v>77336.984375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2230843.75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70258.9921875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2230843.75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66327.2109375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2230843.75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66322.6015625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2230843.75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65469.1796875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2230930.5</v>
      </c>
      <c r="F386">
        <v>0</v>
      </c>
      <c r="G386">
        <v>0</v>
      </c>
      <c r="H386">
        <v>0</v>
      </c>
      <c r="I386">
        <v>1</v>
      </c>
      <c r="J386">
        <v>100</v>
      </c>
      <c r="K386">
        <v>8663.166015625</v>
      </c>
      <c r="L386">
        <v>74025.4921875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2369454.5</v>
      </c>
      <c r="F387">
        <v>0</v>
      </c>
      <c r="G387">
        <v>0</v>
      </c>
      <c r="H387">
        <v>0</v>
      </c>
      <c r="I387">
        <v>1</v>
      </c>
      <c r="J387">
        <v>100</v>
      </c>
      <c r="K387">
        <v>8663.166015625</v>
      </c>
      <c r="L387">
        <v>77732.8515625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2369535.5</v>
      </c>
      <c r="F388">
        <v>0</v>
      </c>
      <c r="G388">
        <v>0</v>
      </c>
      <c r="H388">
        <v>0</v>
      </c>
      <c r="I388">
        <v>1</v>
      </c>
      <c r="J388">
        <v>100</v>
      </c>
      <c r="K388">
        <v>8109.8466796875</v>
      </c>
      <c r="L388">
        <v>77454.25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2369941</v>
      </c>
      <c r="F389">
        <v>0</v>
      </c>
      <c r="G389">
        <v>0</v>
      </c>
      <c r="H389">
        <v>0</v>
      </c>
      <c r="I389">
        <v>1</v>
      </c>
      <c r="J389">
        <v>100</v>
      </c>
      <c r="K389">
        <v>8109.8466796875</v>
      </c>
      <c r="L389">
        <v>77416.8515625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2377564.25</v>
      </c>
      <c r="F390">
        <v>0</v>
      </c>
      <c r="G390">
        <v>0</v>
      </c>
      <c r="H390">
        <v>0</v>
      </c>
      <c r="I390">
        <v>1</v>
      </c>
      <c r="J390">
        <v>100</v>
      </c>
      <c r="K390">
        <v>8109.8466796875</v>
      </c>
      <c r="L390">
        <v>77336.4921875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2377646</v>
      </c>
      <c r="F391">
        <v>0</v>
      </c>
      <c r="G391">
        <v>0</v>
      </c>
      <c r="H391">
        <v>0</v>
      </c>
      <c r="I391">
        <v>1</v>
      </c>
      <c r="J391">
        <v>100</v>
      </c>
      <c r="K391">
        <v>8158.54931640625</v>
      </c>
      <c r="L391">
        <v>77360.5546875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2385723</v>
      </c>
      <c r="F392">
        <v>0</v>
      </c>
      <c r="G392">
        <v>0</v>
      </c>
      <c r="H392">
        <v>0</v>
      </c>
      <c r="I392">
        <v>1</v>
      </c>
      <c r="J392">
        <v>100</v>
      </c>
      <c r="K392">
        <v>8158.54931640625</v>
      </c>
      <c r="L392">
        <v>77357.3984375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2385799.75</v>
      </c>
      <c r="F393">
        <v>0</v>
      </c>
      <c r="G393">
        <v>0</v>
      </c>
      <c r="H393">
        <v>0</v>
      </c>
      <c r="I393">
        <v>1</v>
      </c>
      <c r="J393">
        <v>100</v>
      </c>
      <c r="K393">
        <v>7690.32421875</v>
      </c>
      <c r="L393">
        <v>77122.1640625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2393413.25</v>
      </c>
      <c r="F394">
        <v>0</v>
      </c>
      <c r="G394">
        <v>0</v>
      </c>
      <c r="H394">
        <v>0</v>
      </c>
      <c r="I394">
        <v>1</v>
      </c>
      <c r="J394">
        <v>100</v>
      </c>
      <c r="K394">
        <v>7690.32421875</v>
      </c>
      <c r="L394">
        <v>76997.53125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2393493.25</v>
      </c>
      <c r="F395">
        <v>0</v>
      </c>
      <c r="G395">
        <v>0</v>
      </c>
      <c r="H395">
        <v>0</v>
      </c>
      <c r="I395">
        <v>1</v>
      </c>
      <c r="J395">
        <v>100</v>
      </c>
      <c r="K395">
        <v>7991.2099609375</v>
      </c>
      <c r="L395">
        <v>77146.8984375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2425378</v>
      </c>
      <c r="F396">
        <v>0</v>
      </c>
      <c r="G396">
        <v>0</v>
      </c>
      <c r="H396">
        <v>0</v>
      </c>
      <c r="I396">
        <v>1</v>
      </c>
      <c r="J396">
        <v>100</v>
      </c>
      <c r="K396">
        <v>7991.2099609375</v>
      </c>
      <c r="L396">
        <v>77167.7734375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2425459.25</v>
      </c>
      <c r="F397">
        <v>0</v>
      </c>
      <c r="G397">
        <v>0</v>
      </c>
      <c r="H397">
        <v>0</v>
      </c>
      <c r="I397">
        <v>1</v>
      </c>
      <c r="J397">
        <v>100</v>
      </c>
      <c r="K397">
        <v>8131.1767578125</v>
      </c>
      <c r="L397">
        <v>77237.5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2433509.25</v>
      </c>
      <c r="F398">
        <v>0</v>
      </c>
      <c r="G398">
        <v>0</v>
      </c>
      <c r="H398">
        <v>0</v>
      </c>
      <c r="I398">
        <v>1</v>
      </c>
      <c r="J398">
        <v>100</v>
      </c>
      <c r="K398">
        <v>8131.1767578125</v>
      </c>
      <c r="L398">
        <v>77267.1796875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2433588</v>
      </c>
      <c r="F399">
        <v>0</v>
      </c>
      <c r="G399">
        <v>0</v>
      </c>
      <c r="H399">
        <v>0</v>
      </c>
      <c r="I399">
        <v>1</v>
      </c>
      <c r="J399">
        <v>100</v>
      </c>
      <c r="K399">
        <v>7877.52783203125</v>
      </c>
      <c r="L399">
        <v>77140.2265625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2437448</v>
      </c>
      <c r="F400">
        <v>0</v>
      </c>
      <c r="G400">
        <v>0</v>
      </c>
      <c r="H400">
        <v>0</v>
      </c>
      <c r="I400">
        <v>1</v>
      </c>
      <c r="J400">
        <v>100</v>
      </c>
      <c r="K400">
        <v>7877.52783203125</v>
      </c>
      <c r="L400">
        <v>77092.1015625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2437527</v>
      </c>
      <c r="F401">
        <v>0</v>
      </c>
      <c r="G401">
        <v>0</v>
      </c>
      <c r="H401">
        <v>0</v>
      </c>
      <c r="I401">
        <v>1</v>
      </c>
      <c r="J401">
        <v>100</v>
      </c>
      <c r="K401">
        <v>7898.720703125</v>
      </c>
      <c r="L401">
        <v>77102.2421875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2599371.75</v>
      </c>
      <c r="F402">
        <v>0</v>
      </c>
      <c r="G402">
        <v>0</v>
      </c>
      <c r="H402">
        <v>0</v>
      </c>
      <c r="I402">
        <v>1</v>
      </c>
      <c r="J402">
        <v>100</v>
      </c>
      <c r="K402">
        <v>7898.720703125</v>
      </c>
      <c r="L402">
        <v>76967.140625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2599451.25</v>
      </c>
      <c r="F403">
        <v>0</v>
      </c>
      <c r="G403">
        <v>0</v>
      </c>
      <c r="H403">
        <v>0</v>
      </c>
      <c r="I403">
        <v>1</v>
      </c>
      <c r="J403">
        <v>100</v>
      </c>
      <c r="K403">
        <v>7956.82568359375</v>
      </c>
      <c r="L403">
        <v>76995.90625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2631199</v>
      </c>
      <c r="F404">
        <v>0</v>
      </c>
      <c r="G404">
        <v>0</v>
      </c>
      <c r="H404">
        <v>0</v>
      </c>
      <c r="I404">
        <v>1</v>
      </c>
      <c r="J404">
        <v>100</v>
      </c>
      <c r="K404">
        <v>7956.82568359375</v>
      </c>
      <c r="L404">
        <v>77003.484375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2631278.75</v>
      </c>
      <c r="F405">
        <v>0</v>
      </c>
      <c r="G405">
        <v>0</v>
      </c>
      <c r="H405">
        <v>0</v>
      </c>
      <c r="I405">
        <v>1</v>
      </c>
      <c r="J405">
        <v>100</v>
      </c>
      <c r="K405">
        <v>7963.91748046875</v>
      </c>
      <c r="L405">
        <v>77006.9765625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2647206.5</v>
      </c>
      <c r="F406">
        <v>0</v>
      </c>
      <c r="G406">
        <v>0</v>
      </c>
      <c r="H406">
        <v>0</v>
      </c>
      <c r="I406">
        <v>1</v>
      </c>
      <c r="J406">
        <v>100</v>
      </c>
      <c r="K406">
        <v>7963.91748046875</v>
      </c>
      <c r="L406">
        <v>77005.1328125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2655090.75</v>
      </c>
      <c r="F407">
        <v>0</v>
      </c>
      <c r="G407">
        <v>0</v>
      </c>
      <c r="H407">
        <v>0</v>
      </c>
      <c r="I407">
        <v>1</v>
      </c>
      <c r="J407">
        <v>100</v>
      </c>
      <c r="K407">
        <v>7963.91748046875</v>
      </c>
      <c r="L407">
        <v>75311.109375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2655192.25</v>
      </c>
      <c r="F408">
        <v>0</v>
      </c>
      <c r="G408">
        <v>0</v>
      </c>
      <c r="H408">
        <v>0</v>
      </c>
      <c r="I408">
        <v>1</v>
      </c>
      <c r="J408">
        <v>100</v>
      </c>
      <c r="K408">
        <v>10144.9873046875</v>
      </c>
      <c r="L408">
        <v>76844.40625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2685525.75</v>
      </c>
      <c r="F409">
        <v>0</v>
      </c>
      <c r="G409">
        <v>0</v>
      </c>
      <c r="H409">
        <v>0</v>
      </c>
      <c r="I409">
        <v>1</v>
      </c>
      <c r="J409">
        <v>100</v>
      </c>
      <c r="K409">
        <v>10144.9873046875</v>
      </c>
      <c r="L409">
        <v>79007.09375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2685625.25</v>
      </c>
      <c r="F410">
        <v>0</v>
      </c>
      <c r="G410">
        <v>0</v>
      </c>
      <c r="H410">
        <v>0</v>
      </c>
      <c r="I410">
        <v>1</v>
      </c>
      <c r="J410">
        <v>100</v>
      </c>
      <c r="K410">
        <v>9956.109375</v>
      </c>
      <c r="L410">
        <v>78875.4375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2686919.75</v>
      </c>
      <c r="F411">
        <v>0</v>
      </c>
      <c r="G411">
        <v>0</v>
      </c>
      <c r="H411">
        <v>0</v>
      </c>
      <c r="I411">
        <v>1</v>
      </c>
      <c r="J411">
        <v>100</v>
      </c>
      <c r="K411">
        <v>9956.109375</v>
      </c>
      <c r="L411">
        <v>78899.6171875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2695482</v>
      </c>
      <c r="F412">
        <v>0</v>
      </c>
      <c r="G412">
        <v>0</v>
      </c>
      <c r="H412">
        <v>0</v>
      </c>
      <c r="I412">
        <v>1</v>
      </c>
      <c r="J412">
        <v>100</v>
      </c>
      <c r="K412">
        <v>9956.109375</v>
      </c>
      <c r="L412">
        <v>79128.5078125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2695581.25</v>
      </c>
      <c r="F413">
        <v>0</v>
      </c>
      <c r="G413">
        <v>0</v>
      </c>
      <c r="H413">
        <v>0</v>
      </c>
      <c r="I413">
        <v>1</v>
      </c>
      <c r="J413">
        <v>100</v>
      </c>
      <c r="K413">
        <v>9939.6494140625</v>
      </c>
      <c r="L413">
        <v>79119.4765625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2745180.25</v>
      </c>
      <c r="F414">
        <v>0</v>
      </c>
      <c r="G414">
        <v>0</v>
      </c>
      <c r="H414">
        <v>0</v>
      </c>
      <c r="I414">
        <v>1</v>
      </c>
      <c r="J414">
        <v>100</v>
      </c>
      <c r="K414">
        <v>9939.6494140625</v>
      </c>
      <c r="L414">
        <v>79817.8046875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2745280.25</v>
      </c>
      <c r="F415">
        <v>0</v>
      </c>
      <c r="G415">
        <v>0</v>
      </c>
      <c r="H415">
        <v>0</v>
      </c>
      <c r="I415">
        <v>1</v>
      </c>
      <c r="J415">
        <v>100</v>
      </c>
      <c r="K415">
        <v>10000.287109375</v>
      </c>
      <c r="L415">
        <v>79865.3359375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2825182.5</v>
      </c>
      <c r="F416">
        <v>0</v>
      </c>
      <c r="G416">
        <v>0</v>
      </c>
      <c r="H416">
        <v>0</v>
      </c>
      <c r="I416">
        <v>1</v>
      </c>
      <c r="J416">
        <v>100</v>
      </c>
      <c r="K416">
        <v>10000.287109375</v>
      </c>
      <c r="L416">
        <v>80329.734375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2825279.5</v>
      </c>
      <c r="F417">
        <v>0</v>
      </c>
      <c r="G417">
        <v>0</v>
      </c>
      <c r="H417">
        <v>0</v>
      </c>
      <c r="I417">
        <v>1</v>
      </c>
      <c r="J417">
        <v>100</v>
      </c>
      <c r="K417">
        <v>9709.0126953125</v>
      </c>
      <c r="L417">
        <v>80120.5546875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2830037</v>
      </c>
      <c r="F418">
        <v>0</v>
      </c>
      <c r="G418">
        <v>0</v>
      </c>
      <c r="H418">
        <v>0</v>
      </c>
      <c r="I418">
        <v>1</v>
      </c>
      <c r="J418">
        <v>100</v>
      </c>
      <c r="K418">
        <v>9709.0126953125</v>
      </c>
      <c r="L418">
        <v>80080.4296875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2830136.25</v>
      </c>
      <c r="F419">
        <v>0</v>
      </c>
      <c r="G419">
        <v>0</v>
      </c>
      <c r="H419">
        <v>0</v>
      </c>
      <c r="I419">
        <v>1</v>
      </c>
      <c r="J419">
        <v>100</v>
      </c>
      <c r="K419">
        <v>9925.013671875</v>
      </c>
      <c r="L419">
        <v>80236.203125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2954099.5</v>
      </c>
      <c r="F420">
        <v>0</v>
      </c>
      <c r="G420">
        <v>0</v>
      </c>
      <c r="H420">
        <v>0</v>
      </c>
      <c r="I420">
        <v>1</v>
      </c>
      <c r="J420">
        <v>100</v>
      </c>
      <c r="K420">
        <v>9925.013671875</v>
      </c>
      <c r="L420">
        <v>80437.03125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2954198.25</v>
      </c>
      <c r="F421">
        <v>0</v>
      </c>
      <c r="G421">
        <v>0</v>
      </c>
      <c r="H421">
        <v>0</v>
      </c>
      <c r="I421">
        <v>1</v>
      </c>
      <c r="J421">
        <v>100</v>
      </c>
      <c r="K421">
        <v>9857.701171875</v>
      </c>
      <c r="L421">
        <v>80389.125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2961985.75</v>
      </c>
      <c r="F422">
        <v>0</v>
      </c>
      <c r="G422">
        <v>0</v>
      </c>
      <c r="H422">
        <v>0</v>
      </c>
      <c r="I422">
        <v>1</v>
      </c>
      <c r="J422">
        <v>100</v>
      </c>
      <c r="K422">
        <v>9857.701171875</v>
      </c>
      <c r="L422">
        <v>80380.21875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2962084</v>
      </c>
      <c r="F423">
        <v>0</v>
      </c>
      <c r="G423">
        <v>0</v>
      </c>
      <c r="H423">
        <v>0</v>
      </c>
      <c r="I423">
        <v>1</v>
      </c>
      <c r="J423">
        <v>100</v>
      </c>
      <c r="K423">
        <v>9818.810546875</v>
      </c>
      <c r="L423">
        <v>80352.1328125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2963949.5</v>
      </c>
      <c r="F424">
        <v>0</v>
      </c>
      <c r="G424">
        <v>0</v>
      </c>
      <c r="H424">
        <v>0</v>
      </c>
      <c r="I424">
        <v>1</v>
      </c>
      <c r="J424">
        <v>100</v>
      </c>
      <c r="K424">
        <v>9818.810546875</v>
      </c>
      <c r="L424">
        <v>80346.625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2964046.5</v>
      </c>
      <c r="F425">
        <v>0</v>
      </c>
      <c r="G425">
        <v>0</v>
      </c>
      <c r="H425">
        <v>0</v>
      </c>
      <c r="I425">
        <v>1</v>
      </c>
      <c r="J425">
        <v>100</v>
      </c>
      <c r="K425">
        <v>9689.6083984375</v>
      </c>
      <c r="L425">
        <v>80253.359375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2983328.75</v>
      </c>
      <c r="F426">
        <v>0</v>
      </c>
      <c r="G426">
        <v>0</v>
      </c>
      <c r="H426">
        <v>0</v>
      </c>
      <c r="I426">
        <v>1</v>
      </c>
      <c r="J426">
        <v>100</v>
      </c>
      <c r="K426">
        <v>9689.6083984375</v>
      </c>
      <c r="L426">
        <v>80208.4296875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2983426</v>
      </c>
      <c r="F427">
        <v>0</v>
      </c>
      <c r="G427">
        <v>0</v>
      </c>
      <c r="H427">
        <v>0</v>
      </c>
      <c r="I427">
        <v>1</v>
      </c>
      <c r="J427">
        <v>100</v>
      </c>
      <c r="K427">
        <v>9728.1552734375</v>
      </c>
      <c r="L427">
        <v>80236.125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3022241.5</v>
      </c>
      <c r="F428">
        <v>0</v>
      </c>
      <c r="G428">
        <v>0</v>
      </c>
      <c r="H428">
        <v>0</v>
      </c>
      <c r="I428">
        <v>1</v>
      </c>
      <c r="J428">
        <v>100</v>
      </c>
      <c r="K428">
        <v>9728.1552734375</v>
      </c>
      <c r="L428">
        <v>80232.765625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3022341.5</v>
      </c>
      <c r="F429">
        <v>0</v>
      </c>
      <c r="G429">
        <v>0</v>
      </c>
      <c r="H429">
        <v>0</v>
      </c>
      <c r="I429">
        <v>1</v>
      </c>
      <c r="J429">
        <v>100</v>
      </c>
      <c r="K429">
        <v>10003.58984375</v>
      </c>
      <c r="L429">
        <v>80431.4296875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3032245</v>
      </c>
      <c r="F430">
        <v>0</v>
      </c>
      <c r="G430">
        <v>0</v>
      </c>
      <c r="H430">
        <v>0</v>
      </c>
      <c r="I430">
        <v>1</v>
      </c>
      <c r="J430">
        <v>100</v>
      </c>
      <c r="K430">
        <v>10003.58984375</v>
      </c>
      <c r="L430">
        <v>80496.6875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3032338</v>
      </c>
      <c r="F431">
        <v>0</v>
      </c>
      <c r="G431">
        <v>0</v>
      </c>
      <c r="H431">
        <v>0</v>
      </c>
      <c r="I431">
        <v>1</v>
      </c>
      <c r="J431">
        <v>100</v>
      </c>
      <c r="K431">
        <v>9304.16796875</v>
      </c>
      <c r="L431">
        <v>79993.6796875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3050853.25</v>
      </c>
      <c r="F432">
        <v>0</v>
      </c>
      <c r="G432">
        <v>0</v>
      </c>
      <c r="H432">
        <v>0</v>
      </c>
      <c r="I432">
        <v>1</v>
      </c>
      <c r="J432">
        <v>100</v>
      </c>
      <c r="K432">
        <v>9304.16796875</v>
      </c>
      <c r="L432">
        <v>79799.4140625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3050949</v>
      </c>
      <c r="F433">
        <v>0</v>
      </c>
      <c r="G433">
        <v>0</v>
      </c>
      <c r="H433">
        <v>0</v>
      </c>
      <c r="I433">
        <v>1</v>
      </c>
      <c r="J433">
        <v>100</v>
      </c>
      <c r="K433">
        <v>9557.1240234375</v>
      </c>
      <c r="L433">
        <v>79980.6171875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3070063.25</v>
      </c>
      <c r="F434">
        <v>0</v>
      </c>
      <c r="G434">
        <v>0</v>
      </c>
      <c r="H434">
        <v>0</v>
      </c>
      <c r="I434">
        <v>1</v>
      </c>
      <c r="J434">
        <v>100</v>
      </c>
      <c r="K434">
        <v>9557.1240234375</v>
      </c>
      <c r="L434">
        <v>80012.1796875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3079524.75</v>
      </c>
      <c r="F435">
        <v>0</v>
      </c>
      <c r="G435">
        <v>0</v>
      </c>
      <c r="H435">
        <v>0</v>
      </c>
      <c r="I435">
        <v>1</v>
      </c>
      <c r="J435">
        <v>100</v>
      </c>
      <c r="K435">
        <v>9557.1240234375</v>
      </c>
      <c r="L435">
        <v>76347.5390625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3079621</v>
      </c>
      <c r="F436">
        <v>0</v>
      </c>
      <c r="G436">
        <v>0</v>
      </c>
      <c r="H436">
        <v>0</v>
      </c>
      <c r="I436">
        <v>1</v>
      </c>
      <c r="J436">
        <v>100</v>
      </c>
      <c r="K436">
        <v>9628.5185546875</v>
      </c>
      <c r="L436">
        <v>76354.953125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3085301.75</v>
      </c>
      <c r="F437">
        <v>0</v>
      </c>
      <c r="G437">
        <v>0</v>
      </c>
      <c r="H437">
        <v>0</v>
      </c>
      <c r="I437">
        <v>1</v>
      </c>
      <c r="J437">
        <v>100</v>
      </c>
      <c r="K437">
        <v>9628.5185546875</v>
      </c>
      <c r="L437">
        <v>76721.6953125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3085395.5</v>
      </c>
      <c r="F438">
        <v>0</v>
      </c>
      <c r="G438">
        <v>0</v>
      </c>
      <c r="H438">
        <v>0</v>
      </c>
      <c r="I438">
        <v>1</v>
      </c>
      <c r="J438">
        <v>100</v>
      </c>
      <c r="K438">
        <v>9371.8037109375</v>
      </c>
      <c r="L438">
        <v>76598.6640625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3154653.25</v>
      </c>
      <c r="F439">
        <v>0</v>
      </c>
      <c r="G439">
        <v>0</v>
      </c>
      <c r="H439">
        <v>0</v>
      </c>
      <c r="I439">
        <v>1</v>
      </c>
      <c r="J439">
        <v>100</v>
      </c>
      <c r="K439">
        <v>9371.8037109375</v>
      </c>
      <c r="L439">
        <v>78244.3828125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3154735.5</v>
      </c>
      <c r="F440">
        <v>0</v>
      </c>
      <c r="G440">
        <v>0</v>
      </c>
      <c r="H440">
        <v>0</v>
      </c>
      <c r="I440">
        <v>1</v>
      </c>
      <c r="J440">
        <v>100</v>
      </c>
      <c r="K440">
        <v>8236.375</v>
      </c>
      <c r="L440">
        <v>77676.328125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3171126</v>
      </c>
      <c r="F441">
        <v>0</v>
      </c>
      <c r="G441">
        <v>0</v>
      </c>
      <c r="H441">
        <v>0</v>
      </c>
      <c r="I441">
        <v>1</v>
      </c>
      <c r="J441">
        <v>100</v>
      </c>
      <c r="K441">
        <v>8236.375</v>
      </c>
      <c r="L441">
        <v>77482.125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3171204</v>
      </c>
      <c r="F442">
        <v>0</v>
      </c>
      <c r="G442">
        <v>0</v>
      </c>
      <c r="H442">
        <v>0</v>
      </c>
      <c r="I442">
        <v>1</v>
      </c>
      <c r="J442">
        <v>100</v>
      </c>
      <c r="K442">
        <v>7816.1240234375</v>
      </c>
      <c r="L442">
        <v>77273.015625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3186758.25</v>
      </c>
      <c r="F443">
        <v>0</v>
      </c>
      <c r="G443">
        <v>0</v>
      </c>
      <c r="H443">
        <v>0</v>
      </c>
      <c r="I443">
        <v>1</v>
      </c>
      <c r="J443">
        <v>100</v>
      </c>
      <c r="K443">
        <v>7816.1240234375</v>
      </c>
      <c r="L443">
        <v>77161.5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3186758.25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70222.4609375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3186758.25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71021.984375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3186758.25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71026.484375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3186758.25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71122.921875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3186758.25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71124.0859375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3186758.25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71159.625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3186758.25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71160.6171875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3186758.25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71186.1875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3186758.25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71185.046875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3186758.25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71155.609375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3186758.25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71154.2578125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3186758.25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71091.8828125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3186758.25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71091.8125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3186758.25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71092.0859375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3186758.25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71093.2734375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3186758.25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71125.40625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3186758.25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71126.421875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3186758.25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71221.5625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3186758.25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71118.546875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3186758.25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66922.109375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3186758.25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67078.8203125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3186758.25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68425.6953125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3186758.25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70654.4765625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3186758.25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70657.6953125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3186758.25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71111.59375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3186758.25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71112.0234375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3186758.25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71196.5078125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3186758.25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71195.140625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3186758.25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71230.3125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3186758.25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71228.546875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3186758.25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71195.65625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3186758.25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71197.1171875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3186758.25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71241.90625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3186758.25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71241.0859375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3186758.25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71241.0390625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3186758.25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71240.75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3186758.25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71241.3984375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3186758.25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71241.65625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3186758.25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71267.1640625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3186758.25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71267.0546875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3186758.25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71250.078125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3186758.25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71250.0390625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3186758.25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71250.7109375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3186758.25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71250.078125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3186758.25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71206.28125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3186758.25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71208.2421875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3186758.25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71395.9765625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3186758.25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69270.2890625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3186758.25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69278.6640625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3186758.25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66600.8203125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3186758.25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66600.265625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3186758.25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66460.6875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3186758.25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66458.921875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3186758.25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66353.7578125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3186758.25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66353.03125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3186758.25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66218.3046875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3186758.25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66218.8359375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3186758.25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66242.1640625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3186758.25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66242.21875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3186758.25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66223.921875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3186758.25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66221.671875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3186758.25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66221.5234375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3186758.25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66205.359375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3186758.25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66205.1953125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3186758.25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65933.8828125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3186758.25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65933.8359375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3186758.25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65900.3984375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3186758.25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65896.3203125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3186758.25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65896.28125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3186758.25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65858.8515625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3186758.25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65858.8359375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3186758.25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65856.96875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3186758.25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65856.9453125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3186758.25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65852.609375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3186758.25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65850.28125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3186758.25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65850.2578125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3186758.25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65847.4375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3186758.25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65847.40625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3186758.25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65824.6796875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3186859</v>
      </c>
      <c r="F523">
        <v>0</v>
      </c>
      <c r="G523">
        <v>0</v>
      </c>
      <c r="H523">
        <v>0</v>
      </c>
      <c r="I523">
        <v>1</v>
      </c>
      <c r="J523">
        <v>100</v>
      </c>
      <c r="K523">
        <v>10082.9052734375</v>
      </c>
      <c r="L523">
        <v>78452.78125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3234652</v>
      </c>
      <c r="F524">
        <v>0</v>
      </c>
      <c r="G524">
        <v>0</v>
      </c>
      <c r="H524">
        <v>0</v>
      </c>
      <c r="I524">
        <v>1</v>
      </c>
      <c r="J524">
        <v>100</v>
      </c>
      <c r="K524">
        <v>10082.9052734375</v>
      </c>
      <c r="L524">
        <v>78557.734375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3237172.75</v>
      </c>
      <c r="F525">
        <v>0</v>
      </c>
      <c r="G525">
        <v>0</v>
      </c>
      <c r="H525">
        <v>0</v>
      </c>
      <c r="I525">
        <v>1</v>
      </c>
      <c r="J525">
        <v>100</v>
      </c>
      <c r="K525">
        <v>10082.9052734375</v>
      </c>
      <c r="L525">
        <v>74303.515625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3237274.75</v>
      </c>
      <c r="F526">
        <v>0</v>
      </c>
      <c r="G526">
        <v>0</v>
      </c>
      <c r="H526">
        <v>0</v>
      </c>
      <c r="I526">
        <v>1</v>
      </c>
      <c r="J526">
        <v>100</v>
      </c>
      <c r="K526">
        <v>10198.7734375</v>
      </c>
      <c r="L526">
        <v>74374.46875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3247371.5</v>
      </c>
      <c r="F527">
        <v>0</v>
      </c>
      <c r="G527">
        <v>0</v>
      </c>
      <c r="H527">
        <v>0</v>
      </c>
      <c r="I527">
        <v>1</v>
      </c>
      <c r="J527">
        <v>100</v>
      </c>
      <c r="K527">
        <v>10198.7734375</v>
      </c>
      <c r="L527">
        <v>75416.7578125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3247473</v>
      </c>
      <c r="F528">
        <v>0</v>
      </c>
      <c r="G528">
        <v>0</v>
      </c>
      <c r="H528">
        <v>0</v>
      </c>
      <c r="I528">
        <v>1</v>
      </c>
      <c r="J528">
        <v>100</v>
      </c>
      <c r="K528">
        <v>10159.1533203125</v>
      </c>
      <c r="L528">
        <v>75409.65625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3277849</v>
      </c>
      <c r="F529">
        <v>0</v>
      </c>
      <c r="G529">
        <v>0</v>
      </c>
      <c r="H529">
        <v>0</v>
      </c>
      <c r="I529">
        <v>1</v>
      </c>
      <c r="J529">
        <v>100</v>
      </c>
      <c r="K529">
        <v>10159.1533203125</v>
      </c>
      <c r="L529">
        <v>76621.0234375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3277945.25</v>
      </c>
      <c r="F530">
        <v>0</v>
      </c>
      <c r="G530">
        <v>0</v>
      </c>
      <c r="H530">
        <v>0</v>
      </c>
      <c r="I530">
        <v>1</v>
      </c>
      <c r="J530">
        <v>100</v>
      </c>
      <c r="K530">
        <v>9646.251953125</v>
      </c>
      <c r="L530">
        <v>76401.0703125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3408748.5</v>
      </c>
      <c r="F531">
        <v>0</v>
      </c>
      <c r="G531">
        <v>0</v>
      </c>
      <c r="H531">
        <v>0</v>
      </c>
      <c r="I531">
        <v>1</v>
      </c>
      <c r="J531">
        <v>100</v>
      </c>
      <c r="K531">
        <v>9646.251953125</v>
      </c>
      <c r="L531">
        <v>77486.8359375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3412896.5</v>
      </c>
      <c r="F532">
        <v>0</v>
      </c>
      <c r="G532">
        <v>0</v>
      </c>
      <c r="H532">
        <v>0</v>
      </c>
      <c r="I532">
        <v>1</v>
      </c>
      <c r="J532">
        <v>100</v>
      </c>
      <c r="K532">
        <v>9646.251953125</v>
      </c>
      <c r="L532">
        <v>77497.5078125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3412988.75</v>
      </c>
      <c r="F533">
        <v>0</v>
      </c>
      <c r="G533">
        <v>0</v>
      </c>
      <c r="H533">
        <v>0</v>
      </c>
      <c r="I533">
        <v>1</v>
      </c>
      <c r="J533">
        <v>100</v>
      </c>
      <c r="K533">
        <v>9234.9169921875</v>
      </c>
      <c r="L533">
        <v>77307.453125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3431366.25</v>
      </c>
      <c r="F534">
        <v>0</v>
      </c>
      <c r="G534">
        <v>0</v>
      </c>
      <c r="H534">
        <v>0</v>
      </c>
      <c r="I534">
        <v>1</v>
      </c>
      <c r="J534">
        <v>100</v>
      </c>
      <c r="K534">
        <v>9234.9169921875</v>
      </c>
      <c r="L534">
        <v>77226.6171875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3431458.25</v>
      </c>
      <c r="F535">
        <v>0</v>
      </c>
      <c r="G535">
        <v>0</v>
      </c>
      <c r="H535">
        <v>0</v>
      </c>
      <c r="I535">
        <v>1</v>
      </c>
      <c r="J535">
        <v>100</v>
      </c>
      <c r="K535">
        <v>9196.5234375</v>
      </c>
      <c r="L535">
        <v>77208.765625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3435964.5</v>
      </c>
      <c r="F536">
        <v>0</v>
      </c>
      <c r="G536">
        <v>0</v>
      </c>
      <c r="H536">
        <v>0</v>
      </c>
      <c r="I536">
        <v>1</v>
      </c>
      <c r="J536">
        <v>100</v>
      </c>
      <c r="K536">
        <v>9196.5234375</v>
      </c>
      <c r="L536">
        <v>77199.1875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3436054.5</v>
      </c>
      <c r="F537">
        <v>0</v>
      </c>
      <c r="G537">
        <v>0</v>
      </c>
      <c r="H537">
        <v>0</v>
      </c>
      <c r="I537">
        <v>1</v>
      </c>
      <c r="J537">
        <v>100</v>
      </c>
      <c r="K537">
        <v>9003.8935546875</v>
      </c>
      <c r="L537">
        <v>77109.8125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3512497.5</v>
      </c>
      <c r="F538">
        <v>0</v>
      </c>
      <c r="G538">
        <v>0</v>
      </c>
      <c r="H538">
        <v>0</v>
      </c>
      <c r="I538">
        <v>1</v>
      </c>
      <c r="J538">
        <v>100</v>
      </c>
      <c r="K538">
        <v>9003.8935546875</v>
      </c>
      <c r="L538">
        <v>76969.46875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3512589.75</v>
      </c>
      <c r="F539">
        <v>0</v>
      </c>
      <c r="G539">
        <v>0</v>
      </c>
      <c r="H539">
        <v>0</v>
      </c>
      <c r="I539">
        <v>1</v>
      </c>
      <c r="J539">
        <v>100</v>
      </c>
      <c r="K539">
        <v>9211.0947265625</v>
      </c>
      <c r="L539">
        <v>77066.625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3650664</v>
      </c>
      <c r="F540">
        <v>0</v>
      </c>
      <c r="G540">
        <v>0</v>
      </c>
      <c r="H540">
        <v>0</v>
      </c>
      <c r="I540">
        <v>1</v>
      </c>
      <c r="J540">
        <v>100</v>
      </c>
      <c r="K540">
        <v>9211.0947265625</v>
      </c>
      <c r="L540">
        <v>76971.34375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3650757.75</v>
      </c>
      <c r="F541">
        <v>0</v>
      </c>
      <c r="G541">
        <v>0</v>
      </c>
      <c r="H541">
        <v>0</v>
      </c>
      <c r="I541">
        <v>1</v>
      </c>
      <c r="J541">
        <v>100</v>
      </c>
      <c r="K541">
        <v>9372.5029296875</v>
      </c>
      <c r="L541">
        <v>77048.1796875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3697526.5</v>
      </c>
      <c r="F542">
        <v>0</v>
      </c>
      <c r="G542">
        <v>0</v>
      </c>
      <c r="H542">
        <v>0</v>
      </c>
      <c r="I542">
        <v>1</v>
      </c>
      <c r="J542">
        <v>100</v>
      </c>
      <c r="K542">
        <v>9372.5029296875</v>
      </c>
      <c r="L542">
        <v>77043.28125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3697620</v>
      </c>
      <c r="F543">
        <v>0</v>
      </c>
      <c r="G543">
        <v>0</v>
      </c>
      <c r="H543">
        <v>0</v>
      </c>
      <c r="I543">
        <v>1</v>
      </c>
      <c r="J543">
        <v>100</v>
      </c>
      <c r="K543">
        <v>9356.916015625</v>
      </c>
      <c r="L543">
        <v>77035.703125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3734954.25</v>
      </c>
      <c r="F544">
        <v>0</v>
      </c>
      <c r="G544">
        <v>0</v>
      </c>
      <c r="H544">
        <v>0</v>
      </c>
      <c r="I544">
        <v>1</v>
      </c>
      <c r="J544">
        <v>100</v>
      </c>
      <c r="K544">
        <v>9356.916015625</v>
      </c>
      <c r="L544">
        <v>76987.84375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3735047</v>
      </c>
      <c r="F545">
        <v>0</v>
      </c>
      <c r="G545">
        <v>0</v>
      </c>
      <c r="H545">
        <v>0</v>
      </c>
      <c r="I545">
        <v>1</v>
      </c>
      <c r="J545">
        <v>100</v>
      </c>
      <c r="K545">
        <v>9273.13671875</v>
      </c>
      <c r="L545">
        <v>76947.375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3772046.75</v>
      </c>
      <c r="F546">
        <v>0</v>
      </c>
      <c r="G546">
        <v>0</v>
      </c>
      <c r="H546">
        <v>0</v>
      </c>
      <c r="I546">
        <v>1</v>
      </c>
      <c r="J546">
        <v>100</v>
      </c>
      <c r="K546">
        <v>9273.13671875</v>
      </c>
      <c r="L546">
        <v>76862.4375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3772139.5</v>
      </c>
      <c r="F547">
        <v>0</v>
      </c>
      <c r="G547">
        <v>0</v>
      </c>
      <c r="H547">
        <v>0</v>
      </c>
      <c r="I547">
        <v>1</v>
      </c>
      <c r="J547">
        <v>100</v>
      </c>
      <c r="K547">
        <v>9261.7412109375</v>
      </c>
      <c r="L547">
        <v>76856.6484375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3799832</v>
      </c>
      <c r="F548">
        <v>0</v>
      </c>
      <c r="G548">
        <v>0</v>
      </c>
      <c r="H548">
        <v>0</v>
      </c>
      <c r="I548">
        <v>1</v>
      </c>
      <c r="J548">
        <v>100</v>
      </c>
      <c r="K548">
        <v>9261.7412109375</v>
      </c>
      <c r="L548">
        <v>76803.2421875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3799922.75</v>
      </c>
      <c r="F549">
        <v>0</v>
      </c>
      <c r="G549">
        <v>0</v>
      </c>
      <c r="H549">
        <v>0</v>
      </c>
      <c r="I549">
        <v>1</v>
      </c>
      <c r="J549">
        <v>100</v>
      </c>
      <c r="K549">
        <v>9083.185546875</v>
      </c>
      <c r="L549">
        <v>76716.84375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3817998.25</v>
      </c>
      <c r="F550">
        <v>0</v>
      </c>
      <c r="G550">
        <v>0</v>
      </c>
      <c r="H550">
        <v>0</v>
      </c>
      <c r="I550">
        <v>1</v>
      </c>
      <c r="J550">
        <v>100</v>
      </c>
      <c r="K550">
        <v>9083.185546875</v>
      </c>
      <c r="L550">
        <v>76632.21875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3818092.75</v>
      </c>
      <c r="F551">
        <v>0</v>
      </c>
      <c r="G551">
        <v>0</v>
      </c>
      <c r="H551">
        <v>0</v>
      </c>
      <c r="I551">
        <v>1</v>
      </c>
      <c r="J551">
        <v>100</v>
      </c>
      <c r="K551">
        <v>9432.2578125</v>
      </c>
      <c r="L551">
        <v>76800.8359375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3846295.25</v>
      </c>
      <c r="F552">
        <v>0</v>
      </c>
      <c r="G552">
        <v>0</v>
      </c>
      <c r="H552">
        <v>0</v>
      </c>
      <c r="I552">
        <v>1</v>
      </c>
      <c r="J552">
        <v>100</v>
      </c>
      <c r="K552">
        <v>9432.2578125</v>
      </c>
      <c r="L552">
        <v>76850.7109375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3846390</v>
      </c>
      <c r="F553">
        <v>0</v>
      </c>
      <c r="G553">
        <v>0</v>
      </c>
      <c r="H553">
        <v>0</v>
      </c>
      <c r="I553">
        <v>1</v>
      </c>
      <c r="J553">
        <v>100</v>
      </c>
      <c r="K553">
        <v>9483.5693359375</v>
      </c>
      <c r="L553">
        <v>76875.578125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3855778.75</v>
      </c>
      <c r="F554">
        <v>0</v>
      </c>
      <c r="G554">
        <v>0</v>
      </c>
      <c r="H554">
        <v>0</v>
      </c>
      <c r="I554">
        <v>1</v>
      </c>
      <c r="J554">
        <v>100</v>
      </c>
      <c r="K554">
        <v>9483.5693359375</v>
      </c>
      <c r="L554">
        <v>76879.7734375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3855871</v>
      </c>
      <c r="F555">
        <v>0</v>
      </c>
      <c r="G555">
        <v>0</v>
      </c>
      <c r="H555">
        <v>0</v>
      </c>
      <c r="I555">
        <v>1</v>
      </c>
      <c r="J555">
        <v>100</v>
      </c>
      <c r="K555">
        <v>9232.1796875</v>
      </c>
      <c r="L555">
        <v>76757.8046875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3874243</v>
      </c>
      <c r="F556">
        <v>0</v>
      </c>
      <c r="G556">
        <v>0</v>
      </c>
      <c r="H556">
        <v>0</v>
      </c>
      <c r="I556">
        <v>1</v>
      </c>
      <c r="J556">
        <v>100</v>
      </c>
      <c r="K556">
        <v>9232.1796875</v>
      </c>
      <c r="L556">
        <v>76669.3671875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3874338.5</v>
      </c>
      <c r="F557">
        <v>0</v>
      </c>
      <c r="G557">
        <v>0</v>
      </c>
      <c r="H557">
        <v>0</v>
      </c>
      <c r="I557">
        <v>1</v>
      </c>
      <c r="J557">
        <v>100</v>
      </c>
      <c r="K557">
        <v>9551.5546875</v>
      </c>
      <c r="L557">
        <v>76824.2421875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3879018.75</v>
      </c>
      <c r="F558">
        <v>0</v>
      </c>
      <c r="G558">
        <v>0</v>
      </c>
      <c r="H558">
        <v>0</v>
      </c>
      <c r="I558">
        <v>1</v>
      </c>
      <c r="J558">
        <v>100</v>
      </c>
      <c r="K558">
        <v>9551.5546875</v>
      </c>
      <c r="L558">
        <v>76874.8515625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3879109</v>
      </c>
      <c r="F559">
        <v>0</v>
      </c>
      <c r="G559">
        <v>0</v>
      </c>
      <c r="H559">
        <v>0</v>
      </c>
      <c r="I559">
        <v>1</v>
      </c>
      <c r="J559">
        <v>100</v>
      </c>
      <c r="K559">
        <v>9024.6123046875</v>
      </c>
      <c r="L559">
        <v>76619.4296875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3887050.75</v>
      </c>
      <c r="F560">
        <v>0</v>
      </c>
      <c r="G560">
        <v>0</v>
      </c>
      <c r="H560">
        <v>0</v>
      </c>
      <c r="I560">
        <v>1</v>
      </c>
      <c r="J560">
        <v>100</v>
      </c>
      <c r="K560">
        <v>9024.6123046875</v>
      </c>
      <c r="L560">
        <v>76507.1796875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3892555.75</v>
      </c>
      <c r="F561">
        <v>0</v>
      </c>
      <c r="G561">
        <v>0</v>
      </c>
      <c r="H561">
        <v>0</v>
      </c>
      <c r="I561">
        <v>1</v>
      </c>
      <c r="J561">
        <v>100</v>
      </c>
      <c r="K561">
        <v>9024.6123046875</v>
      </c>
      <c r="L561">
        <v>76485.15625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3892649.75</v>
      </c>
      <c r="F562">
        <v>0</v>
      </c>
      <c r="G562">
        <v>0</v>
      </c>
      <c r="H562">
        <v>0</v>
      </c>
      <c r="I562">
        <v>1</v>
      </c>
      <c r="J562">
        <v>100</v>
      </c>
      <c r="K562">
        <v>9410.515625</v>
      </c>
      <c r="L562">
        <v>76672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3949018.75</v>
      </c>
      <c r="F563">
        <v>0</v>
      </c>
      <c r="G563">
        <v>0</v>
      </c>
      <c r="H563">
        <v>0</v>
      </c>
      <c r="I563">
        <v>1</v>
      </c>
      <c r="J563">
        <v>100</v>
      </c>
      <c r="K563">
        <v>9410.515625</v>
      </c>
      <c r="L563">
        <v>76697.859375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3949112.5</v>
      </c>
      <c r="F564">
        <v>0</v>
      </c>
      <c r="G564">
        <v>0</v>
      </c>
      <c r="H564">
        <v>0</v>
      </c>
      <c r="I564">
        <v>1</v>
      </c>
      <c r="J564">
        <v>100</v>
      </c>
      <c r="K564">
        <v>9366.224609375</v>
      </c>
      <c r="L564">
        <v>76676.203125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3958385</v>
      </c>
      <c r="F565">
        <v>0</v>
      </c>
      <c r="G565">
        <v>0</v>
      </c>
      <c r="H565">
        <v>0</v>
      </c>
      <c r="I565">
        <v>1</v>
      </c>
      <c r="J565">
        <v>100</v>
      </c>
      <c r="K565">
        <v>9366.224609375</v>
      </c>
      <c r="L565">
        <v>76655.828125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3958479.5</v>
      </c>
      <c r="F566">
        <v>0</v>
      </c>
      <c r="G566">
        <v>0</v>
      </c>
      <c r="H566">
        <v>0</v>
      </c>
      <c r="I566">
        <v>1</v>
      </c>
      <c r="J566">
        <v>100</v>
      </c>
      <c r="K566">
        <v>9438.5791015625</v>
      </c>
      <c r="L566">
        <v>76690.9140625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4015016.5</v>
      </c>
      <c r="F567">
        <v>0</v>
      </c>
      <c r="G567">
        <v>0</v>
      </c>
      <c r="H567">
        <v>0</v>
      </c>
      <c r="I567">
        <v>1</v>
      </c>
      <c r="J567">
        <v>100</v>
      </c>
      <c r="K567">
        <v>9438.5791015625</v>
      </c>
      <c r="L567">
        <v>76642.21875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4015110.5</v>
      </c>
      <c r="F568">
        <v>0</v>
      </c>
      <c r="G568">
        <v>0</v>
      </c>
      <c r="H568">
        <v>0</v>
      </c>
      <c r="I568">
        <v>1</v>
      </c>
      <c r="J568">
        <v>100</v>
      </c>
      <c r="K568">
        <v>9404.005859375</v>
      </c>
      <c r="L568">
        <v>76625.2734375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4024420.5</v>
      </c>
      <c r="F569">
        <v>0</v>
      </c>
      <c r="G569">
        <v>0</v>
      </c>
      <c r="H569">
        <v>0</v>
      </c>
      <c r="I569">
        <v>1</v>
      </c>
      <c r="J569">
        <v>100</v>
      </c>
      <c r="K569">
        <v>9404.005859375</v>
      </c>
      <c r="L569">
        <v>76605.96875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4024512.25</v>
      </c>
      <c r="F570">
        <v>0</v>
      </c>
      <c r="G570">
        <v>0</v>
      </c>
      <c r="H570">
        <v>0</v>
      </c>
      <c r="I570">
        <v>1</v>
      </c>
      <c r="J570">
        <v>100</v>
      </c>
      <c r="K570">
        <v>9168.48828125</v>
      </c>
      <c r="L570">
        <v>76491.1640625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4051926</v>
      </c>
      <c r="F571">
        <v>0</v>
      </c>
      <c r="G571">
        <v>0</v>
      </c>
      <c r="H571">
        <v>0</v>
      </c>
      <c r="I571">
        <v>1</v>
      </c>
      <c r="J571">
        <v>100</v>
      </c>
      <c r="K571">
        <v>9168.48828125</v>
      </c>
      <c r="L571">
        <v>76388.171875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4051926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70657.296875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4051926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68686.9765625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4051926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68660.75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4051926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67703.3203125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4051926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67700.875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4051926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67595.765625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4051926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67593.8125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4051926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67507.2421875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4051926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67505.5859375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4051926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67502.2734375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4051926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67475.15625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4051926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67473.5859375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4051926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67365.9765625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4051926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67364.71875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4051926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67256.609375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4052026.5</v>
      </c>
      <c r="F587">
        <v>0</v>
      </c>
      <c r="G587">
        <v>0</v>
      </c>
      <c r="H587">
        <v>0</v>
      </c>
      <c r="I587">
        <v>1</v>
      </c>
      <c r="J587">
        <v>100</v>
      </c>
      <c r="K587">
        <v>10044.732421875</v>
      </c>
      <c r="L587">
        <v>72619.40625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4112194.5</v>
      </c>
      <c r="F588">
        <v>0</v>
      </c>
      <c r="G588">
        <v>0</v>
      </c>
      <c r="H588">
        <v>0</v>
      </c>
      <c r="I588">
        <v>1</v>
      </c>
      <c r="J588">
        <v>100</v>
      </c>
      <c r="K588">
        <v>10044.732421875</v>
      </c>
      <c r="L588">
        <v>76767.03125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4112293</v>
      </c>
      <c r="F589">
        <v>0</v>
      </c>
      <c r="G589">
        <v>0</v>
      </c>
      <c r="H589">
        <v>0</v>
      </c>
      <c r="I589">
        <v>1</v>
      </c>
      <c r="J589">
        <v>100</v>
      </c>
      <c r="K589">
        <v>9859.41796875</v>
      </c>
      <c r="L589">
        <v>76642.609375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4122053.75</v>
      </c>
      <c r="F590">
        <v>0</v>
      </c>
      <c r="G590">
        <v>0</v>
      </c>
      <c r="H590">
        <v>0</v>
      </c>
      <c r="I590">
        <v>1</v>
      </c>
      <c r="J590">
        <v>100</v>
      </c>
      <c r="K590">
        <v>9859.41796875</v>
      </c>
      <c r="L590">
        <v>76762.8359375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4122151.5</v>
      </c>
      <c r="F591">
        <v>0</v>
      </c>
      <c r="G591">
        <v>0</v>
      </c>
      <c r="H591">
        <v>0</v>
      </c>
      <c r="I591">
        <v>1</v>
      </c>
      <c r="J591">
        <v>100</v>
      </c>
      <c r="K591">
        <v>9759.9228515625</v>
      </c>
      <c r="L591">
        <v>76696.2578125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4161093.5</v>
      </c>
      <c r="F592">
        <v>0</v>
      </c>
      <c r="G592">
        <v>0</v>
      </c>
      <c r="H592">
        <v>0</v>
      </c>
      <c r="I592">
        <v>1</v>
      </c>
      <c r="J592">
        <v>100</v>
      </c>
      <c r="K592">
        <v>9759.9228515625</v>
      </c>
      <c r="L592">
        <v>77074.78125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4161194</v>
      </c>
      <c r="F593">
        <v>0</v>
      </c>
      <c r="G593">
        <v>0</v>
      </c>
      <c r="H593">
        <v>0</v>
      </c>
      <c r="I593">
        <v>1</v>
      </c>
      <c r="J593">
        <v>100</v>
      </c>
      <c r="K593">
        <v>10040.9560546875</v>
      </c>
      <c r="L593">
        <v>77270.2421875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4181175.5</v>
      </c>
      <c r="F594">
        <v>0</v>
      </c>
      <c r="G594">
        <v>0</v>
      </c>
      <c r="H594">
        <v>0</v>
      </c>
      <c r="I594">
        <v>1</v>
      </c>
      <c r="J594">
        <v>100</v>
      </c>
      <c r="K594">
        <v>10040.9560546875</v>
      </c>
      <c r="L594">
        <v>77485.1875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4181274</v>
      </c>
      <c r="F595">
        <v>0</v>
      </c>
      <c r="G595">
        <v>0</v>
      </c>
      <c r="H595">
        <v>0</v>
      </c>
      <c r="I595">
        <v>1</v>
      </c>
      <c r="J595">
        <v>100</v>
      </c>
      <c r="K595">
        <v>9859.5</v>
      </c>
      <c r="L595">
        <v>77361.4296875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4207599</v>
      </c>
      <c r="F596">
        <v>0</v>
      </c>
      <c r="G596">
        <v>0</v>
      </c>
      <c r="H596">
        <v>0</v>
      </c>
      <c r="I596">
        <v>1</v>
      </c>
      <c r="J596">
        <v>100</v>
      </c>
      <c r="K596">
        <v>9859.5</v>
      </c>
      <c r="L596">
        <v>77482.046875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4210754</v>
      </c>
      <c r="F597">
        <v>0</v>
      </c>
      <c r="G597">
        <v>0</v>
      </c>
      <c r="H597">
        <v>0</v>
      </c>
      <c r="I597">
        <v>1</v>
      </c>
      <c r="J597">
        <v>100</v>
      </c>
      <c r="K597">
        <v>9859.5</v>
      </c>
      <c r="L597">
        <v>77497.9609375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4210855.5</v>
      </c>
      <c r="F598">
        <v>0</v>
      </c>
      <c r="G598">
        <v>0</v>
      </c>
      <c r="H598">
        <v>0</v>
      </c>
      <c r="I598">
        <v>1</v>
      </c>
      <c r="J598">
        <v>100</v>
      </c>
      <c r="K598">
        <v>10140.763671875</v>
      </c>
      <c r="L598">
        <v>77693.09375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4281739.5</v>
      </c>
      <c r="F599">
        <v>0</v>
      </c>
      <c r="G599">
        <v>0</v>
      </c>
      <c r="H599">
        <v>0</v>
      </c>
      <c r="I599">
        <v>1</v>
      </c>
      <c r="J599">
        <v>100</v>
      </c>
      <c r="K599">
        <v>10140.763671875</v>
      </c>
      <c r="L599">
        <v>78058.0234375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4281838.5</v>
      </c>
      <c r="F600">
        <v>0</v>
      </c>
      <c r="G600">
        <v>0</v>
      </c>
      <c r="H600">
        <v>0</v>
      </c>
      <c r="I600">
        <v>1</v>
      </c>
      <c r="J600">
        <v>100</v>
      </c>
      <c r="K600">
        <v>9932.7861328125</v>
      </c>
      <c r="L600">
        <v>77914.75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4301605</v>
      </c>
      <c r="F601">
        <v>0</v>
      </c>
      <c r="G601">
        <v>0</v>
      </c>
      <c r="H601">
        <v>0</v>
      </c>
      <c r="I601">
        <v>1</v>
      </c>
      <c r="J601">
        <v>100</v>
      </c>
      <c r="K601">
        <v>9932.7861328125</v>
      </c>
      <c r="L601">
        <v>77921.1484375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4301707.5</v>
      </c>
      <c r="F602">
        <v>0</v>
      </c>
      <c r="G602">
        <v>0</v>
      </c>
      <c r="H602">
        <v>0</v>
      </c>
      <c r="I602">
        <v>1</v>
      </c>
      <c r="J602">
        <v>100</v>
      </c>
      <c r="K602">
        <v>10282.7724609375</v>
      </c>
      <c r="L602">
        <v>78165.1328125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4322170.5</v>
      </c>
      <c r="F603">
        <v>0</v>
      </c>
      <c r="G603">
        <v>0</v>
      </c>
      <c r="H603">
        <v>0</v>
      </c>
      <c r="I603">
        <v>1</v>
      </c>
      <c r="J603">
        <v>100</v>
      </c>
      <c r="K603">
        <v>10282.7724609375</v>
      </c>
      <c r="L603">
        <v>78306.4375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4322272.5</v>
      </c>
      <c r="F604">
        <v>0</v>
      </c>
      <c r="G604">
        <v>0</v>
      </c>
      <c r="H604">
        <v>0</v>
      </c>
      <c r="I604">
        <v>1</v>
      </c>
      <c r="J604">
        <v>100</v>
      </c>
      <c r="K604">
        <v>10210.87109375</v>
      </c>
      <c r="L604">
        <v>78256.703125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4342592</v>
      </c>
      <c r="F605">
        <v>0</v>
      </c>
      <c r="G605">
        <v>0</v>
      </c>
      <c r="H605">
        <v>0</v>
      </c>
      <c r="I605">
        <v>1</v>
      </c>
      <c r="J605">
        <v>100</v>
      </c>
      <c r="K605">
        <v>10210.87109375</v>
      </c>
      <c r="L605">
        <v>78312.234375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4342696</v>
      </c>
      <c r="F606">
        <v>0</v>
      </c>
      <c r="G606">
        <v>0</v>
      </c>
      <c r="H606">
        <v>0</v>
      </c>
      <c r="I606">
        <v>1</v>
      </c>
      <c r="J606">
        <v>100</v>
      </c>
      <c r="K606">
        <v>10386.701171875</v>
      </c>
      <c r="L606">
        <v>78435.4921875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4343942.5</v>
      </c>
      <c r="F607">
        <v>0</v>
      </c>
      <c r="G607">
        <v>0</v>
      </c>
      <c r="H607">
        <v>0</v>
      </c>
      <c r="I607">
        <v>1</v>
      </c>
      <c r="J607">
        <v>100</v>
      </c>
      <c r="K607">
        <v>10386.701171875</v>
      </c>
      <c r="L607">
        <v>78457.28125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4352979</v>
      </c>
      <c r="F608">
        <v>0</v>
      </c>
      <c r="G608">
        <v>0</v>
      </c>
      <c r="H608">
        <v>0</v>
      </c>
      <c r="I608">
        <v>1</v>
      </c>
      <c r="J608">
        <v>100</v>
      </c>
      <c r="K608">
        <v>10386.701171875</v>
      </c>
      <c r="L608">
        <v>78503.5546875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4353078</v>
      </c>
      <c r="F609">
        <v>0</v>
      </c>
      <c r="G609">
        <v>0</v>
      </c>
      <c r="H609">
        <v>0</v>
      </c>
      <c r="I609">
        <v>1</v>
      </c>
      <c r="J609">
        <v>100</v>
      </c>
      <c r="K609">
        <v>9892.9228515625</v>
      </c>
      <c r="L609">
        <v>78159.3984375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4392550.5</v>
      </c>
      <c r="F610">
        <v>0</v>
      </c>
      <c r="G610">
        <v>0</v>
      </c>
      <c r="H610">
        <v>0</v>
      </c>
      <c r="I610">
        <v>1</v>
      </c>
      <c r="J610">
        <v>100</v>
      </c>
      <c r="K610">
        <v>9892.9228515625</v>
      </c>
      <c r="L610">
        <v>78118.46875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4392653.5</v>
      </c>
      <c r="F611">
        <v>0</v>
      </c>
      <c r="G611">
        <v>0</v>
      </c>
      <c r="H611">
        <v>0</v>
      </c>
      <c r="I611">
        <v>1</v>
      </c>
      <c r="J611">
        <v>100</v>
      </c>
      <c r="K611">
        <v>10312.4140625</v>
      </c>
      <c r="L611">
        <v>78411.609375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4423488</v>
      </c>
      <c r="F612">
        <v>0</v>
      </c>
      <c r="G612">
        <v>0</v>
      </c>
      <c r="H612">
        <v>0</v>
      </c>
      <c r="I612">
        <v>1</v>
      </c>
      <c r="J612">
        <v>100</v>
      </c>
      <c r="K612">
        <v>10312.4140625</v>
      </c>
      <c r="L612">
        <v>78571.3984375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4423584</v>
      </c>
      <c r="F613">
        <v>0</v>
      </c>
      <c r="G613">
        <v>0</v>
      </c>
      <c r="H613">
        <v>0</v>
      </c>
      <c r="I613">
        <v>1</v>
      </c>
      <c r="J613">
        <v>100</v>
      </c>
      <c r="K613">
        <v>9624.6103515625</v>
      </c>
      <c r="L613">
        <v>78091.7890625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4429262.5</v>
      </c>
      <c r="F614">
        <v>0</v>
      </c>
      <c r="G614">
        <v>0</v>
      </c>
      <c r="H614">
        <v>0</v>
      </c>
      <c r="I614">
        <v>1</v>
      </c>
      <c r="J614">
        <v>100</v>
      </c>
      <c r="K614">
        <v>9624.6103515625</v>
      </c>
      <c r="L614">
        <v>77982.09375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4429363</v>
      </c>
      <c r="F615">
        <v>0</v>
      </c>
      <c r="G615">
        <v>0</v>
      </c>
      <c r="H615">
        <v>0</v>
      </c>
      <c r="I615">
        <v>1</v>
      </c>
      <c r="J615">
        <v>100</v>
      </c>
      <c r="K615">
        <v>10049.3974609375</v>
      </c>
      <c r="L615">
        <v>78277.40625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4453381</v>
      </c>
      <c r="F616">
        <v>0</v>
      </c>
      <c r="G616">
        <v>0</v>
      </c>
      <c r="H616">
        <v>0</v>
      </c>
      <c r="I616">
        <v>1</v>
      </c>
      <c r="J616">
        <v>100</v>
      </c>
      <c r="K616">
        <v>10049.3974609375</v>
      </c>
      <c r="L616">
        <v>78354.796875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4453480</v>
      </c>
      <c r="F617">
        <v>0</v>
      </c>
      <c r="G617">
        <v>0</v>
      </c>
      <c r="H617">
        <v>0</v>
      </c>
      <c r="I617">
        <v>1</v>
      </c>
      <c r="J617">
        <v>100</v>
      </c>
      <c r="K617">
        <v>9902.03515625</v>
      </c>
      <c r="L617">
        <v>78252.0546875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4459322.5</v>
      </c>
      <c r="F618">
        <v>0</v>
      </c>
      <c r="G618">
        <v>0</v>
      </c>
      <c r="H618">
        <v>0</v>
      </c>
      <c r="I618">
        <v>1</v>
      </c>
      <c r="J618">
        <v>100</v>
      </c>
      <c r="K618">
        <v>9902.03515625</v>
      </c>
      <c r="L618">
        <v>78231.7421875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4459421.5</v>
      </c>
      <c r="F619">
        <v>0</v>
      </c>
      <c r="G619">
        <v>0</v>
      </c>
      <c r="H619">
        <v>0</v>
      </c>
      <c r="I619">
        <v>1</v>
      </c>
      <c r="J619">
        <v>100</v>
      </c>
      <c r="K619">
        <v>9922.884765625</v>
      </c>
      <c r="L619">
        <v>78246.21875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4532751.5</v>
      </c>
      <c r="F620">
        <v>0</v>
      </c>
      <c r="G620">
        <v>0</v>
      </c>
      <c r="H620">
        <v>0</v>
      </c>
      <c r="I620">
        <v>1</v>
      </c>
      <c r="J620">
        <v>100</v>
      </c>
      <c r="K620">
        <v>9922.884765625</v>
      </c>
      <c r="L620">
        <v>78289.9609375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4532854.5</v>
      </c>
      <c r="F621">
        <v>0</v>
      </c>
      <c r="G621">
        <v>0</v>
      </c>
      <c r="H621">
        <v>0</v>
      </c>
      <c r="I621">
        <v>1</v>
      </c>
      <c r="J621">
        <v>100</v>
      </c>
      <c r="K621">
        <v>10283.6142578125</v>
      </c>
      <c r="L621">
        <v>78542.265625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4540978.5</v>
      </c>
      <c r="F622">
        <v>0</v>
      </c>
      <c r="G622">
        <v>0</v>
      </c>
      <c r="H622">
        <v>0</v>
      </c>
      <c r="I622">
        <v>1</v>
      </c>
      <c r="J622">
        <v>100</v>
      </c>
      <c r="K622">
        <v>10283.6142578125</v>
      </c>
      <c r="L622">
        <v>78618.984375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4541077</v>
      </c>
      <c r="F623">
        <v>0</v>
      </c>
      <c r="G623">
        <v>0</v>
      </c>
      <c r="H623">
        <v>0</v>
      </c>
      <c r="I623">
        <v>1</v>
      </c>
      <c r="J623">
        <v>100</v>
      </c>
      <c r="K623">
        <v>9857.1669921875</v>
      </c>
      <c r="L623">
        <v>78321.3203125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4572620</v>
      </c>
      <c r="F624">
        <v>0</v>
      </c>
      <c r="G624">
        <v>0</v>
      </c>
      <c r="H624">
        <v>0</v>
      </c>
      <c r="I624">
        <v>1</v>
      </c>
      <c r="J624">
        <v>100</v>
      </c>
      <c r="K624">
        <v>9857.1669921875</v>
      </c>
      <c r="L624">
        <v>78268.796875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4582378.5</v>
      </c>
      <c r="F625">
        <v>0</v>
      </c>
      <c r="G625">
        <v>0</v>
      </c>
      <c r="H625">
        <v>0</v>
      </c>
      <c r="I625">
        <v>1</v>
      </c>
      <c r="J625">
        <v>100</v>
      </c>
      <c r="K625">
        <v>9857.1669921875</v>
      </c>
      <c r="L625">
        <v>78273.125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4582478.5</v>
      </c>
      <c r="F626">
        <v>0</v>
      </c>
      <c r="G626">
        <v>0</v>
      </c>
      <c r="H626">
        <v>0</v>
      </c>
      <c r="I626">
        <v>1</v>
      </c>
      <c r="J626">
        <v>100</v>
      </c>
      <c r="K626">
        <v>9965.6796875</v>
      </c>
      <c r="L626">
        <v>78348.9453125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4682035.5</v>
      </c>
      <c r="F627">
        <v>0</v>
      </c>
      <c r="G627">
        <v>0</v>
      </c>
      <c r="H627">
        <v>0</v>
      </c>
      <c r="I627">
        <v>1</v>
      </c>
      <c r="J627">
        <v>100</v>
      </c>
      <c r="K627">
        <v>9965.6796875</v>
      </c>
      <c r="L627">
        <v>78447.609375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4682136</v>
      </c>
      <c r="F628">
        <v>0</v>
      </c>
      <c r="G628">
        <v>0</v>
      </c>
      <c r="H628">
        <v>0</v>
      </c>
      <c r="I628">
        <v>1</v>
      </c>
      <c r="J628">
        <v>100</v>
      </c>
      <c r="K628">
        <v>10057.875</v>
      </c>
      <c r="L628">
        <v>78512.1640625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4702151</v>
      </c>
      <c r="F629">
        <v>0</v>
      </c>
      <c r="G629">
        <v>0</v>
      </c>
      <c r="H629">
        <v>0</v>
      </c>
      <c r="I629">
        <v>1</v>
      </c>
      <c r="J629">
        <v>100</v>
      </c>
      <c r="K629">
        <v>10057.875</v>
      </c>
      <c r="L629">
        <v>78543.53125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4702251.5</v>
      </c>
      <c r="F630">
        <v>0</v>
      </c>
      <c r="G630">
        <v>0</v>
      </c>
      <c r="H630">
        <v>0</v>
      </c>
      <c r="I630">
        <v>1</v>
      </c>
      <c r="J630">
        <v>100</v>
      </c>
      <c r="K630">
        <v>10054.509765625</v>
      </c>
      <c r="L630">
        <v>78541.203125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4772533</v>
      </c>
      <c r="F631">
        <v>0</v>
      </c>
      <c r="G631">
        <v>0</v>
      </c>
      <c r="H631">
        <v>0</v>
      </c>
      <c r="I631">
        <v>1</v>
      </c>
      <c r="J631">
        <v>100</v>
      </c>
      <c r="K631">
        <v>10054.509765625</v>
      </c>
      <c r="L631">
        <v>78552.7265625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4772633</v>
      </c>
      <c r="F632">
        <v>0</v>
      </c>
      <c r="G632">
        <v>0</v>
      </c>
      <c r="H632">
        <v>0</v>
      </c>
      <c r="I632">
        <v>1</v>
      </c>
      <c r="J632">
        <v>100</v>
      </c>
      <c r="K632">
        <v>10021.638671875</v>
      </c>
      <c r="L632">
        <v>78529.7578125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4822641</v>
      </c>
      <c r="F633">
        <v>0</v>
      </c>
      <c r="G633">
        <v>0</v>
      </c>
      <c r="H633">
        <v>0</v>
      </c>
      <c r="I633">
        <v>1</v>
      </c>
      <c r="J633">
        <v>100</v>
      </c>
      <c r="K633">
        <v>10021.638671875</v>
      </c>
      <c r="L633">
        <v>78539.8515625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4822741</v>
      </c>
      <c r="F634">
        <v>0</v>
      </c>
      <c r="G634">
        <v>0</v>
      </c>
      <c r="H634">
        <v>0</v>
      </c>
      <c r="I634">
        <v>1</v>
      </c>
      <c r="J634">
        <v>100</v>
      </c>
      <c r="K634">
        <v>9991.3203125</v>
      </c>
      <c r="L634">
        <v>78518.671875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4892580</v>
      </c>
      <c r="F635">
        <v>0</v>
      </c>
      <c r="G635">
        <v>0</v>
      </c>
      <c r="H635">
        <v>0</v>
      </c>
      <c r="I635">
        <v>1</v>
      </c>
      <c r="J635">
        <v>100</v>
      </c>
      <c r="K635">
        <v>9991.3203125</v>
      </c>
      <c r="L635">
        <v>78532.8046875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4892683.5</v>
      </c>
      <c r="F636">
        <v>0</v>
      </c>
      <c r="G636">
        <v>0</v>
      </c>
      <c r="H636">
        <v>0</v>
      </c>
      <c r="I636">
        <v>1</v>
      </c>
      <c r="J636">
        <v>100</v>
      </c>
      <c r="K636">
        <v>10309.9560546875</v>
      </c>
      <c r="L636">
        <v>73261.046875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4923510</v>
      </c>
      <c r="F637">
        <v>0</v>
      </c>
      <c r="G637">
        <v>0</v>
      </c>
      <c r="H637">
        <v>0</v>
      </c>
      <c r="I637">
        <v>1</v>
      </c>
      <c r="J637">
        <v>100</v>
      </c>
      <c r="K637">
        <v>10309.9560546875</v>
      </c>
      <c r="L637">
        <v>76592.1640625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4923608.5</v>
      </c>
      <c r="F638">
        <v>0</v>
      </c>
      <c r="G638">
        <v>0</v>
      </c>
      <c r="H638">
        <v>0</v>
      </c>
      <c r="I638">
        <v>1</v>
      </c>
      <c r="J638">
        <v>100</v>
      </c>
      <c r="K638">
        <v>9851.6923828125</v>
      </c>
      <c r="L638">
        <v>76369.5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4943213.5</v>
      </c>
      <c r="F639">
        <v>0</v>
      </c>
      <c r="G639">
        <v>0</v>
      </c>
      <c r="H639">
        <v>0</v>
      </c>
      <c r="I639">
        <v>1</v>
      </c>
      <c r="J639">
        <v>100</v>
      </c>
      <c r="K639">
        <v>9851.6923828125</v>
      </c>
      <c r="L639">
        <v>76706.6796875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4943213.5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70342.34375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4943213.5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71145.984375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4943213.5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71141.984375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4943213.5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71085.8515625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4943213.5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71089.984375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4943213.5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71146.25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4943213.5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71145.3671875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4943213.5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71297.453125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4943213.5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71295.65625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4943213.5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71263.375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4943213.5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71261.6328125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4943213.5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71345.234375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4943213.5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71342.5546875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4943213.5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71281.046875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4943213.5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71283.890625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4943213.5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71386.21875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4943213.5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71380.796875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4943213.5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71194.2578125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4943213.5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71198.453125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4943213.5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71370.96875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4943213.5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71372.390625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4943213.5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71443.1796875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4943213.5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71442.7265625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4943213.5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71434.2265625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75383-F50F-4F13-9E63-2BF1D0493CBC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30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62851.890625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62851.88671875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62851.88671875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62851.88671875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62851.88671875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62851.88671875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62851.88671875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62851.88671875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62851.88671875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62851.88671875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62851.88671875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62851.88671875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62851.88671875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63162.55078125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62851.88671875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62851.88671875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62851.88671875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62851.88671875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62851.88671875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62851.88671875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62851.88671875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62851.88671875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62851.88671875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63162.55078125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62851.88671875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62851.88671875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62851.88671875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62851.88671875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62851.88671875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62851.88671875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62851.88671875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63162.55078125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63162.55078125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63162.55078125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63162.55078125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63162.55078125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63162.55078125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63162.55078125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63162.55078125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63162.55078125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63162.55078125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63162.55078125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63162.55078125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63162.55078125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63162.55078125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63162.55078125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63162.55078125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63162.55078125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63162.55078125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63162.55078125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63162.55078125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63162.55078125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63162.55078125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63162.55078125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63162.55078125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63162.55078125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63162.55078125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63162.55078125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63162.55078125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63162.55078125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63162.55078125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63162.55078125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63162.55078125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63162.55078125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63162.55078125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63162.55078125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63162.55078125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63162.55078125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63162.55078125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63162.55078125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62851.88671875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62851.88671875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62851.88671875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62851.88671875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62851.88671875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62851.88671875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62851.88671875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62851.88671875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62851.88671875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62851.88671875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62851.88671875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62851.88671875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62851.88671875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62851.88671875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62851.88671875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62851.88671875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62851.88671875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62851.88671875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62851.88671875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62851.88671875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62851.88671875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62851.88671875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62851.88671875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62851.88671875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62851.88671875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62851.88671875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62851.88671875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62851.88671875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62851.88671875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62851.88671875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62851.88671875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62851.88671875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62851.88671875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62851.88671875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62851.88671875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62851.88671875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62851.88671875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62851.88671875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62851.88671875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62851.88671875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62851.88671875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62851.88671875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62851.88671875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62851.88671875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62851.88671875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62851.88671875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62851.88671875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62851.88671875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62851.88671875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62851.88671875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62851.88671875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62851.88671875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62851.88671875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62851.88671875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62851.88671875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62851.88671875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62851.88671875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62851.88671875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62851.88671875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62851.88671875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62851.88671875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62851.88671875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62851.88671875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62851.88671875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62851.88671875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62851.88671875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62851.88671875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62851.88671875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62851.88671875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62851.88671875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62851.88671875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62851.88671875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62851.88671875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62851.88671875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62851.88671875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62851.88671875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62851.88671875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62851.88671875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62851.88671875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62851.88671875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62851.88671875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62851.88671875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62863.234375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64020.15234375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64030.18359375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64533.8671875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64541.6640625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64806.6015625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64812.67578125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66769.6015625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66770.125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66885.0703125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66885.234375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66911.453125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66912.140625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66980.4609375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66980.6796875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66988.1953125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66985.453125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66243.1796875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66242.4609375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66133.359375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66133.015625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66114.265625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66114.3984375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66156.203125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66156.2421875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66165.5546875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66168.390625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66412.3046875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66414.8671875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66782.3984375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66781.6484375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66470.8203125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66472.34375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66795.2265625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66785.2734375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64887.828125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64889.9453125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66180.53125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66181.375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66519.6328125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66521.671875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67049.875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67050.84375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67177.7578125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67176.8046875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66840.9375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66840.6484375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66803.4921875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66803.3828125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66785.125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66785.109375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66787.6796875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66787.7734375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66798.265625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66788.984375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64394.45703125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64399.43359375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66466.671875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66469.75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66611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66612.015625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66766.2265625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66756.8515625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65701.2890625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65388.50390625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66634.9765625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66636.0546875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66796.140625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66796.6796875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66839.796875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66840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66875.546875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66875.9453125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67087.296875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67087.609375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67085.296875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67085.3125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67201.34375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67201.515625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67219.4296875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67219.484375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67222.8984375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67223.09375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67300.6875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67300.8046875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67378.125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67379.8046875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67556.59375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67556.5546875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67487.703125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67487.671875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67527.6171875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67527.5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67500.7578125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67500.609375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67469.109375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67469.375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67579.9609375</v>
      </c>
    </row>
    <row r="256" spans="1:12" x14ac:dyDescent="0.25">
      <c r="A256">
        <v>1399</v>
      </c>
      <c r="B256" s="1">
        <f>DATE(2022,7,2) + TIME(0,0,0)</f>
        <v>44744</v>
      </c>
      <c r="C256">
        <v>30728.291015625</v>
      </c>
      <c r="D256">
        <v>0</v>
      </c>
      <c r="E256">
        <v>0</v>
      </c>
      <c r="F256">
        <v>0</v>
      </c>
      <c r="G256">
        <v>3072829</v>
      </c>
      <c r="H256">
        <v>0</v>
      </c>
      <c r="I256">
        <v>1</v>
      </c>
      <c r="J256">
        <v>0</v>
      </c>
      <c r="K256">
        <v>0</v>
      </c>
      <c r="L256">
        <v>73532.828125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6145658</v>
      </c>
      <c r="D257">
        <v>0</v>
      </c>
      <c r="E257">
        <v>0</v>
      </c>
      <c r="F257">
        <v>0</v>
      </c>
      <c r="G257">
        <v>3072829</v>
      </c>
      <c r="H257">
        <v>0</v>
      </c>
      <c r="I257">
        <v>1</v>
      </c>
      <c r="J257">
        <v>0</v>
      </c>
      <c r="K257">
        <v>0</v>
      </c>
      <c r="L257">
        <v>73200.0078125</v>
      </c>
    </row>
    <row r="258" spans="1:12" x14ac:dyDescent="0.25">
      <c r="A258">
        <v>1401</v>
      </c>
      <c r="B258" s="1">
        <f>DATE(2022,7,4) + TIME(0,0,0)</f>
        <v>44746</v>
      </c>
      <c r="C258">
        <v>6175770.5</v>
      </c>
      <c r="D258">
        <v>0</v>
      </c>
      <c r="E258">
        <v>0</v>
      </c>
      <c r="F258">
        <v>0</v>
      </c>
      <c r="G258">
        <v>3011248.25</v>
      </c>
      <c r="H258">
        <v>0</v>
      </c>
      <c r="I258">
        <v>1</v>
      </c>
      <c r="J258">
        <v>0</v>
      </c>
      <c r="K258">
        <v>0</v>
      </c>
      <c r="L258">
        <v>73177.609375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7651282</v>
      </c>
      <c r="D259">
        <v>0</v>
      </c>
      <c r="E259">
        <v>0</v>
      </c>
      <c r="F259">
        <v>0</v>
      </c>
      <c r="G259">
        <v>3011248.25</v>
      </c>
      <c r="H259">
        <v>0</v>
      </c>
      <c r="I259">
        <v>1</v>
      </c>
      <c r="J259">
        <v>0</v>
      </c>
      <c r="K259">
        <v>0</v>
      </c>
      <c r="L259">
        <v>72761.8203125</v>
      </c>
    </row>
    <row r="260" spans="1:12" x14ac:dyDescent="0.25">
      <c r="A260">
        <v>1401.5</v>
      </c>
      <c r="B260" s="1">
        <f>DATE(2022,7,4) + TIME(12,0,0)</f>
        <v>44746.5</v>
      </c>
      <c r="C260">
        <v>7681670</v>
      </c>
      <c r="D260">
        <v>0</v>
      </c>
      <c r="E260">
        <v>0</v>
      </c>
      <c r="F260">
        <v>0</v>
      </c>
      <c r="G260">
        <v>3038765.75</v>
      </c>
      <c r="H260">
        <v>0</v>
      </c>
      <c r="I260">
        <v>1</v>
      </c>
      <c r="J260">
        <v>0</v>
      </c>
      <c r="K260">
        <v>0</v>
      </c>
      <c r="L260">
        <v>72771.6875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9170665</v>
      </c>
      <c r="D261">
        <v>0</v>
      </c>
      <c r="E261">
        <v>0</v>
      </c>
      <c r="F261">
        <v>0</v>
      </c>
      <c r="G261">
        <v>3038765.75</v>
      </c>
      <c r="H261">
        <v>0</v>
      </c>
      <c r="I261">
        <v>1</v>
      </c>
      <c r="J261">
        <v>0</v>
      </c>
      <c r="K261">
        <v>0</v>
      </c>
      <c r="L261">
        <v>72691.5625</v>
      </c>
    </row>
    <row r="262" spans="1:12" x14ac:dyDescent="0.25">
      <c r="A262">
        <v>1402</v>
      </c>
      <c r="B262" s="1">
        <f>DATE(2022,7,5) + TIME(0,0,0)</f>
        <v>44747</v>
      </c>
      <c r="C262">
        <v>9200690</v>
      </c>
      <c r="D262">
        <v>0</v>
      </c>
      <c r="E262">
        <v>0</v>
      </c>
      <c r="F262">
        <v>0</v>
      </c>
      <c r="G262">
        <v>3002503.5</v>
      </c>
      <c r="H262">
        <v>0</v>
      </c>
      <c r="I262">
        <v>1</v>
      </c>
      <c r="J262">
        <v>0</v>
      </c>
      <c r="K262">
        <v>0</v>
      </c>
      <c r="L262">
        <v>72675.890625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15175672</v>
      </c>
      <c r="D263">
        <v>0</v>
      </c>
      <c r="E263">
        <v>0</v>
      </c>
      <c r="F263">
        <v>0</v>
      </c>
      <c r="G263">
        <v>3002503.5</v>
      </c>
      <c r="H263">
        <v>0</v>
      </c>
      <c r="I263">
        <v>1</v>
      </c>
      <c r="J263">
        <v>0</v>
      </c>
      <c r="K263">
        <v>0</v>
      </c>
      <c r="L263">
        <v>72500.140625</v>
      </c>
    </row>
    <row r="264" spans="1:12" x14ac:dyDescent="0.25">
      <c r="A264">
        <v>1404</v>
      </c>
      <c r="B264" s="1">
        <f>DATE(2022,7,7) + TIME(0,0,0)</f>
        <v>44749</v>
      </c>
      <c r="C264">
        <v>15205113</v>
      </c>
      <c r="D264">
        <v>0</v>
      </c>
      <c r="E264">
        <v>0</v>
      </c>
      <c r="F264">
        <v>0</v>
      </c>
      <c r="G264">
        <v>2944149.75</v>
      </c>
      <c r="H264">
        <v>0</v>
      </c>
      <c r="I264">
        <v>1</v>
      </c>
      <c r="J264">
        <v>0</v>
      </c>
      <c r="K264">
        <v>0</v>
      </c>
      <c r="L264">
        <v>72463.46875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32840570</v>
      </c>
      <c r="D265">
        <v>0</v>
      </c>
      <c r="E265">
        <v>0</v>
      </c>
      <c r="F265">
        <v>0</v>
      </c>
      <c r="G265">
        <v>2944149.75</v>
      </c>
      <c r="H265">
        <v>0</v>
      </c>
      <c r="I265">
        <v>1</v>
      </c>
      <c r="J265">
        <v>0</v>
      </c>
      <c r="K265">
        <v>0</v>
      </c>
      <c r="L265">
        <v>71979.03125</v>
      </c>
    </row>
    <row r="266" spans="1:12" x14ac:dyDescent="0.25">
      <c r="A266">
        <v>1410</v>
      </c>
      <c r="B266" s="1">
        <f>DATE(2022,7,13) + TIME(0,0,0)</f>
        <v>44755</v>
      </c>
      <c r="C266">
        <v>32871126</v>
      </c>
      <c r="D266">
        <v>0</v>
      </c>
      <c r="E266">
        <v>0</v>
      </c>
      <c r="F266">
        <v>0</v>
      </c>
      <c r="G266">
        <v>3055619.75</v>
      </c>
      <c r="H266">
        <v>0</v>
      </c>
      <c r="I266">
        <v>1</v>
      </c>
      <c r="J266">
        <v>0</v>
      </c>
      <c r="K266">
        <v>0</v>
      </c>
      <c r="L266">
        <v>72021.515625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38951808</v>
      </c>
      <c r="D267">
        <v>0</v>
      </c>
      <c r="E267">
        <v>0</v>
      </c>
      <c r="F267">
        <v>0</v>
      </c>
      <c r="G267">
        <v>3055619.75</v>
      </c>
      <c r="H267">
        <v>0</v>
      </c>
      <c r="I267">
        <v>1</v>
      </c>
      <c r="J267">
        <v>0</v>
      </c>
      <c r="K267">
        <v>0</v>
      </c>
      <c r="L267">
        <v>72070.6015625</v>
      </c>
    </row>
    <row r="268" spans="1:12" x14ac:dyDescent="0.25">
      <c r="A268">
        <v>1412</v>
      </c>
      <c r="B268" s="1">
        <f>DATE(2022,7,15) + TIME(0,0,0)</f>
        <v>44757</v>
      </c>
      <c r="C268">
        <v>38981672</v>
      </c>
      <c r="D268">
        <v>0</v>
      </c>
      <c r="E268">
        <v>0</v>
      </c>
      <c r="F268">
        <v>0</v>
      </c>
      <c r="G268">
        <v>2986236.25</v>
      </c>
      <c r="H268">
        <v>0</v>
      </c>
      <c r="I268">
        <v>1</v>
      </c>
      <c r="J268">
        <v>0</v>
      </c>
      <c r="K268">
        <v>0</v>
      </c>
      <c r="L268">
        <v>72046.078125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53882992</v>
      </c>
      <c r="D269">
        <v>0</v>
      </c>
      <c r="E269">
        <v>0</v>
      </c>
      <c r="F269">
        <v>0</v>
      </c>
      <c r="G269">
        <v>2986236.25</v>
      </c>
      <c r="H269">
        <v>0</v>
      </c>
      <c r="I269">
        <v>1</v>
      </c>
      <c r="J269">
        <v>0</v>
      </c>
      <c r="K269">
        <v>0</v>
      </c>
      <c r="L269">
        <v>71704.421875</v>
      </c>
    </row>
    <row r="270" spans="1:12" x14ac:dyDescent="0.25">
      <c r="A270">
        <v>1417</v>
      </c>
      <c r="B270" s="1">
        <f>DATE(2022,7,20) + TIME(0,0,0)</f>
        <v>44762</v>
      </c>
      <c r="C270">
        <v>53912432</v>
      </c>
      <c r="D270">
        <v>0</v>
      </c>
      <c r="E270">
        <v>0</v>
      </c>
      <c r="F270">
        <v>0</v>
      </c>
      <c r="G270">
        <v>2943963.25</v>
      </c>
      <c r="H270">
        <v>0</v>
      </c>
      <c r="I270">
        <v>1</v>
      </c>
      <c r="J270">
        <v>0</v>
      </c>
      <c r="K270">
        <v>0</v>
      </c>
      <c r="L270">
        <v>71691.1328125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62714880</v>
      </c>
      <c r="D271">
        <v>0</v>
      </c>
      <c r="E271">
        <v>0</v>
      </c>
      <c r="F271">
        <v>0</v>
      </c>
      <c r="G271">
        <v>2943963.5</v>
      </c>
      <c r="H271">
        <v>0</v>
      </c>
      <c r="I271">
        <v>1</v>
      </c>
      <c r="J271">
        <v>0</v>
      </c>
      <c r="K271">
        <v>0</v>
      </c>
      <c r="L271">
        <v>71534.9609375</v>
      </c>
    </row>
    <row r="272" spans="1:12" x14ac:dyDescent="0.25">
      <c r="A272">
        <v>1420</v>
      </c>
      <c r="B272" s="1">
        <f>DATE(2022,7,23) + TIME(0,0,0)</f>
        <v>44765</v>
      </c>
      <c r="C272">
        <v>62744912</v>
      </c>
      <c r="D272">
        <v>0</v>
      </c>
      <c r="E272">
        <v>0</v>
      </c>
      <c r="F272">
        <v>0</v>
      </c>
      <c r="G272">
        <v>3003120.75</v>
      </c>
      <c r="H272">
        <v>0</v>
      </c>
      <c r="I272">
        <v>1</v>
      </c>
      <c r="J272">
        <v>0</v>
      </c>
      <c r="K272">
        <v>0</v>
      </c>
      <c r="L272">
        <v>71554.4453125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89742968</v>
      </c>
      <c r="D273">
        <v>0</v>
      </c>
      <c r="E273">
        <v>0</v>
      </c>
      <c r="F273">
        <v>0</v>
      </c>
      <c r="G273">
        <v>3003120.75</v>
      </c>
      <c r="H273">
        <v>0</v>
      </c>
      <c r="I273">
        <v>1</v>
      </c>
      <c r="J273">
        <v>0</v>
      </c>
      <c r="K273">
        <v>0</v>
      </c>
      <c r="L273">
        <v>71411.3671875</v>
      </c>
    </row>
    <row r="274" spans="1:12" x14ac:dyDescent="0.25">
      <c r="A274">
        <v>1429</v>
      </c>
      <c r="B274" s="1">
        <f>DATE(2022,8,1) + TIME(0,0,0)</f>
        <v>44774</v>
      </c>
      <c r="C274">
        <v>89773656</v>
      </c>
      <c r="D274">
        <v>0</v>
      </c>
      <c r="E274">
        <v>0</v>
      </c>
      <c r="F274">
        <v>0</v>
      </c>
      <c r="G274">
        <v>3068986.75</v>
      </c>
      <c r="H274">
        <v>0</v>
      </c>
      <c r="I274">
        <v>1</v>
      </c>
      <c r="J274">
        <v>0</v>
      </c>
      <c r="K274">
        <v>0</v>
      </c>
      <c r="L274">
        <v>71433.390625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92198160</v>
      </c>
      <c r="D275">
        <v>0</v>
      </c>
      <c r="E275">
        <v>0</v>
      </c>
      <c r="F275">
        <v>0</v>
      </c>
      <c r="G275">
        <v>3068986.75</v>
      </c>
      <c r="H275">
        <v>0</v>
      </c>
      <c r="I275">
        <v>1</v>
      </c>
      <c r="J275">
        <v>0</v>
      </c>
      <c r="K275">
        <v>0</v>
      </c>
      <c r="L275">
        <v>71456.7421875</v>
      </c>
    </row>
    <row r="276" spans="1:12" x14ac:dyDescent="0.25">
      <c r="A276">
        <v>1429.8</v>
      </c>
      <c r="B276" s="1">
        <f>DATE(2022,8,1) + TIME(19,12,0)</f>
        <v>44774.8</v>
      </c>
      <c r="C276">
        <v>92226576</v>
      </c>
      <c r="D276">
        <v>0</v>
      </c>
      <c r="E276">
        <v>0</v>
      </c>
      <c r="F276">
        <v>0</v>
      </c>
      <c r="G276">
        <v>2841715</v>
      </c>
      <c r="H276">
        <v>0</v>
      </c>
      <c r="I276">
        <v>1</v>
      </c>
      <c r="J276">
        <v>0</v>
      </c>
      <c r="K276">
        <v>0</v>
      </c>
      <c r="L276">
        <v>71385.3203125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92766504</v>
      </c>
      <c r="D277">
        <v>0</v>
      </c>
      <c r="E277">
        <v>0</v>
      </c>
      <c r="F277">
        <v>0</v>
      </c>
      <c r="G277">
        <v>2841715</v>
      </c>
      <c r="H277">
        <v>0</v>
      </c>
      <c r="I277">
        <v>1</v>
      </c>
      <c r="J277">
        <v>0</v>
      </c>
      <c r="K277">
        <v>0</v>
      </c>
      <c r="L277">
        <v>71334.6640625</v>
      </c>
    </row>
    <row r="278" spans="1:12" x14ac:dyDescent="0.25">
      <c r="A278">
        <v>1430</v>
      </c>
      <c r="B278" s="1">
        <f>DATE(2022,8,2) + TIME(0,0,0)</f>
        <v>44775</v>
      </c>
      <c r="C278">
        <v>92797576</v>
      </c>
      <c r="D278">
        <v>0</v>
      </c>
      <c r="E278">
        <v>0</v>
      </c>
      <c r="F278">
        <v>0</v>
      </c>
      <c r="G278">
        <v>3107892.75</v>
      </c>
      <c r="H278">
        <v>0</v>
      </c>
      <c r="I278">
        <v>1</v>
      </c>
      <c r="J278">
        <v>0</v>
      </c>
      <c r="K278">
        <v>0</v>
      </c>
      <c r="L278">
        <v>71417.1015625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102090176</v>
      </c>
      <c r="D279">
        <v>0</v>
      </c>
      <c r="E279">
        <v>0</v>
      </c>
      <c r="F279">
        <v>0</v>
      </c>
      <c r="G279">
        <v>3107892.75</v>
      </c>
      <c r="H279">
        <v>0</v>
      </c>
      <c r="I279">
        <v>1</v>
      </c>
      <c r="J279">
        <v>0</v>
      </c>
      <c r="K279">
        <v>0</v>
      </c>
      <c r="L279">
        <v>71502.6015625</v>
      </c>
    </row>
    <row r="280" spans="1:12" x14ac:dyDescent="0.25">
      <c r="A280">
        <v>1433</v>
      </c>
      <c r="B280" s="1">
        <f>DATE(2022,8,5) + TIME(0,0,0)</f>
        <v>44778</v>
      </c>
      <c r="C280">
        <v>102090176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67367.2265625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102090176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64646.75</v>
      </c>
    </row>
    <row r="282" spans="1:12" x14ac:dyDescent="0.25">
      <c r="A282">
        <v>1439</v>
      </c>
      <c r="B282" s="1">
        <f>DATE(2022,8,11) + TIME(0,0,0)</f>
        <v>44784</v>
      </c>
      <c r="C282">
        <v>102120992</v>
      </c>
      <c r="D282">
        <v>0</v>
      </c>
      <c r="E282">
        <v>0</v>
      </c>
      <c r="F282">
        <v>0</v>
      </c>
      <c r="G282">
        <v>3081304.75</v>
      </c>
      <c r="H282">
        <v>0</v>
      </c>
      <c r="I282">
        <v>1</v>
      </c>
      <c r="J282">
        <v>0</v>
      </c>
      <c r="K282">
        <v>0</v>
      </c>
      <c r="L282">
        <v>68596.78125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105171480</v>
      </c>
      <c r="D283">
        <v>0</v>
      </c>
      <c r="E283">
        <v>0</v>
      </c>
      <c r="F283">
        <v>0</v>
      </c>
      <c r="G283">
        <v>3081304.75</v>
      </c>
      <c r="H283">
        <v>0</v>
      </c>
      <c r="I283">
        <v>1</v>
      </c>
      <c r="J283">
        <v>0</v>
      </c>
      <c r="K283">
        <v>0</v>
      </c>
      <c r="L283">
        <v>70021.9609375</v>
      </c>
    </row>
    <row r="284" spans="1:12" x14ac:dyDescent="0.25">
      <c r="A284">
        <v>1440</v>
      </c>
      <c r="B284" s="1">
        <f>DATE(2022,8,12) + TIME(0,0,0)</f>
        <v>44785</v>
      </c>
      <c r="C284">
        <v>105201152</v>
      </c>
      <c r="D284">
        <v>0</v>
      </c>
      <c r="E284">
        <v>0</v>
      </c>
      <c r="F284">
        <v>0</v>
      </c>
      <c r="G284">
        <v>2966746.5</v>
      </c>
      <c r="H284">
        <v>0</v>
      </c>
      <c r="I284">
        <v>1</v>
      </c>
      <c r="J284">
        <v>0</v>
      </c>
      <c r="K284">
        <v>0</v>
      </c>
      <c r="L284">
        <v>69989.375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122971960</v>
      </c>
      <c r="D285">
        <v>0</v>
      </c>
      <c r="E285">
        <v>0</v>
      </c>
      <c r="F285">
        <v>0</v>
      </c>
      <c r="G285">
        <v>2966746.5</v>
      </c>
      <c r="H285">
        <v>0</v>
      </c>
      <c r="I285">
        <v>1</v>
      </c>
      <c r="J285">
        <v>0</v>
      </c>
      <c r="K285">
        <v>0</v>
      </c>
      <c r="L285">
        <v>70771.6328125</v>
      </c>
    </row>
    <row r="286" spans="1:12" x14ac:dyDescent="0.25">
      <c r="A286">
        <v>1446</v>
      </c>
      <c r="B286" s="1">
        <f>DATE(2022,8,18) + TIME(0,0,0)</f>
        <v>44791</v>
      </c>
      <c r="C286">
        <v>123002096</v>
      </c>
      <c r="D286">
        <v>0</v>
      </c>
      <c r="E286">
        <v>0</v>
      </c>
      <c r="F286">
        <v>0</v>
      </c>
      <c r="G286">
        <v>3013086.25</v>
      </c>
      <c r="H286">
        <v>0</v>
      </c>
      <c r="I286">
        <v>1</v>
      </c>
      <c r="J286">
        <v>0</v>
      </c>
      <c r="K286">
        <v>0</v>
      </c>
      <c r="L286">
        <v>70784.75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180220608</v>
      </c>
      <c r="D287">
        <v>0</v>
      </c>
      <c r="E287">
        <v>0</v>
      </c>
      <c r="F287">
        <v>0</v>
      </c>
      <c r="G287">
        <v>3013086.25</v>
      </c>
      <c r="H287">
        <v>0</v>
      </c>
      <c r="I287">
        <v>1</v>
      </c>
      <c r="J287">
        <v>0</v>
      </c>
      <c r="K287">
        <v>0</v>
      </c>
      <c r="L287">
        <v>71125.125</v>
      </c>
    </row>
    <row r="288" spans="1:12" x14ac:dyDescent="0.25">
      <c r="A288">
        <v>1465</v>
      </c>
      <c r="B288" s="1">
        <f>DATE(2022,9,6) + TIME(0,0,0)</f>
        <v>44810</v>
      </c>
      <c r="C288">
        <v>180250128</v>
      </c>
      <c r="D288">
        <v>0</v>
      </c>
      <c r="E288">
        <v>0</v>
      </c>
      <c r="F288">
        <v>0</v>
      </c>
      <c r="G288">
        <v>2952646</v>
      </c>
      <c r="H288">
        <v>0</v>
      </c>
      <c r="I288">
        <v>1</v>
      </c>
      <c r="J288">
        <v>0</v>
      </c>
      <c r="K288">
        <v>0</v>
      </c>
      <c r="L288">
        <v>71107.296875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186125888</v>
      </c>
      <c r="D289">
        <v>0</v>
      </c>
      <c r="E289">
        <v>0</v>
      </c>
      <c r="F289">
        <v>0</v>
      </c>
      <c r="G289">
        <v>2952646</v>
      </c>
      <c r="H289">
        <v>0</v>
      </c>
      <c r="I289">
        <v>1</v>
      </c>
      <c r="J289">
        <v>0</v>
      </c>
      <c r="K289">
        <v>0</v>
      </c>
      <c r="L289">
        <v>71090.0859375</v>
      </c>
    </row>
    <row r="290" spans="1:12" x14ac:dyDescent="0.25">
      <c r="A290">
        <v>1467</v>
      </c>
      <c r="B290" s="1">
        <f>DATE(2022,9,8) + TIME(0,0,0)</f>
        <v>44812</v>
      </c>
      <c r="C290">
        <v>186154368</v>
      </c>
      <c r="D290">
        <v>0</v>
      </c>
      <c r="E290">
        <v>0</v>
      </c>
      <c r="F290">
        <v>0</v>
      </c>
      <c r="G290">
        <v>2847078.5</v>
      </c>
      <c r="H290">
        <v>0</v>
      </c>
      <c r="I290">
        <v>1</v>
      </c>
      <c r="J290">
        <v>0</v>
      </c>
      <c r="K290">
        <v>0</v>
      </c>
      <c r="L290">
        <v>71058.5390625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187834144</v>
      </c>
      <c r="D291">
        <v>0</v>
      </c>
      <c r="E291">
        <v>0</v>
      </c>
      <c r="F291">
        <v>0</v>
      </c>
      <c r="G291">
        <v>2847078.5</v>
      </c>
      <c r="H291">
        <v>0</v>
      </c>
      <c r="I291">
        <v>1</v>
      </c>
      <c r="J291">
        <v>0</v>
      </c>
      <c r="K291">
        <v>0</v>
      </c>
      <c r="L291">
        <v>71020.1015625</v>
      </c>
    </row>
    <row r="292" spans="1:12" x14ac:dyDescent="0.25">
      <c r="A292">
        <v>1467.6</v>
      </c>
      <c r="B292" s="1">
        <f>DATE(2022,9,8) + TIME(14,24,0)</f>
        <v>44812.6</v>
      </c>
      <c r="C292">
        <v>187863904</v>
      </c>
      <c r="D292">
        <v>0</v>
      </c>
      <c r="E292">
        <v>0</v>
      </c>
      <c r="F292">
        <v>0</v>
      </c>
      <c r="G292">
        <v>2977035.75</v>
      </c>
      <c r="H292">
        <v>0</v>
      </c>
      <c r="I292">
        <v>1</v>
      </c>
      <c r="J292">
        <v>0</v>
      </c>
      <c r="K292">
        <v>0</v>
      </c>
      <c r="L292">
        <v>71057.9765625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221772352</v>
      </c>
      <c r="D293">
        <v>0</v>
      </c>
      <c r="E293">
        <v>0</v>
      </c>
      <c r="F293">
        <v>0</v>
      </c>
      <c r="G293">
        <v>2977035.75</v>
      </c>
      <c r="H293">
        <v>0</v>
      </c>
      <c r="I293">
        <v>1</v>
      </c>
      <c r="J293">
        <v>0</v>
      </c>
      <c r="K293">
        <v>0</v>
      </c>
      <c r="L293">
        <v>71165.5234375</v>
      </c>
    </row>
    <row r="294" spans="1:12" x14ac:dyDescent="0.25">
      <c r="A294">
        <v>1479</v>
      </c>
      <c r="B294" s="1">
        <f>DATE(2022,9,20) + TIME(0,0,0)</f>
        <v>44824</v>
      </c>
      <c r="C294">
        <v>221801456</v>
      </c>
      <c r="D294">
        <v>0</v>
      </c>
      <c r="E294">
        <v>0</v>
      </c>
      <c r="F294">
        <v>0</v>
      </c>
      <c r="G294">
        <v>2910561.25</v>
      </c>
      <c r="H294">
        <v>0</v>
      </c>
      <c r="I294">
        <v>1</v>
      </c>
      <c r="J294">
        <v>0</v>
      </c>
      <c r="K294">
        <v>0</v>
      </c>
      <c r="L294">
        <v>71146.2265625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223227632</v>
      </c>
      <c r="D295">
        <v>0</v>
      </c>
      <c r="E295">
        <v>0</v>
      </c>
      <c r="F295">
        <v>0</v>
      </c>
      <c r="G295">
        <v>2910561.25</v>
      </c>
      <c r="H295">
        <v>0</v>
      </c>
      <c r="I295">
        <v>1</v>
      </c>
      <c r="J295">
        <v>0</v>
      </c>
      <c r="K295">
        <v>0</v>
      </c>
      <c r="L295">
        <v>71129.484375</v>
      </c>
    </row>
    <row r="296" spans="1:12" x14ac:dyDescent="0.25">
      <c r="A296">
        <v>1479.5</v>
      </c>
      <c r="B296" s="1">
        <f>DATE(2022,9,20) + TIME(12,0,0)</f>
        <v>44824.5</v>
      </c>
      <c r="C296">
        <v>223257280</v>
      </c>
      <c r="D296">
        <v>0</v>
      </c>
      <c r="E296">
        <v>0</v>
      </c>
      <c r="F296">
        <v>0</v>
      </c>
      <c r="G296">
        <v>2965732.25</v>
      </c>
      <c r="H296">
        <v>0</v>
      </c>
      <c r="I296">
        <v>1</v>
      </c>
      <c r="J296">
        <v>0</v>
      </c>
      <c r="K296">
        <v>0</v>
      </c>
      <c r="L296">
        <v>71145.421875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248436352</v>
      </c>
      <c r="D297">
        <v>0</v>
      </c>
      <c r="E297">
        <v>0</v>
      </c>
      <c r="F297">
        <v>0</v>
      </c>
      <c r="G297">
        <v>2965732.25</v>
      </c>
      <c r="H297">
        <v>0</v>
      </c>
      <c r="I297">
        <v>1</v>
      </c>
      <c r="J297">
        <v>0</v>
      </c>
      <c r="K297">
        <v>0</v>
      </c>
      <c r="L297">
        <v>71189.953125</v>
      </c>
    </row>
    <row r="298" spans="1:12" x14ac:dyDescent="0.25">
      <c r="A298">
        <v>1488</v>
      </c>
      <c r="B298" s="1">
        <f>DATE(2022,9,29) + TIME(0,0,0)</f>
        <v>44833</v>
      </c>
      <c r="C298">
        <v>248465408</v>
      </c>
      <c r="D298">
        <v>0</v>
      </c>
      <c r="E298">
        <v>0</v>
      </c>
      <c r="F298">
        <v>0</v>
      </c>
      <c r="G298">
        <v>2905386</v>
      </c>
      <c r="H298">
        <v>0</v>
      </c>
      <c r="I298">
        <v>1</v>
      </c>
      <c r="J298">
        <v>0</v>
      </c>
      <c r="K298">
        <v>0</v>
      </c>
      <c r="L298">
        <v>71172.71875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262963280</v>
      </c>
      <c r="D299">
        <v>0</v>
      </c>
      <c r="E299">
        <v>0</v>
      </c>
      <c r="F299">
        <v>0</v>
      </c>
      <c r="G299">
        <v>2905386</v>
      </c>
      <c r="H299">
        <v>0</v>
      </c>
      <c r="I299">
        <v>1</v>
      </c>
      <c r="J299">
        <v>0</v>
      </c>
      <c r="K299">
        <v>0</v>
      </c>
      <c r="L299">
        <v>71142.1875</v>
      </c>
    </row>
    <row r="300" spans="1:12" x14ac:dyDescent="0.25">
      <c r="A300">
        <v>1493</v>
      </c>
      <c r="B300" s="1">
        <f>DATE(2022,10,4) + TIME(0,0,0)</f>
        <v>44838</v>
      </c>
      <c r="C300">
        <v>262996336</v>
      </c>
      <c r="D300">
        <v>0</v>
      </c>
      <c r="E300">
        <v>0</v>
      </c>
      <c r="F300">
        <v>0</v>
      </c>
      <c r="G300">
        <v>3305354.25</v>
      </c>
      <c r="H300">
        <v>0</v>
      </c>
      <c r="I300">
        <v>1</v>
      </c>
      <c r="J300">
        <v>0</v>
      </c>
      <c r="K300">
        <v>0</v>
      </c>
      <c r="L300">
        <v>72887.515625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329070368</v>
      </c>
      <c r="D301">
        <v>0</v>
      </c>
      <c r="E301">
        <v>0</v>
      </c>
      <c r="F301">
        <v>0</v>
      </c>
      <c r="G301">
        <v>3305354.25</v>
      </c>
      <c r="H301">
        <v>0</v>
      </c>
      <c r="I301">
        <v>1</v>
      </c>
      <c r="J301">
        <v>0</v>
      </c>
      <c r="K301">
        <v>0</v>
      </c>
      <c r="L301">
        <v>77196.6796875</v>
      </c>
    </row>
    <row r="302" spans="1:12" x14ac:dyDescent="0.25">
      <c r="A302">
        <v>1513</v>
      </c>
      <c r="B302" s="1">
        <f>DATE(2022,10,24) + TIME(0,0,0)</f>
        <v>44858</v>
      </c>
      <c r="C302">
        <v>329100960</v>
      </c>
      <c r="D302">
        <v>0</v>
      </c>
      <c r="E302">
        <v>0</v>
      </c>
      <c r="F302">
        <v>0</v>
      </c>
      <c r="G302">
        <v>3057724.75</v>
      </c>
      <c r="H302">
        <v>0</v>
      </c>
      <c r="I302">
        <v>1</v>
      </c>
      <c r="J302">
        <v>0</v>
      </c>
      <c r="K302">
        <v>0</v>
      </c>
      <c r="L302">
        <v>77009.5546875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335185824</v>
      </c>
      <c r="D303">
        <v>0</v>
      </c>
      <c r="E303">
        <v>0</v>
      </c>
      <c r="F303">
        <v>0</v>
      </c>
      <c r="G303">
        <v>3057724.75</v>
      </c>
      <c r="H303">
        <v>0</v>
      </c>
      <c r="I303">
        <v>1</v>
      </c>
      <c r="J303">
        <v>0</v>
      </c>
      <c r="K303">
        <v>0</v>
      </c>
      <c r="L303">
        <v>76782.1484375</v>
      </c>
    </row>
    <row r="304" spans="1:12" x14ac:dyDescent="0.25">
      <c r="A304">
        <v>1515</v>
      </c>
      <c r="B304" s="1">
        <f>DATE(2022,10,26) + TIME(0,0,0)</f>
        <v>44860</v>
      </c>
      <c r="C304">
        <v>335215488</v>
      </c>
      <c r="D304">
        <v>0</v>
      </c>
      <c r="E304">
        <v>0</v>
      </c>
      <c r="F304">
        <v>0</v>
      </c>
      <c r="G304">
        <v>2966230.25</v>
      </c>
      <c r="H304">
        <v>0</v>
      </c>
      <c r="I304">
        <v>1</v>
      </c>
      <c r="J304">
        <v>0</v>
      </c>
      <c r="K304">
        <v>0</v>
      </c>
      <c r="L304">
        <v>76713.3125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344084512</v>
      </c>
      <c r="D305">
        <v>0</v>
      </c>
      <c r="E305">
        <v>0</v>
      </c>
      <c r="F305">
        <v>0</v>
      </c>
      <c r="G305">
        <v>2966230.25</v>
      </c>
      <c r="H305">
        <v>0</v>
      </c>
      <c r="I305">
        <v>1</v>
      </c>
      <c r="J305">
        <v>0</v>
      </c>
      <c r="K305">
        <v>0</v>
      </c>
      <c r="L305">
        <v>76526.8359375</v>
      </c>
    </row>
    <row r="306" spans="1:12" x14ac:dyDescent="0.25">
      <c r="A306">
        <v>1518</v>
      </c>
      <c r="B306" s="1">
        <f>DATE(2022,10,29) + TIME(0,0,0)</f>
        <v>44863</v>
      </c>
      <c r="C306">
        <v>344114656</v>
      </c>
      <c r="D306">
        <v>0</v>
      </c>
      <c r="E306">
        <v>0</v>
      </c>
      <c r="F306">
        <v>0</v>
      </c>
      <c r="G306">
        <v>3013688.25</v>
      </c>
      <c r="H306">
        <v>0</v>
      </c>
      <c r="I306">
        <v>1</v>
      </c>
      <c r="J306">
        <v>0</v>
      </c>
      <c r="K306">
        <v>0</v>
      </c>
      <c r="L306">
        <v>76562.1015625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353125568</v>
      </c>
      <c r="D307">
        <v>0</v>
      </c>
      <c r="E307">
        <v>0</v>
      </c>
      <c r="F307">
        <v>0</v>
      </c>
      <c r="G307">
        <v>3013688.25</v>
      </c>
      <c r="H307">
        <v>0</v>
      </c>
      <c r="I307">
        <v>1</v>
      </c>
      <c r="J307">
        <v>0</v>
      </c>
      <c r="K307">
        <v>0</v>
      </c>
      <c r="L307">
        <v>76543.71875</v>
      </c>
    </row>
    <row r="308" spans="1:12" x14ac:dyDescent="0.25">
      <c r="A308">
        <v>1521</v>
      </c>
      <c r="B308" s="1">
        <f>DATE(2022,11,1) + TIME(0,0,0)</f>
        <v>44866</v>
      </c>
      <c r="C308">
        <v>353156992</v>
      </c>
      <c r="D308">
        <v>0</v>
      </c>
      <c r="E308">
        <v>0</v>
      </c>
      <c r="F308">
        <v>0</v>
      </c>
      <c r="G308">
        <v>3141960.75</v>
      </c>
      <c r="H308">
        <v>0</v>
      </c>
      <c r="I308">
        <v>1</v>
      </c>
      <c r="J308">
        <v>0</v>
      </c>
      <c r="K308">
        <v>0</v>
      </c>
      <c r="L308">
        <v>76638.1640625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355639136</v>
      </c>
      <c r="D309">
        <v>0</v>
      </c>
      <c r="E309">
        <v>0</v>
      </c>
      <c r="F309">
        <v>0</v>
      </c>
      <c r="G309">
        <v>3141960.75</v>
      </c>
      <c r="H309">
        <v>0</v>
      </c>
      <c r="I309">
        <v>1</v>
      </c>
      <c r="J309">
        <v>0</v>
      </c>
      <c r="K309">
        <v>0</v>
      </c>
      <c r="L309">
        <v>76714.8046875</v>
      </c>
    </row>
    <row r="310" spans="1:12" x14ac:dyDescent="0.25">
      <c r="A310">
        <v>1521.8</v>
      </c>
      <c r="B310" s="1">
        <f>DATE(2022,11,1) + TIME(19,12,0)</f>
        <v>44866.8</v>
      </c>
      <c r="C310">
        <v>355669280</v>
      </c>
      <c r="D310">
        <v>0</v>
      </c>
      <c r="E310">
        <v>0</v>
      </c>
      <c r="F310">
        <v>0</v>
      </c>
      <c r="G310">
        <v>3013976.25</v>
      </c>
      <c r="H310">
        <v>0</v>
      </c>
      <c r="I310">
        <v>1</v>
      </c>
      <c r="J310">
        <v>0</v>
      </c>
      <c r="K310">
        <v>0</v>
      </c>
      <c r="L310">
        <v>76621.1015625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359255904</v>
      </c>
      <c r="D311">
        <v>0</v>
      </c>
      <c r="E311">
        <v>0</v>
      </c>
      <c r="F311">
        <v>0</v>
      </c>
      <c r="G311">
        <v>3013976.25</v>
      </c>
      <c r="H311">
        <v>0</v>
      </c>
      <c r="I311">
        <v>1</v>
      </c>
      <c r="J311">
        <v>0</v>
      </c>
      <c r="K311">
        <v>0</v>
      </c>
      <c r="L311">
        <v>76546.0859375</v>
      </c>
    </row>
    <row r="312" spans="1:12" x14ac:dyDescent="0.25">
      <c r="A312">
        <v>1523</v>
      </c>
      <c r="B312" s="1">
        <f>DATE(2022,11,3) + TIME(0,0,0)</f>
        <v>44868</v>
      </c>
      <c r="C312">
        <v>359285856</v>
      </c>
      <c r="D312">
        <v>0</v>
      </c>
      <c r="E312">
        <v>0</v>
      </c>
      <c r="F312">
        <v>0</v>
      </c>
      <c r="G312">
        <v>2995233</v>
      </c>
      <c r="H312">
        <v>0</v>
      </c>
      <c r="I312">
        <v>1</v>
      </c>
      <c r="J312">
        <v>0</v>
      </c>
      <c r="K312">
        <v>0</v>
      </c>
      <c r="L312">
        <v>76532.203125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368241600</v>
      </c>
      <c r="D313">
        <v>0</v>
      </c>
      <c r="E313">
        <v>0</v>
      </c>
      <c r="F313">
        <v>0</v>
      </c>
      <c r="G313">
        <v>2995233</v>
      </c>
      <c r="H313">
        <v>0</v>
      </c>
      <c r="I313">
        <v>1</v>
      </c>
      <c r="J313">
        <v>0</v>
      </c>
      <c r="K313">
        <v>0</v>
      </c>
      <c r="L313">
        <v>76491.6953125</v>
      </c>
    </row>
    <row r="314" spans="1:12" x14ac:dyDescent="0.25">
      <c r="A314">
        <v>1526</v>
      </c>
      <c r="B314" s="1">
        <f>DATE(2022,11,6) + TIME(0,0,0)</f>
        <v>44871</v>
      </c>
      <c r="C314">
        <v>368271456</v>
      </c>
      <c r="D314">
        <v>0</v>
      </c>
      <c r="E314">
        <v>0</v>
      </c>
      <c r="F314">
        <v>0</v>
      </c>
      <c r="G314">
        <v>2984293.5</v>
      </c>
      <c r="H314">
        <v>0</v>
      </c>
      <c r="I314">
        <v>1</v>
      </c>
      <c r="J314">
        <v>0</v>
      </c>
      <c r="K314">
        <v>0</v>
      </c>
      <c r="L314">
        <v>76483.765625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371225920</v>
      </c>
      <c r="D315">
        <v>0</v>
      </c>
      <c r="E315">
        <v>0</v>
      </c>
      <c r="F315">
        <v>0</v>
      </c>
      <c r="G315">
        <v>2984293.5</v>
      </c>
      <c r="H315">
        <v>0</v>
      </c>
      <c r="I315">
        <v>1</v>
      </c>
      <c r="J315">
        <v>0</v>
      </c>
      <c r="K315">
        <v>0</v>
      </c>
      <c r="L315">
        <v>76470.4609375</v>
      </c>
    </row>
    <row r="316" spans="1:12" x14ac:dyDescent="0.25">
      <c r="A316">
        <v>1527</v>
      </c>
      <c r="B316" s="1">
        <f>DATE(2022,11,7) + TIME(0,0,0)</f>
        <v>44872</v>
      </c>
      <c r="C316">
        <v>371255200</v>
      </c>
      <c r="D316">
        <v>0</v>
      </c>
      <c r="E316">
        <v>0</v>
      </c>
      <c r="F316">
        <v>0</v>
      </c>
      <c r="G316">
        <v>2929354.75</v>
      </c>
      <c r="H316">
        <v>0</v>
      </c>
      <c r="I316">
        <v>1</v>
      </c>
      <c r="J316">
        <v>0</v>
      </c>
      <c r="K316">
        <v>0</v>
      </c>
      <c r="L316">
        <v>76430.6484375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380013984</v>
      </c>
      <c r="D317">
        <v>0</v>
      </c>
      <c r="E317">
        <v>0</v>
      </c>
      <c r="F317">
        <v>0</v>
      </c>
      <c r="G317">
        <v>2929354.75</v>
      </c>
      <c r="H317">
        <v>0</v>
      </c>
      <c r="I317">
        <v>1</v>
      </c>
      <c r="J317">
        <v>0</v>
      </c>
      <c r="K317">
        <v>0</v>
      </c>
      <c r="L317">
        <v>76341.9921875</v>
      </c>
    </row>
    <row r="318" spans="1:12" x14ac:dyDescent="0.25">
      <c r="A318">
        <v>1530</v>
      </c>
      <c r="B318" s="1">
        <f>DATE(2022,11,10) + TIME(0,0,0)</f>
        <v>44875</v>
      </c>
      <c r="C318">
        <v>380043392</v>
      </c>
      <c r="D318">
        <v>0</v>
      </c>
      <c r="E318">
        <v>0</v>
      </c>
      <c r="F318">
        <v>0</v>
      </c>
      <c r="G318">
        <v>2941044.25</v>
      </c>
      <c r="H318">
        <v>0</v>
      </c>
      <c r="I318">
        <v>1</v>
      </c>
      <c r="J318">
        <v>0</v>
      </c>
      <c r="K318">
        <v>0</v>
      </c>
      <c r="L318">
        <v>76350.421875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382955008</v>
      </c>
      <c r="D319">
        <v>0</v>
      </c>
      <c r="E319">
        <v>0</v>
      </c>
      <c r="F319">
        <v>0</v>
      </c>
      <c r="G319">
        <v>2941044.25</v>
      </c>
      <c r="H319">
        <v>0</v>
      </c>
      <c r="I319">
        <v>1</v>
      </c>
      <c r="J319">
        <v>0</v>
      </c>
      <c r="K319">
        <v>0</v>
      </c>
      <c r="L319">
        <v>76332.953125</v>
      </c>
    </row>
    <row r="320" spans="1:12" x14ac:dyDescent="0.25">
      <c r="A320">
        <v>1531</v>
      </c>
      <c r="B320" s="1">
        <f>DATE(2022,11,11) + TIME(0,0,0)</f>
        <v>44876</v>
      </c>
      <c r="C320">
        <v>382986016</v>
      </c>
      <c r="D320">
        <v>0</v>
      </c>
      <c r="E320">
        <v>0</v>
      </c>
      <c r="F320">
        <v>0</v>
      </c>
      <c r="G320">
        <v>3100848.5</v>
      </c>
      <c r="H320">
        <v>0</v>
      </c>
      <c r="I320">
        <v>1</v>
      </c>
      <c r="J320">
        <v>0</v>
      </c>
      <c r="K320">
        <v>0</v>
      </c>
      <c r="L320">
        <v>76447.3359375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389156704</v>
      </c>
      <c r="D321">
        <v>0</v>
      </c>
      <c r="E321">
        <v>0</v>
      </c>
      <c r="F321">
        <v>0</v>
      </c>
      <c r="G321">
        <v>3100848.5</v>
      </c>
      <c r="H321">
        <v>0</v>
      </c>
      <c r="I321">
        <v>1</v>
      </c>
      <c r="J321">
        <v>0</v>
      </c>
      <c r="K321">
        <v>0</v>
      </c>
      <c r="L321">
        <v>76569.5078125</v>
      </c>
    </row>
    <row r="322" spans="1:12" x14ac:dyDescent="0.25">
      <c r="A322">
        <v>1533</v>
      </c>
      <c r="B322" s="1">
        <f>DATE(2022,11,13) + TIME(0,0,0)</f>
        <v>44878</v>
      </c>
      <c r="C322">
        <v>389186880</v>
      </c>
      <c r="D322">
        <v>0</v>
      </c>
      <c r="E322">
        <v>0</v>
      </c>
      <c r="F322">
        <v>0</v>
      </c>
      <c r="G322">
        <v>3016009.5</v>
      </c>
      <c r="H322">
        <v>0</v>
      </c>
      <c r="I322">
        <v>1</v>
      </c>
      <c r="J322">
        <v>0</v>
      </c>
      <c r="K322">
        <v>0</v>
      </c>
      <c r="L322">
        <v>76509.0859375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398204736</v>
      </c>
      <c r="D323">
        <v>0</v>
      </c>
      <c r="E323">
        <v>0</v>
      </c>
      <c r="F323">
        <v>0</v>
      </c>
      <c r="G323">
        <v>3016009.5</v>
      </c>
      <c r="H323">
        <v>0</v>
      </c>
      <c r="I323">
        <v>1</v>
      </c>
      <c r="J323">
        <v>0</v>
      </c>
      <c r="K323">
        <v>0</v>
      </c>
      <c r="L323">
        <v>76460.890625</v>
      </c>
    </row>
    <row r="324" spans="1:12" x14ac:dyDescent="0.25">
      <c r="A324">
        <v>1536</v>
      </c>
      <c r="B324" s="1">
        <f>DATE(2022,11,16) + TIME(0,0,0)</f>
        <v>44881</v>
      </c>
      <c r="C324">
        <v>398232256</v>
      </c>
      <c r="D324">
        <v>0</v>
      </c>
      <c r="E324">
        <v>0</v>
      </c>
      <c r="F324">
        <v>0</v>
      </c>
      <c r="G324">
        <v>2750574.5</v>
      </c>
      <c r="H324">
        <v>0</v>
      </c>
      <c r="I324">
        <v>1</v>
      </c>
      <c r="J324">
        <v>0</v>
      </c>
      <c r="K324">
        <v>0</v>
      </c>
      <c r="L324">
        <v>76272.9765625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400955328</v>
      </c>
      <c r="D325">
        <v>0</v>
      </c>
      <c r="E325">
        <v>0</v>
      </c>
      <c r="F325">
        <v>0</v>
      </c>
      <c r="G325">
        <v>2750574.5</v>
      </c>
      <c r="H325">
        <v>0</v>
      </c>
      <c r="I325">
        <v>1</v>
      </c>
      <c r="J325">
        <v>0</v>
      </c>
      <c r="K325">
        <v>0</v>
      </c>
      <c r="L325">
        <v>76090.09375</v>
      </c>
    </row>
    <row r="326" spans="1:12" x14ac:dyDescent="0.25">
      <c r="A326">
        <v>1537</v>
      </c>
      <c r="B326" s="1">
        <f>DATE(2022,11,17) + TIME(0,0,0)</f>
        <v>44882</v>
      </c>
      <c r="C326">
        <v>400984256</v>
      </c>
      <c r="D326">
        <v>0</v>
      </c>
      <c r="E326">
        <v>0</v>
      </c>
      <c r="F326">
        <v>0</v>
      </c>
      <c r="G326">
        <v>2895017.5</v>
      </c>
      <c r="H326">
        <v>0</v>
      </c>
      <c r="I326">
        <v>1</v>
      </c>
      <c r="J326">
        <v>0</v>
      </c>
      <c r="K326">
        <v>0</v>
      </c>
      <c r="L326">
        <v>76190.859375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415430400</v>
      </c>
      <c r="D327">
        <v>0</v>
      </c>
      <c r="E327">
        <v>0</v>
      </c>
      <c r="F327">
        <v>0</v>
      </c>
      <c r="G327">
        <v>2895017.5</v>
      </c>
      <c r="H327">
        <v>0</v>
      </c>
      <c r="I327">
        <v>1</v>
      </c>
      <c r="J327">
        <v>0</v>
      </c>
      <c r="K327">
        <v>0</v>
      </c>
      <c r="L327">
        <v>76200.953125</v>
      </c>
    </row>
    <row r="328" spans="1:12" x14ac:dyDescent="0.25">
      <c r="A328">
        <v>1542</v>
      </c>
      <c r="B328" s="1">
        <f>DATE(2022,11,22) + TIME(0,0,0)</f>
        <v>44887</v>
      </c>
      <c r="C328">
        <v>415459616</v>
      </c>
      <c r="D328">
        <v>0</v>
      </c>
      <c r="E328">
        <v>0</v>
      </c>
      <c r="F328">
        <v>0</v>
      </c>
      <c r="G328">
        <v>2921210</v>
      </c>
      <c r="H328">
        <v>0</v>
      </c>
      <c r="I328">
        <v>1</v>
      </c>
      <c r="J328">
        <v>0</v>
      </c>
      <c r="K328">
        <v>0</v>
      </c>
      <c r="L328">
        <v>76219.1484375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427115232</v>
      </c>
      <c r="D329">
        <v>0</v>
      </c>
      <c r="E329">
        <v>0</v>
      </c>
      <c r="F329">
        <v>0</v>
      </c>
      <c r="G329">
        <v>2921210</v>
      </c>
      <c r="H329">
        <v>0</v>
      </c>
      <c r="I329">
        <v>1</v>
      </c>
      <c r="J329">
        <v>0</v>
      </c>
      <c r="K329">
        <v>0</v>
      </c>
      <c r="L329">
        <v>76229.4453125</v>
      </c>
    </row>
    <row r="330" spans="1:12" x14ac:dyDescent="0.25">
      <c r="A330">
        <v>1546</v>
      </c>
      <c r="B330" s="1">
        <f>DATE(2022,11,26) + TIME(0,0,0)</f>
        <v>44891</v>
      </c>
      <c r="C330">
        <v>427144640</v>
      </c>
      <c r="D330">
        <v>0</v>
      </c>
      <c r="E330">
        <v>0</v>
      </c>
      <c r="F330">
        <v>0</v>
      </c>
      <c r="G330">
        <v>2938599.25</v>
      </c>
      <c r="H330">
        <v>0</v>
      </c>
      <c r="I330">
        <v>1</v>
      </c>
      <c r="J330">
        <v>0</v>
      </c>
      <c r="K330">
        <v>0</v>
      </c>
      <c r="L330">
        <v>76241.4765625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441808224</v>
      </c>
      <c r="D331">
        <v>0</v>
      </c>
      <c r="E331">
        <v>0</v>
      </c>
      <c r="F331">
        <v>0</v>
      </c>
      <c r="G331">
        <v>2938599.25</v>
      </c>
      <c r="H331">
        <v>0</v>
      </c>
      <c r="I331">
        <v>1</v>
      </c>
      <c r="J331">
        <v>0</v>
      </c>
      <c r="K331">
        <v>0</v>
      </c>
      <c r="L331">
        <v>76236.4609375</v>
      </c>
    </row>
    <row r="332" spans="1:12" x14ac:dyDescent="0.25">
      <c r="A332">
        <v>1551</v>
      </c>
      <c r="B332" s="1">
        <f>DATE(2022,12,1) + TIME(0,0,0)</f>
        <v>44896</v>
      </c>
      <c r="C332">
        <v>441837024</v>
      </c>
      <c r="D332">
        <v>0</v>
      </c>
      <c r="E332">
        <v>0</v>
      </c>
      <c r="F332">
        <v>0</v>
      </c>
      <c r="G332">
        <v>2879257.5</v>
      </c>
      <c r="H332">
        <v>0</v>
      </c>
      <c r="I332">
        <v>1</v>
      </c>
      <c r="J332">
        <v>0</v>
      </c>
      <c r="K332">
        <v>0</v>
      </c>
      <c r="L332">
        <v>76196.125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444687488</v>
      </c>
      <c r="D333">
        <v>0</v>
      </c>
      <c r="E333">
        <v>0</v>
      </c>
      <c r="F333">
        <v>0</v>
      </c>
      <c r="G333">
        <v>2879257.5</v>
      </c>
      <c r="H333">
        <v>0</v>
      </c>
      <c r="I333">
        <v>1</v>
      </c>
      <c r="J333">
        <v>0</v>
      </c>
      <c r="K333">
        <v>0</v>
      </c>
      <c r="L333">
        <v>76148.4375</v>
      </c>
    </row>
    <row r="334" spans="1:12" x14ac:dyDescent="0.25">
      <c r="A334">
        <v>1552</v>
      </c>
      <c r="B334" s="1">
        <f>DATE(2022,12,2) + TIME(0,0,0)</f>
        <v>44897</v>
      </c>
      <c r="C334">
        <v>444717120</v>
      </c>
      <c r="D334">
        <v>0</v>
      </c>
      <c r="E334">
        <v>0</v>
      </c>
      <c r="F334">
        <v>0</v>
      </c>
      <c r="G334">
        <v>2961420</v>
      </c>
      <c r="H334">
        <v>0</v>
      </c>
      <c r="I334">
        <v>1</v>
      </c>
      <c r="J334">
        <v>0</v>
      </c>
      <c r="K334">
        <v>0</v>
      </c>
      <c r="L334">
        <v>76204.3828125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446168192</v>
      </c>
      <c r="D335">
        <v>0</v>
      </c>
      <c r="E335">
        <v>0</v>
      </c>
      <c r="F335">
        <v>0</v>
      </c>
      <c r="G335">
        <v>2961420</v>
      </c>
      <c r="H335">
        <v>0</v>
      </c>
      <c r="I335">
        <v>1</v>
      </c>
      <c r="J335">
        <v>0</v>
      </c>
      <c r="K335">
        <v>0</v>
      </c>
      <c r="L335">
        <v>76234.6953125</v>
      </c>
    </row>
    <row r="336" spans="1:12" x14ac:dyDescent="0.25">
      <c r="A336">
        <v>1552.5</v>
      </c>
      <c r="B336" s="1">
        <f>DATE(2022,12,2) + TIME(12,0,0)</f>
        <v>44897.5</v>
      </c>
      <c r="C336">
        <v>446196256</v>
      </c>
      <c r="D336">
        <v>0</v>
      </c>
      <c r="E336">
        <v>0</v>
      </c>
      <c r="F336">
        <v>0</v>
      </c>
      <c r="G336">
        <v>2804461.75</v>
      </c>
      <c r="H336">
        <v>0</v>
      </c>
      <c r="I336">
        <v>1</v>
      </c>
      <c r="J336">
        <v>0</v>
      </c>
      <c r="K336">
        <v>0</v>
      </c>
      <c r="L336">
        <v>76127.8984375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450374912</v>
      </c>
      <c r="D337">
        <v>0</v>
      </c>
      <c r="E337">
        <v>0</v>
      </c>
      <c r="F337">
        <v>0</v>
      </c>
      <c r="G337">
        <v>2804461.75</v>
      </c>
      <c r="H337">
        <v>0</v>
      </c>
      <c r="I337">
        <v>1</v>
      </c>
      <c r="J337">
        <v>0</v>
      </c>
      <c r="K337">
        <v>0</v>
      </c>
      <c r="L337">
        <v>76020.65625</v>
      </c>
    </row>
    <row r="338" spans="1:12" x14ac:dyDescent="0.25">
      <c r="A338">
        <v>1554</v>
      </c>
      <c r="B338" s="1">
        <f>DATE(2022,12,4) + TIME(0,0,0)</f>
        <v>44899</v>
      </c>
      <c r="C338">
        <v>450404128</v>
      </c>
      <c r="D338">
        <v>0</v>
      </c>
      <c r="E338">
        <v>0</v>
      </c>
      <c r="F338">
        <v>0</v>
      </c>
      <c r="G338">
        <v>2924175.25</v>
      </c>
      <c r="H338">
        <v>0</v>
      </c>
      <c r="I338">
        <v>1</v>
      </c>
      <c r="J338">
        <v>0</v>
      </c>
      <c r="K338">
        <v>0</v>
      </c>
      <c r="L338">
        <v>76101.7421875</v>
      </c>
    </row>
    <row r="339" spans="1:12" x14ac:dyDescent="0.25">
      <c r="A339">
        <v>1555</v>
      </c>
      <c r="B339" s="1">
        <f>DATE(2022,12,5) + TIME(0,0,0)</f>
        <v>44900</v>
      </c>
      <c r="C339">
        <v>453328320</v>
      </c>
      <c r="D339">
        <v>0</v>
      </c>
      <c r="E339">
        <v>0</v>
      </c>
      <c r="F339">
        <v>0</v>
      </c>
      <c r="G339">
        <v>2924175.25</v>
      </c>
      <c r="H339">
        <v>0</v>
      </c>
      <c r="I339">
        <v>1</v>
      </c>
      <c r="J339">
        <v>0</v>
      </c>
      <c r="K339">
        <v>0</v>
      </c>
      <c r="L339">
        <v>76155.421875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456223232</v>
      </c>
      <c r="D340">
        <v>0</v>
      </c>
      <c r="E340">
        <v>0</v>
      </c>
      <c r="F340">
        <v>0</v>
      </c>
      <c r="G340">
        <v>2924175.25</v>
      </c>
      <c r="H340">
        <v>0</v>
      </c>
      <c r="I340">
        <v>1</v>
      </c>
      <c r="J340">
        <v>0</v>
      </c>
      <c r="K340">
        <v>0</v>
      </c>
      <c r="L340">
        <v>76164.0234375</v>
      </c>
    </row>
    <row r="341" spans="1:12" x14ac:dyDescent="0.25">
      <c r="A341">
        <v>1556</v>
      </c>
      <c r="B341" s="1">
        <f>DATE(2022,12,6) + TIME(0,0,0)</f>
        <v>44901</v>
      </c>
      <c r="C341">
        <v>456250976</v>
      </c>
      <c r="D341">
        <v>0</v>
      </c>
      <c r="E341">
        <v>0</v>
      </c>
      <c r="F341">
        <v>0</v>
      </c>
      <c r="G341">
        <v>2773552.5</v>
      </c>
      <c r="H341">
        <v>0</v>
      </c>
      <c r="I341">
        <v>1</v>
      </c>
      <c r="J341">
        <v>0</v>
      </c>
      <c r="K341">
        <v>0</v>
      </c>
      <c r="L341">
        <v>76062.03125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458996800</v>
      </c>
      <c r="D342">
        <v>0</v>
      </c>
      <c r="E342">
        <v>0</v>
      </c>
      <c r="F342">
        <v>0</v>
      </c>
      <c r="G342">
        <v>2773552.5</v>
      </c>
      <c r="H342">
        <v>0</v>
      </c>
      <c r="I342">
        <v>1</v>
      </c>
      <c r="J342">
        <v>0</v>
      </c>
      <c r="K342">
        <v>0</v>
      </c>
      <c r="L342">
        <v>75970.796875</v>
      </c>
    </row>
    <row r="343" spans="1:12" x14ac:dyDescent="0.25">
      <c r="A343">
        <v>1557</v>
      </c>
      <c r="B343" s="1">
        <f>DATE(2022,12,7) + TIME(0,0,0)</f>
        <v>44902</v>
      </c>
      <c r="C343">
        <v>459026336</v>
      </c>
      <c r="D343">
        <v>0</v>
      </c>
      <c r="E343">
        <v>0</v>
      </c>
      <c r="F343">
        <v>0</v>
      </c>
      <c r="G343">
        <v>2954365.75</v>
      </c>
      <c r="H343">
        <v>0</v>
      </c>
      <c r="I343">
        <v>1</v>
      </c>
      <c r="J343">
        <v>0</v>
      </c>
      <c r="K343">
        <v>0</v>
      </c>
      <c r="L343">
        <v>76092.7890625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476723008</v>
      </c>
      <c r="D344">
        <v>0</v>
      </c>
      <c r="E344">
        <v>0</v>
      </c>
      <c r="F344">
        <v>0</v>
      </c>
      <c r="G344">
        <v>2954365.75</v>
      </c>
      <c r="H344">
        <v>0</v>
      </c>
      <c r="I344">
        <v>1</v>
      </c>
      <c r="J344">
        <v>0</v>
      </c>
      <c r="K344">
        <v>0</v>
      </c>
      <c r="L344">
        <v>76213.1640625</v>
      </c>
    </row>
    <row r="345" spans="1:12" x14ac:dyDescent="0.25">
      <c r="A345">
        <v>1563</v>
      </c>
      <c r="B345" s="1">
        <f>DATE(2022,12,13) + TIME(0,0,0)</f>
        <v>44908</v>
      </c>
      <c r="C345">
        <v>476751424</v>
      </c>
      <c r="D345">
        <v>0</v>
      </c>
      <c r="E345">
        <v>0</v>
      </c>
      <c r="F345">
        <v>0</v>
      </c>
      <c r="G345">
        <v>2844462</v>
      </c>
      <c r="H345">
        <v>0</v>
      </c>
      <c r="I345">
        <v>1</v>
      </c>
      <c r="J345">
        <v>0</v>
      </c>
      <c r="K345">
        <v>0</v>
      </c>
      <c r="L345">
        <v>76139.6484375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496634240</v>
      </c>
      <c r="D346">
        <v>0</v>
      </c>
      <c r="E346">
        <v>0</v>
      </c>
      <c r="F346">
        <v>0</v>
      </c>
      <c r="G346">
        <v>2844462</v>
      </c>
      <c r="H346">
        <v>0</v>
      </c>
      <c r="I346">
        <v>1</v>
      </c>
      <c r="J346">
        <v>0</v>
      </c>
      <c r="K346">
        <v>0</v>
      </c>
      <c r="L346">
        <v>75994.1328125</v>
      </c>
    </row>
    <row r="347" spans="1:12" x14ac:dyDescent="0.25">
      <c r="A347">
        <v>1570</v>
      </c>
      <c r="B347" s="1">
        <f>DATE(2022,12,20) + TIME(0,0,0)</f>
        <v>44915</v>
      </c>
      <c r="C347">
        <v>496663360</v>
      </c>
      <c r="D347">
        <v>0</v>
      </c>
      <c r="E347">
        <v>0</v>
      </c>
      <c r="F347">
        <v>0</v>
      </c>
      <c r="G347">
        <v>2914181</v>
      </c>
      <c r="H347">
        <v>0</v>
      </c>
      <c r="I347">
        <v>1</v>
      </c>
      <c r="J347">
        <v>0</v>
      </c>
      <c r="K347">
        <v>0</v>
      </c>
      <c r="L347">
        <v>76040.2265625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499548416</v>
      </c>
      <c r="D348">
        <v>0</v>
      </c>
      <c r="E348">
        <v>0</v>
      </c>
      <c r="F348">
        <v>0</v>
      </c>
      <c r="G348">
        <v>2914181</v>
      </c>
      <c r="H348">
        <v>0</v>
      </c>
      <c r="I348">
        <v>1</v>
      </c>
      <c r="J348">
        <v>0</v>
      </c>
      <c r="K348">
        <v>0</v>
      </c>
      <c r="L348">
        <v>76075.453125</v>
      </c>
    </row>
    <row r="349" spans="1:12" x14ac:dyDescent="0.25">
      <c r="A349">
        <v>1571</v>
      </c>
      <c r="B349" s="1">
        <f>DATE(2022,12,21) + TIME(0,0,0)</f>
        <v>44916</v>
      </c>
      <c r="C349">
        <v>499576736</v>
      </c>
      <c r="D349">
        <v>0</v>
      </c>
      <c r="E349">
        <v>0</v>
      </c>
      <c r="F349">
        <v>0</v>
      </c>
      <c r="G349">
        <v>2832230</v>
      </c>
      <c r="H349">
        <v>0</v>
      </c>
      <c r="I349">
        <v>1</v>
      </c>
      <c r="J349">
        <v>0</v>
      </c>
      <c r="K349">
        <v>0</v>
      </c>
      <c r="L349">
        <v>76021.3671875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513709568</v>
      </c>
      <c r="D350">
        <v>0</v>
      </c>
      <c r="E350">
        <v>0</v>
      </c>
      <c r="F350">
        <v>0</v>
      </c>
      <c r="G350">
        <v>2832230</v>
      </c>
      <c r="H350">
        <v>0</v>
      </c>
      <c r="I350">
        <v>1</v>
      </c>
      <c r="J350">
        <v>0</v>
      </c>
      <c r="K350">
        <v>0</v>
      </c>
      <c r="L350">
        <v>75925.625</v>
      </c>
    </row>
    <row r="351" spans="1:12" x14ac:dyDescent="0.25">
      <c r="A351">
        <v>1576</v>
      </c>
      <c r="B351" s="1">
        <f>DATE(2022,12,26) + TIME(0,0,0)</f>
        <v>44921</v>
      </c>
      <c r="C351">
        <v>513737664</v>
      </c>
      <c r="D351">
        <v>0</v>
      </c>
      <c r="E351">
        <v>0</v>
      </c>
      <c r="F351">
        <v>0</v>
      </c>
      <c r="G351">
        <v>2811064.25</v>
      </c>
      <c r="H351">
        <v>0</v>
      </c>
      <c r="I351">
        <v>1</v>
      </c>
      <c r="J351">
        <v>0</v>
      </c>
      <c r="K351">
        <v>0</v>
      </c>
      <c r="L351">
        <v>75911.6484375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522142752</v>
      </c>
      <c r="D352">
        <v>0</v>
      </c>
      <c r="E352">
        <v>0</v>
      </c>
      <c r="F352">
        <v>0</v>
      </c>
      <c r="G352">
        <v>2811064.25</v>
      </c>
      <c r="H352">
        <v>0</v>
      </c>
      <c r="I352">
        <v>1</v>
      </c>
      <c r="J352">
        <v>0</v>
      </c>
      <c r="K352">
        <v>0</v>
      </c>
      <c r="L352">
        <v>75869.6171875</v>
      </c>
    </row>
    <row r="353" spans="1:12" x14ac:dyDescent="0.25">
      <c r="A353">
        <v>1579</v>
      </c>
      <c r="B353" s="1">
        <f>DATE(2022,12,29) + TIME(0,0,0)</f>
        <v>44924</v>
      </c>
      <c r="C353">
        <v>522142752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71604.2734375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522142752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70814.671875</v>
      </c>
    </row>
    <row r="355" spans="1:12" x14ac:dyDescent="0.25">
      <c r="A355">
        <v>1592</v>
      </c>
      <c r="B355" s="1">
        <f>DATE(2023,1,11) + TIME(0,0,0)</f>
        <v>44937</v>
      </c>
      <c r="C355">
        <v>522142752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70814.1484375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522142752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70703.5234375</v>
      </c>
    </row>
    <row r="357" spans="1:12" x14ac:dyDescent="0.25">
      <c r="A357">
        <v>1595</v>
      </c>
      <c r="B357" s="1">
        <f>DATE(2023,1,14) + TIME(0,0,0)</f>
        <v>44940</v>
      </c>
      <c r="C357">
        <v>522142752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70703.6953125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522142752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70763.28125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522142752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70768.5703125</v>
      </c>
    </row>
    <row r="360" spans="1:12" x14ac:dyDescent="0.25">
      <c r="A360">
        <v>1601</v>
      </c>
      <c r="B360" s="1">
        <f>DATE(2023,1,20) + TIME(0,0,0)</f>
        <v>44946</v>
      </c>
      <c r="C360">
        <v>522142752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70770.1796875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522142752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70880.4296875</v>
      </c>
    </row>
    <row r="362" spans="1:12" x14ac:dyDescent="0.25">
      <c r="A362">
        <v>1603</v>
      </c>
      <c r="B362" s="1">
        <f>DATE(2023,1,22) + TIME(0,0,0)</f>
        <v>44948</v>
      </c>
      <c r="C362">
        <v>522142752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70879.6640625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522142752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70848.453125</v>
      </c>
    </row>
    <row r="364" spans="1:12" x14ac:dyDescent="0.25">
      <c r="A364">
        <v>1606</v>
      </c>
      <c r="B364" s="1">
        <f>DATE(2023,1,25) + TIME(0,0,0)</f>
        <v>44951</v>
      </c>
      <c r="C364">
        <v>522142752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70848.5546875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522142752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70839.2421875</v>
      </c>
    </row>
    <row r="366" spans="1:12" x14ac:dyDescent="0.25">
      <c r="A366">
        <v>1614</v>
      </c>
      <c r="B366" s="1">
        <f>DATE(2023,2,2) + TIME(0,0,0)</f>
        <v>44959</v>
      </c>
      <c r="C366">
        <v>522142752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70838.0625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522142752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70674.1953125</v>
      </c>
    </row>
    <row r="368" spans="1:12" x14ac:dyDescent="0.25">
      <c r="A368">
        <v>1628</v>
      </c>
      <c r="B368" s="1">
        <f>DATE(2023,2,16) + TIME(0,0,0)</f>
        <v>44973</v>
      </c>
      <c r="C368">
        <v>522142752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70674.7109375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522142752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70716.34375</v>
      </c>
    </row>
    <row r="370" spans="1:12" x14ac:dyDescent="0.25">
      <c r="A370">
        <v>1634</v>
      </c>
      <c r="B370" s="1">
        <f>DATE(2023,2,22) + TIME(0,0,0)</f>
        <v>44979</v>
      </c>
      <c r="C370">
        <v>522142752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70715.6328125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522142752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70652.1015625</v>
      </c>
    </row>
    <row r="372" spans="1:12" x14ac:dyDescent="0.25">
      <c r="A372">
        <v>1646</v>
      </c>
      <c r="B372" s="1">
        <f>DATE(2023,3,6) + TIME(0,0,0)</f>
        <v>44991</v>
      </c>
      <c r="C372">
        <v>522142752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70653.015625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522142752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70681.0390625</v>
      </c>
    </row>
    <row r="374" spans="1:12" x14ac:dyDescent="0.25">
      <c r="A374">
        <v>1649</v>
      </c>
      <c r="B374" s="1">
        <f>DATE(2023,3,9) + TIME(0,0,0)</f>
        <v>44994</v>
      </c>
      <c r="C374">
        <v>522142752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70680.8359375</v>
      </c>
    </row>
    <row r="375" spans="1:12" x14ac:dyDescent="0.25">
      <c r="A375">
        <v>1649.39</v>
      </c>
      <c r="B375" s="1">
        <f>DATE(2023,3,9) + TIME(9,21,36)</f>
        <v>44994.39</v>
      </c>
      <c r="C375">
        <v>522142752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70676.9609375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522142752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70678.1171875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522142752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70704.2265625</v>
      </c>
    </row>
    <row r="378" spans="1:12" x14ac:dyDescent="0.25">
      <c r="A378">
        <v>1650</v>
      </c>
      <c r="B378" s="1">
        <f>DATE(2023,3,10) + TIME(0,0,0)</f>
        <v>44995</v>
      </c>
      <c r="C378">
        <v>522142752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70702.2109375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522142752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70652.7890625</v>
      </c>
    </row>
    <row r="380" spans="1:12" x14ac:dyDescent="0.25">
      <c r="A380">
        <v>1651</v>
      </c>
      <c r="B380" s="1">
        <f>DATE(2023,3,11) + TIME(0,0,0)</f>
        <v>44996</v>
      </c>
      <c r="C380">
        <v>522142752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70653.4140625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522142752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70665.7734375</v>
      </c>
    </row>
    <row r="382" spans="1:12" x14ac:dyDescent="0.25">
      <c r="A382">
        <v>1652</v>
      </c>
      <c r="B382" s="1">
        <f>DATE(2023,3,12) + TIME(0,0,0)</f>
        <v>44997</v>
      </c>
      <c r="C382">
        <v>522142752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70545.25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522142752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66618.3984375</v>
      </c>
    </row>
    <row r="384" spans="1:12" x14ac:dyDescent="0.25">
      <c r="A384">
        <v>1654</v>
      </c>
      <c r="B384" s="1">
        <f>DATE(2023,3,14) + TIME(0,0,0)</f>
        <v>44999</v>
      </c>
      <c r="C384">
        <v>522142752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66613.796875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522142752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65761.28125</v>
      </c>
    </row>
    <row r="386" spans="1:12" x14ac:dyDescent="0.25">
      <c r="A386">
        <v>1658</v>
      </c>
      <c r="B386" s="1">
        <f>DATE(2023,3,18) + TIME(0,0,0)</f>
        <v>45003</v>
      </c>
      <c r="C386">
        <v>522142752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65903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522142752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70725.703125</v>
      </c>
    </row>
    <row r="388" spans="1:12" x14ac:dyDescent="0.25">
      <c r="A388">
        <v>1674</v>
      </c>
      <c r="B388" s="1">
        <f>DATE(2023,4,3) + TIME(0,0,0)</f>
        <v>45019</v>
      </c>
      <c r="C388">
        <v>522142752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70721</v>
      </c>
    </row>
    <row r="389" spans="1:12" x14ac:dyDescent="0.25">
      <c r="A389">
        <v>1674.05</v>
      </c>
      <c r="B389" s="1">
        <f>DATE(2023,4,3) + TIME(1,12,0)</f>
        <v>45019.05</v>
      </c>
      <c r="C389">
        <v>522142752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70699.15625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522142752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70614.9765625</v>
      </c>
    </row>
    <row r="391" spans="1:12" x14ac:dyDescent="0.25">
      <c r="A391">
        <v>1675</v>
      </c>
      <c r="B391" s="1">
        <f>DATE(2023,4,4) + TIME(0,0,0)</f>
        <v>45020</v>
      </c>
      <c r="C391">
        <v>522142752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70615.2265625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522142752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70618.2578125</v>
      </c>
    </row>
    <row r="393" spans="1:12" x14ac:dyDescent="0.25">
      <c r="A393">
        <v>1676</v>
      </c>
      <c r="B393" s="1">
        <f>DATE(2023,4,5) + TIME(0,0,0)</f>
        <v>45021</v>
      </c>
      <c r="C393">
        <v>522142752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70613.8671875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522142752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70507.5234375</v>
      </c>
    </row>
    <row r="395" spans="1:12" x14ac:dyDescent="0.25">
      <c r="A395">
        <v>1677</v>
      </c>
      <c r="B395" s="1">
        <f>DATE(2023,4,6) + TIME(0,0,0)</f>
        <v>45022</v>
      </c>
      <c r="C395">
        <v>522142752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70509.9140625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522142752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70558.5625</v>
      </c>
    </row>
    <row r="397" spans="1:12" x14ac:dyDescent="0.25">
      <c r="A397">
        <v>1681</v>
      </c>
      <c r="B397" s="1">
        <f>DATE(2023,4,10) + TIME(0,0,0)</f>
        <v>45026</v>
      </c>
      <c r="C397">
        <v>522142752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70559.890625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522142752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70592.2578125</v>
      </c>
    </row>
    <row r="399" spans="1:12" x14ac:dyDescent="0.25">
      <c r="A399">
        <v>1682</v>
      </c>
      <c r="B399" s="1">
        <f>DATE(2023,4,11) + TIME(0,0,0)</f>
        <v>45027</v>
      </c>
      <c r="C399">
        <v>522142752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70589.953125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522142752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70549.265625</v>
      </c>
    </row>
    <row r="401" spans="1:12" x14ac:dyDescent="0.25">
      <c r="A401">
        <v>1682.5</v>
      </c>
      <c r="B401" s="1">
        <f>DATE(2023,4,11) + TIME(12,0,0)</f>
        <v>45027.5</v>
      </c>
      <c r="C401">
        <v>522142752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70549.0859375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522142752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70527.375</v>
      </c>
    </row>
    <row r="403" spans="1:12" x14ac:dyDescent="0.25">
      <c r="A403">
        <v>1703</v>
      </c>
      <c r="B403" s="1">
        <f>DATE(2023,5,2) + TIME(0,0,0)</f>
        <v>45048</v>
      </c>
      <c r="C403">
        <v>522142752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70528.0234375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522142752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70554.2265625</v>
      </c>
    </row>
    <row r="405" spans="1:12" x14ac:dyDescent="0.25">
      <c r="A405">
        <v>1707</v>
      </c>
      <c r="B405" s="1">
        <f>DATE(2023,5,6) + TIME(0,0,0)</f>
        <v>45052</v>
      </c>
      <c r="C405">
        <v>522142752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70554.34375</v>
      </c>
    </row>
    <row r="406" spans="1:12" x14ac:dyDescent="0.25">
      <c r="A406">
        <v>1709</v>
      </c>
      <c r="B406" s="1">
        <f>DATE(2023,5,8) + TIME(0,0,0)</f>
        <v>45054</v>
      </c>
      <c r="C406">
        <v>522142752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70560.515625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522142752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67529.9921875</v>
      </c>
    </row>
    <row r="408" spans="1:12" x14ac:dyDescent="0.25">
      <c r="A408">
        <v>1710</v>
      </c>
      <c r="B408" s="1">
        <f>DATE(2023,5,9) + TIME(0,0,0)</f>
        <v>45055</v>
      </c>
      <c r="C408">
        <v>522142752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67507.671875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522142752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66328.5390625</v>
      </c>
    </row>
    <row r="410" spans="1:12" x14ac:dyDescent="0.25">
      <c r="A410">
        <v>1713</v>
      </c>
      <c r="B410" s="1">
        <f>DATE(2023,5,12) + TIME(0,0,0)</f>
        <v>45058</v>
      </c>
      <c r="C410">
        <v>522142752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66326.859375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522142752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66305.515625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522142752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66179.5546875</v>
      </c>
    </row>
    <row r="413" spans="1:12" x14ac:dyDescent="0.25">
      <c r="A413">
        <v>1714</v>
      </c>
      <c r="B413" s="1">
        <f>DATE(2023,5,13) + TIME(0,0,0)</f>
        <v>45059</v>
      </c>
      <c r="C413">
        <v>522142752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66178.1796875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522142752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65753.6171875</v>
      </c>
    </row>
    <row r="415" spans="1:12" x14ac:dyDescent="0.25">
      <c r="A415">
        <v>1719</v>
      </c>
      <c r="B415" s="1">
        <f>DATE(2023,5,18) + TIME(0,0,0)</f>
        <v>45064</v>
      </c>
      <c r="C415">
        <v>522142752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65753.0703125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522142752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65444.48046875</v>
      </c>
    </row>
    <row r="417" spans="1:12" x14ac:dyDescent="0.25">
      <c r="A417">
        <v>1727</v>
      </c>
      <c r="B417" s="1">
        <f>DATE(2023,5,26) + TIME(0,0,0)</f>
        <v>45072</v>
      </c>
      <c r="C417">
        <v>522142752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65444.19921875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522142752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65430.35546875</v>
      </c>
    </row>
    <row r="419" spans="1:12" x14ac:dyDescent="0.25">
      <c r="A419">
        <v>1727.5</v>
      </c>
      <c r="B419" s="1">
        <f>DATE(2023,5,26) + TIME(12,0,0)</f>
        <v>45072.5</v>
      </c>
      <c r="C419">
        <v>522142752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65430.13671875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522142752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65225.140625</v>
      </c>
    </row>
    <row r="421" spans="1:12" x14ac:dyDescent="0.25">
      <c r="A421">
        <v>1740</v>
      </c>
      <c r="B421" s="1">
        <f>DATE(2023,6,8) + TIME(0,0,0)</f>
        <v>45085</v>
      </c>
      <c r="C421">
        <v>522142752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65225.01171875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522142752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65215.7578125</v>
      </c>
    </row>
    <row r="423" spans="1:12" x14ac:dyDescent="0.25">
      <c r="A423">
        <v>1740.8</v>
      </c>
      <c r="B423" s="1">
        <f>DATE(2023,6,8) + TIME(19,12,0)</f>
        <v>45085.8</v>
      </c>
      <c r="C423">
        <v>522142752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65215.640625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522142752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65213.2265625</v>
      </c>
    </row>
    <row r="425" spans="1:12" x14ac:dyDescent="0.25">
      <c r="A425">
        <v>1741</v>
      </c>
      <c r="B425" s="1">
        <f>DATE(2023,6,9) + TIME(0,0,0)</f>
        <v>45086</v>
      </c>
      <c r="C425">
        <v>522142752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65213.06640625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522142752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65191.0234375</v>
      </c>
    </row>
    <row r="427" spans="1:12" x14ac:dyDescent="0.25">
      <c r="A427">
        <v>1743</v>
      </c>
      <c r="B427" s="1">
        <f>DATE(2023,6,11) + TIME(0,0,0)</f>
        <v>45088</v>
      </c>
      <c r="C427">
        <v>522142752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65190.93359375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522142752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65154.5625</v>
      </c>
    </row>
    <row r="429" spans="1:12" x14ac:dyDescent="0.25">
      <c r="A429">
        <v>1747</v>
      </c>
      <c r="B429" s="1">
        <f>DATE(2023,6,15) + TIME(0,0,0)</f>
        <v>45092</v>
      </c>
      <c r="C429">
        <v>522142752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65154.51953125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522142752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65147.390625</v>
      </c>
    </row>
    <row r="431" spans="1:12" x14ac:dyDescent="0.25">
      <c r="A431">
        <v>1748</v>
      </c>
      <c r="B431" s="1">
        <f>DATE(2023,6,16) + TIME(0,0,0)</f>
        <v>45093</v>
      </c>
      <c r="C431">
        <v>522142752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65147.2109375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522142752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65129.48046875</v>
      </c>
    </row>
    <row r="433" spans="1:12" x14ac:dyDescent="0.25">
      <c r="A433">
        <v>1750</v>
      </c>
      <c r="B433" s="1">
        <f>DATE(2023,6,18) + TIME(0,0,0)</f>
        <v>45095</v>
      </c>
      <c r="C433">
        <v>522142752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65129.4453125</v>
      </c>
    </row>
    <row r="434" spans="1:12" x14ac:dyDescent="0.25">
      <c r="A434">
        <v>1752</v>
      </c>
      <c r="B434" s="1">
        <f>DATE(2023,6,20) + TIME(0,0,0)</f>
        <v>45097</v>
      </c>
      <c r="C434">
        <v>522142752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65116.21875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522142752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68355.7421875</v>
      </c>
    </row>
    <row r="436" spans="1:12" x14ac:dyDescent="0.25">
      <c r="A436">
        <v>1753</v>
      </c>
      <c r="B436" s="1">
        <f>DATE(2023,6,21) + TIME(0,0,0)</f>
        <v>45098</v>
      </c>
      <c r="C436">
        <v>522142752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68416.296875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522142752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69037.1328125</v>
      </c>
    </row>
    <row r="438" spans="1:12" x14ac:dyDescent="0.25">
      <c r="A438">
        <v>1753.6</v>
      </c>
      <c r="B438" s="1">
        <f>DATE(2023,6,21) + TIME(14,24,0)</f>
        <v>45098.6</v>
      </c>
      <c r="C438">
        <v>522142752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69041.7421875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522142752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70651.59375</v>
      </c>
    </row>
    <row r="440" spans="1:12" x14ac:dyDescent="0.25">
      <c r="A440">
        <v>1761</v>
      </c>
      <c r="B440" s="1">
        <f>DATE(2023,6,29) + TIME(0,0,0)</f>
        <v>45106</v>
      </c>
      <c r="C440">
        <v>522142752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70640.953125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522142752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70487.2890625</v>
      </c>
    </row>
    <row r="442" spans="1:12" x14ac:dyDescent="0.25">
      <c r="A442">
        <v>1763</v>
      </c>
      <c r="B442" s="1">
        <f>DATE(2023,7,1) + TIME(0,0,0)</f>
        <v>45108</v>
      </c>
      <c r="C442">
        <v>522142752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70483.2109375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522142752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70419.2265625</v>
      </c>
    </row>
    <row r="444" spans="1:12" x14ac:dyDescent="0.25">
      <c r="A444">
        <v>1765</v>
      </c>
      <c r="B444" s="1">
        <f>DATE(2023,7,3) + TIME(0,0,0)</f>
        <v>45110</v>
      </c>
      <c r="C444">
        <v>522169408</v>
      </c>
      <c r="D444">
        <v>0</v>
      </c>
      <c r="E444">
        <v>0</v>
      </c>
      <c r="F444">
        <v>0</v>
      </c>
      <c r="G444">
        <v>2664513.5</v>
      </c>
      <c r="H444">
        <v>0</v>
      </c>
      <c r="I444">
        <v>1</v>
      </c>
      <c r="J444">
        <v>0</v>
      </c>
      <c r="K444">
        <v>0</v>
      </c>
      <c r="L444">
        <v>75939.28125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524807264</v>
      </c>
      <c r="D445">
        <v>0</v>
      </c>
      <c r="E445">
        <v>0</v>
      </c>
      <c r="F445">
        <v>0</v>
      </c>
      <c r="G445">
        <v>2664513.5</v>
      </c>
      <c r="H445">
        <v>0</v>
      </c>
      <c r="I445">
        <v>1</v>
      </c>
      <c r="J445">
        <v>0</v>
      </c>
      <c r="K445">
        <v>0</v>
      </c>
      <c r="L445">
        <v>75476.8515625</v>
      </c>
    </row>
    <row r="446" spans="1:12" x14ac:dyDescent="0.25">
      <c r="A446">
        <v>1766</v>
      </c>
      <c r="B446" s="1">
        <f>DATE(2023,7,4) + TIME(0,0,0)</f>
        <v>45111</v>
      </c>
      <c r="C446">
        <v>524835552</v>
      </c>
      <c r="D446">
        <v>0</v>
      </c>
      <c r="E446">
        <v>0</v>
      </c>
      <c r="F446">
        <v>0</v>
      </c>
      <c r="G446">
        <v>2830027.75</v>
      </c>
      <c r="H446">
        <v>0</v>
      </c>
      <c r="I446">
        <v>1</v>
      </c>
      <c r="J446">
        <v>0</v>
      </c>
      <c r="K446">
        <v>0</v>
      </c>
      <c r="L446">
        <v>75579.2421875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527637280</v>
      </c>
      <c r="D447">
        <v>0</v>
      </c>
      <c r="E447">
        <v>0</v>
      </c>
      <c r="F447">
        <v>0</v>
      </c>
      <c r="G447">
        <v>2830027.75</v>
      </c>
      <c r="H447">
        <v>0</v>
      </c>
      <c r="I447">
        <v>1</v>
      </c>
      <c r="J447">
        <v>0</v>
      </c>
      <c r="K447">
        <v>0</v>
      </c>
      <c r="L447">
        <v>75523.9921875</v>
      </c>
    </row>
    <row r="448" spans="1:12" x14ac:dyDescent="0.25">
      <c r="A448">
        <v>1767</v>
      </c>
      <c r="B448" s="1">
        <f>DATE(2023,7,5) + TIME(0,0,0)</f>
        <v>45112</v>
      </c>
      <c r="C448">
        <v>527666016</v>
      </c>
      <c r="D448">
        <v>0</v>
      </c>
      <c r="E448">
        <v>0</v>
      </c>
      <c r="F448">
        <v>0</v>
      </c>
      <c r="G448">
        <v>2871528.25</v>
      </c>
      <c r="H448">
        <v>0</v>
      </c>
      <c r="I448">
        <v>1</v>
      </c>
      <c r="J448">
        <v>0</v>
      </c>
      <c r="K448">
        <v>0</v>
      </c>
      <c r="L448">
        <v>75548.21875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533380352</v>
      </c>
      <c r="D449">
        <v>0</v>
      </c>
      <c r="E449">
        <v>0</v>
      </c>
      <c r="F449">
        <v>0</v>
      </c>
      <c r="G449">
        <v>2871528.25</v>
      </c>
      <c r="H449">
        <v>0</v>
      </c>
      <c r="I449">
        <v>1</v>
      </c>
      <c r="J449">
        <v>0</v>
      </c>
      <c r="K449">
        <v>0</v>
      </c>
      <c r="L449">
        <v>75415.8828125</v>
      </c>
    </row>
    <row r="450" spans="1:12" x14ac:dyDescent="0.25">
      <c r="A450">
        <v>1769</v>
      </c>
      <c r="B450" s="1">
        <f>DATE(2023,7,7) + TIME(0,0,0)</f>
        <v>45114</v>
      </c>
      <c r="C450">
        <v>533409536</v>
      </c>
      <c r="D450">
        <v>0</v>
      </c>
      <c r="E450">
        <v>0</v>
      </c>
      <c r="F450">
        <v>0</v>
      </c>
      <c r="G450">
        <v>2918760.25</v>
      </c>
      <c r="H450">
        <v>0</v>
      </c>
      <c r="I450">
        <v>1</v>
      </c>
      <c r="J450">
        <v>0</v>
      </c>
      <c r="K450">
        <v>0</v>
      </c>
      <c r="L450">
        <v>75442.8125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536299104</v>
      </c>
      <c r="D451">
        <v>0</v>
      </c>
      <c r="E451">
        <v>0</v>
      </c>
      <c r="F451">
        <v>0</v>
      </c>
      <c r="G451">
        <v>2918760.25</v>
      </c>
      <c r="H451">
        <v>0</v>
      </c>
      <c r="I451">
        <v>1</v>
      </c>
      <c r="J451">
        <v>0</v>
      </c>
      <c r="K451">
        <v>0</v>
      </c>
      <c r="L451">
        <v>75410.4375</v>
      </c>
    </row>
    <row r="452" spans="1:12" x14ac:dyDescent="0.25">
      <c r="A452">
        <v>1770</v>
      </c>
      <c r="B452" s="1">
        <f>DATE(2023,7,8) + TIME(0,0,0)</f>
        <v>45115</v>
      </c>
      <c r="C452">
        <v>536327648</v>
      </c>
      <c r="D452">
        <v>0</v>
      </c>
      <c r="E452">
        <v>0</v>
      </c>
      <c r="F452">
        <v>0</v>
      </c>
      <c r="G452">
        <v>2852803.5</v>
      </c>
      <c r="H452">
        <v>0</v>
      </c>
      <c r="I452">
        <v>1</v>
      </c>
      <c r="J452">
        <v>0</v>
      </c>
      <c r="K452">
        <v>0</v>
      </c>
      <c r="L452">
        <v>75373.2890625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539151936</v>
      </c>
      <c r="D453">
        <v>0</v>
      </c>
      <c r="E453">
        <v>0</v>
      </c>
      <c r="F453">
        <v>0</v>
      </c>
      <c r="G453">
        <v>2852803.5</v>
      </c>
      <c r="H453">
        <v>0</v>
      </c>
      <c r="I453">
        <v>1</v>
      </c>
      <c r="J453">
        <v>0</v>
      </c>
      <c r="K453">
        <v>0</v>
      </c>
      <c r="L453">
        <v>75291.9765625</v>
      </c>
    </row>
    <row r="454" spans="1:12" x14ac:dyDescent="0.25">
      <c r="A454">
        <v>1771</v>
      </c>
      <c r="B454" s="1">
        <f>DATE(2023,7,9) + TIME(0,0,0)</f>
        <v>45116</v>
      </c>
      <c r="C454">
        <v>539179712</v>
      </c>
      <c r="D454">
        <v>0</v>
      </c>
      <c r="E454">
        <v>0</v>
      </c>
      <c r="F454">
        <v>0</v>
      </c>
      <c r="G454">
        <v>2781804.5</v>
      </c>
      <c r="H454">
        <v>0</v>
      </c>
      <c r="I454">
        <v>1</v>
      </c>
      <c r="J454">
        <v>0</v>
      </c>
      <c r="K454">
        <v>0</v>
      </c>
      <c r="L454">
        <v>75252.6796875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544715520</v>
      </c>
      <c r="D455">
        <v>0</v>
      </c>
      <c r="E455">
        <v>0</v>
      </c>
      <c r="F455">
        <v>0</v>
      </c>
      <c r="G455">
        <v>2781804.5</v>
      </c>
      <c r="H455">
        <v>0</v>
      </c>
      <c r="I455">
        <v>1</v>
      </c>
      <c r="J455">
        <v>0</v>
      </c>
      <c r="K455">
        <v>0</v>
      </c>
      <c r="L455">
        <v>75094.1328125</v>
      </c>
    </row>
    <row r="456" spans="1:12" x14ac:dyDescent="0.25">
      <c r="A456">
        <v>1773</v>
      </c>
      <c r="B456" s="1">
        <f>DATE(2023,7,11) + TIME(0,0,0)</f>
        <v>45118</v>
      </c>
      <c r="C456">
        <v>544743360</v>
      </c>
      <c r="D456">
        <v>0</v>
      </c>
      <c r="E456">
        <v>0</v>
      </c>
      <c r="F456">
        <v>0</v>
      </c>
      <c r="G456">
        <v>2782243.5</v>
      </c>
      <c r="H456">
        <v>0</v>
      </c>
      <c r="I456">
        <v>1</v>
      </c>
      <c r="J456">
        <v>0</v>
      </c>
      <c r="K456">
        <v>0</v>
      </c>
      <c r="L456">
        <v>75094.671875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547497792</v>
      </c>
      <c r="D457">
        <v>0</v>
      </c>
      <c r="E457">
        <v>0</v>
      </c>
      <c r="F457">
        <v>0</v>
      </c>
      <c r="G457">
        <v>2782243.5</v>
      </c>
      <c r="H457">
        <v>0</v>
      </c>
      <c r="I457">
        <v>1</v>
      </c>
      <c r="J457">
        <v>0</v>
      </c>
      <c r="K457">
        <v>0</v>
      </c>
      <c r="L457">
        <v>75071.796875</v>
      </c>
    </row>
    <row r="458" spans="1:12" x14ac:dyDescent="0.25">
      <c r="A458">
        <v>1774</v>
      </c>
      <c r="B458" s="1">
        <f>DATE(2023,7,12) + TIME(0,0,0)</f>
        <v>45119</v>
      </c>
      <c r="C458">
        <v>547526272</v>
      </c>
      <c r="D458">
        <v>0</v>
      </c>
      <c r="E458">
        <v>0</v>
      </c>
      <c r="F458">
        <v>0</v>
      </c>
      <c r="G458">
        <v>2853381.5</v>
      </c>
      <c r="H458">
        <v>0</v>
      </c>
      <c r="I458">
        <v>1</v>
      </c>
      <c r="J458">
        <v>0</v>
      </c>
      <c r="K458">
        <v>0</v>
      </c>
      <c r="L458">
        <v>75109.7265625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549209792</v>
      </c>
      <c r="D459">
        <v>0</v>
      </c>
      <c r="E459">
        <v>0</v>
      </c>
      <c r="F459">
        <v>0</v>
      </c>
      <c r="G459">
        <v>2853381.5</v>
      </c>
      <c r="H459">
        <v>0</v>
      </c>
      <c r="I459">
        <v>1</v>
      </c>
      <c r="J459">
        <v>0</v>
      </c>
      <c r="K459">
        <v>0</v>
      </c>
      <c r="L459">
        <v>75130.59375</v>
      </c>
    </row>
    <row r="460" spans="1:12" x14ac:dyDescent="0.25">
      <c r="A460">
        <v>1774.6</v>
      </c>
      <c r="B460" s="1">
        <f>DATE(2023,7,12) + TIME(14,24,0)</f>
        <v>45119.6</v>
      </c>
      <c r="C460">
        <v>549238784</v>
      </c>
      <c r="D460">
        <v>0</v>
      </c>
      <c r="E460">
        <v>0</v>
      </c>
      <c r="F460">
        <v>0</v>
      </c>
      <c r="G460">
        <v>2898757.5</v>
      </c>
      <c r="H460">
        <v>0</v>
      </c>
      <c r="I460">
        <v>1</v>
      </c>
      <c r="J460">
        <v>0</v>
      </c>
      <c r="K460">
        <v>0</v>
      </c>
      <c r="L460">
        <v>75155.0078125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564863104</v>
      </c>
      <c r="D461">
        <v>0</v>
      </c>
      <c r="E461">
        <v>0</v>
      </c>
      <c r="F461">
        <v>0</v>
      </c>
      <c r="G461">
        <v>2898757.5</v>
      </c>
      <c r="H461">
        <v>0</v>
      </c>
      <c r="I461">
        <v>1</v>
      </c>
      <c r="J461">
        <v>0</v>
      </c>
      <c r="K461">
        <v>0</v>
      </c>
      <c r="L461">
        <v>75137.8203125</v>
      </c>
    </row>
    <row r="462" spans="1:12" x14ac:dyDescent="0.25">
      <c r="A462">
        <v>1780</v>
      </c>
      <c r="B462" s="1">
        <f>DATE(2023,7,18) + TIME(0,0,0)</f>
        <v>45125</v>
      </c>
      <c r="C462">
        <v>564863104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71403.5625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564863104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67529.921875</v>
      </c>
    </row>
    <row r="464" spans="1:12" x14ac:dyDescent="0.25">
      <c r="A464">
        <v>1782</v>
      </c>
      <c r="B464" s="1">
        <f>DATE(2023,7,20) + TIME(0,0,0)</f>
        <v>45127</v>
      </c>
      <c r="C464">
        <v>564896576</v>
      </c>
      <c r="D464">
        <v>0</v>
      </c>
      <c r="E464">
        <v>0</v>
      </c>
      <c r="F464">
        <v>0</v>
      </c>
      <c r="G464">
        <v>3351679.5</v>
      </c>
      <c r="H464">
        <v>0</v>
      </c>
      <c r="I464">
        <v>1</v>
      </c>
      <c r="J464">
        <v>0</v>
      </c>
      <c r="K464">
        <v>0</v>
      </c>
      <c r="L464">
        <v>73215.0859375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565265280</v>
      </c>
      <c r="D465">
        <v>0</v>
      </c>
      <c r="E465">
        <v>0</v>
      </c>
      <c r="F465">
        <v>0</v>
      </c>
      <c r="G465">
        <v>3351679.5</v>
      </c>
      <c r="H465">
        <v>0</v>
      </c>
      <c r="I465">
        <v>1</v>
      </c>
      <c r="J465">
        <v>0</v>
      </c>
      <c r="K465">
        <v>0</v>
      </c>
      <c r="L465">
        <v>73965.09375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568214784</v>
      </c>
      <c r="D466">
        <v>0</v>
      </c>
      <c r="E466">
        <v>0</v>
      </c>
      <c r="F466">
        <v>0</v>
      </c>
      <c r="G466">
        <v>3351679.5</v>
      </c>
      <c r="H466">
        <v>0</v>
      </c>
      <c r="I466">
        <v>1</v>
      </c>
      <c r="J466">
        <v>0</v>
      </c>
      <c r="K466">
        <v>0</v>
      </c>
      <c r="L466">
        <v>74871.953125</v>
      </c>
    </row>
    <row r="467" spans="1:12" x14ac:dyDescent="0.25">
      <c r="A467">
        <v>1783</v>
      </c>
      <c r="B467" s="1">
        <f>DATE(2023,7,21) + TIME(0,0,0)</f>
        <v>45128</v>
      </c>
      <c r="C467">
        <v>568245376</v>
      </c>
      <c r="D467">
        <v>0</v>
      </c>
      <c r="E467">
        <v>0</v>
      </c>
      <c r="F467">
        <v>0</v>
      </c>
      <c r="G467">
        <v>3062291.25</v>
      </c>
      <c r="H467">
        <v>0</v>
      </c>
      <c r="I467">
        <v>1</v>
      </c>
      <c r="J467">
        <v>0</v>
      </c>
      <c r="K467">
        <v>0</v>
      </c>
      <c r="L467">
        <v>74718.6640625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580463936</v>
      </c>
      <c r="D468">
        <v>0</v>
      </c>
      <c r="E468">
        <v>0</v>
      </c>
      <c r="F468">
        <v>0</v>
      </c>
      <c r="G468">
        <v>3062291.25</v>
      </c>
      <c r="H468">
        <v>0</v>
      </c>
      <c r="I468">
        <v>1</v>
      </c>
      <c r="J468">
        <v>0</v>
      </c>
      <c r="K468">
        <v>0</v>
      </c>
      <c r="L468">
        <v>75005.3984375</v>
      </c>
    </row>
    <row r="469" spans="1:12" x14ac:dyDescent="0.25">
      <c r="A469">
        <v>1787</v>
      </c>
      <c r="B469" s="1">
        <f>DATE(2023,7,25) + TIME(0,0,0)</f>
        <v>45132</v>
      </c>
      <c r="C469">
        <v>580494400</v>
      </c>
      <c r="D469">
        <v>0</v>
      </c>
      <c r="E469">
        <v>0</v>
      </c>
      <c r="F469">
        <v>0</v>
      </c>
      <c r="G469">
        <v>3047924</v>
      </c>
      <c r="H469">
        <v>0</v>
      </c>
      <c r="I469">
        <v>1</v>
      </c>
      <c r="J469">
        <v>0</v>
      </c>
      <c r="K469">
        <v>0</v>
      </c>
      <c r="L469">
        <v>74998.015625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586559808</v>
      </c>
      <c r="D470">
        <v>0</v>
      </c>
      <c r="E470">
        <v>0</v>
      </c>
      <c r="F470">
        <v>0</v>
      </c>
      <c r="G470">
        <v>3047924</v>
      </c>
      <c r="H470">
        <v>0</v>
      </c>
      <c r="I470">
        <v>1</v>
      </c>
      <c r="J470">
        <v>0</v>
      </c>
      <c r="K470">
        <v>0</v>
      </c>
      <c r="L470">
        <v>75046.8515625</v>
      </c>
    </row>
    <row r="471" spans="1:12" x14ac:dyDescent="0.25">
      <c r="A471">
        <v>1789</v>
      </c>
      <c r="B471" s="1">
        <f>DATE(2023,7,27) + TIME(0,0,0)</f>
        <v>45134</v>
      </c>
      <c r="C471">
        <v>586589120</v>
      </c>
      <c r="D471">
        <v>0</v>
      </c>
      <c r="E471">
        <v>0</v>
      </c>
      <c r="F471">
        <v>0</v>
      </c>
      <c r="G471">
        <v>2931370.75</v>
      </c>
      <c r="H471">
        <v>0</v>
      </c>
      <c r="I471">
        <v>1</v>
      </c>
      <c r="J471">
        <v>0</v>
      </c>
      <c r="K471">
        <v>0</v>
      </c>
      <c r="L471">
        <v>74983.8046875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604148032</v>
      </c>
      <c r="D472">
        <v>0</v>
      </c>
      <c r="E472">
        <v>0</v>
      </c>
      <c r="F472">
        <v>0</v>
      </c>
      <c r="G472">
        <v>2931370.75</v>
      </c>
      <c r="H472">
        <v>0</v>
      </c>
      <c r="I472">
        <v>1</v>
      </c>
      <c r="J472">
        <v>0</v>
      </c>
      <c r="K472">
        <v>0</v>
      </c>
      <c r="L472">
        <v>74940.6015625</v>
      </c>
    </row>
    <row r="473" spans="1:12" x14ac:dyDescent="0.25">
      <c r="A473">
        <v>1795</v>
      </c>
      <c r="B473" s="1">
        <f>DATE(2023,8,2) + TIME(0,0,0)</f>
        <v>45140</v>
      </c>
      <c r="C473">
        <v>604176256</v>
      </c>
      <c r="D473">
        <v>0</v>
      </c>
      <c r="E473">
        <v>0</v>
      </c>
      <c r="F473">
        <v>0</v>
      </c>
      <c r="G473">
        <v>2826776.75</v>
      </c>
      <c r="H473">
        <v>0</v>
      </c>
      <c r="I473">
        <v>1</v>
      </c>
      <c r="J473">
        <v>0</v>
      </c>
      <c r="K473">
        <v>0</v>
      </c>
      <c r="L473">
        <v>74884.2890625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618281920</v>
      </c>
      <c r="D474">
        <v>0</v>
      </c>
      <c r="E474">
        <v>0</v>
      </c>
      <c r="F474">
        <v>0</v>
      </c>
      <c r="G474">
        <v>2826776.75</v>
      </c>
      <c r="H474">
        <v>0</v>
      </c>
      <c r="I474">
        <v>1</v>
      </c>
      <c r="J474">
        <v>0</v>
      </c>
      <c r="K474">
        <v>0</v>
      </c>
      <c r="L474">
        <v>74791.9609375</v>
      </c>
    </row>
    <row r="475" spans="1:12" x14ac:dyDescent="0.25">
      <c r="A475">
        <v>1800</v>
      </c>
      <c r="B475" s="1">
        <f>DATE(2023,8,7) + TIME(0,0,0)</f>
        <v>45145</v>
      </c>
      <c r="C475">
        <v>618311296</v>
      </c>
      <c r="D475">
        <v>0</v>
      </c>
      <c r="E475">
        <v>0</v>
      </c>
      <c r="F475">
        <v>0</v>
      </c>
      <c r="G475">
        <v>2943814.5</v>
      </c>
      <c r="H475">
        <v>0</v>
      </c>
      <c r="I475">
        <v>1</v>
      </c>
      <c r="J475">
        <v>0</v>
      </c>
      <c r="K475">
        <v>0</v>
      </c>
      <c r="L475">
        <v>74855.2109375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619753792</v>
      </c>
      <c r="D476">
        <v>0</v>
      </c>
      <c r="E476">
        <v>0</v>
      </c>
      <c r="F476">
        <v>0</v>
      </c>
      <c r="G476">
        <v>2943814.5</v>
      </c>
      <c r="H476">
        <v>0</v>
      </c>
      <c r="I476">
        <v>1</v>
      </c>
      <c r="J476">
        <v>0</v>
      </c>
      <c r="K476">
        <v>0</v>
      </c>
      <c r="L476">
        <v>74902.5703125</v>
      </c>
    </row>
    <row r="477" spans="1:12" x14ac:dyDescent="0.25">
      <c r="A477">
        <v>1800.5</v>
      </c>
      <c r="B477" s="1">
        <f>DATE(2023,8,7) + TIME(12,0,0)</f>
        <v>45145.5</v>
      </c>
      <c r="C477">
        <v>619782080</v>
      </c>
      <c r="D477">
        <v>0</v>
      </c>
      <c r="E477">
        <v>0</v>
      </c>
      <c r="F477">
        <v>0</v>
      </c>
      <c r="G477">
        <v>2830706.75</v>
      </c>
      <c r="H477">
        <v>0</v>
      </c>
      <c r="I477">
        <v>1</v>
      </c>
      <c r="J477">
        <v>0</v>
      </c>
      <c r="K477">
        <v>0</v>
      </c>
      <c r="L477">
        <v>74842.0390625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643814784</v>
      </c>
      <c r="D478">
        <v>0</v>
      </c>
      <c r="E478">
        <v>0</v>
      </c>
      <c r="F478">
        <v>0</v>
      </c>
      <c r="G478">
        <v>2830706.75</v>
      </c>
      <c r="H478">
        <v>0</v>
      </c>
      <c r="I478">
        <v>1</v>
      </c>
      <c r="J478">
        <v>0</v>
      </c>
      <c r="K478">
        <v>0</v>
      </c>
      <c r="L478">
        <v>74762.921875</v>
      </c>
    </row>
    <row r="479" spans="1:12" x14ac:dyDescent="0.25">
      <c r="A479">
        <v>1809</v>
      </c>
      <c r="B479" s="1">
        <f>DATE(2023,8,16) + TIME(0,0,0)</f>
        <v>45154</v>
      </c>
      <c r="C479">
        <v>643842816</v>
      </c>
      <c r="D479">
        <v>0</v>
      </c>
      <c r="E479">
        <v>0</v>
      </c>
      <c r="F479">
        <v>0</v>
      </c>
      <c r="G479">
        <v>2803476.25</v>
      </c>
      <c r="H479">
        <v>0</v>
      </c>
      <c r="I479">
        <v>1</v>
      </c>
      <c r="J479">
        <v>0</v>
      </c>
      <c r="K479">
        <v>0</v>
      </c>
      <c r="L479">
        <v>74748.3359375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660635648</v>
      </c>
      <c r="D480">
        <v>0</v>
      </c>
      <c r="E480">
        <v>0</v>
      </c>
      <c r="F480">
        <v>0</v>
      </c>
      <c r="G480">
        <v>2803476.25</v>
      </c>
      <c r="H480">
        <v>0</v>
      </c>
      <c r="I480">
        <v>1</v>
      </c>
      <c r="J480">
        <v>0</v>
      </c>
      <c r="K480">
        <v>0</v>
      </c>
      <c r="L480">
        <v>74716.2109375</v>
      </c>
    </row>
    <row r="481" spans="1:12" x14ac:dyDescent="0.25">
      <c r="A481">
        <v>1815</v>
      </c>
      <c r="B481" s="1">
        <f>DATE(2023,8,22) + TIME(0,0,0)</f>
        <v>45160</v>
      </c>
      <c r="C481">
        <v>660663872</v>
      </c>
      <c r="D481">
        <v>0</v>
      </c>
      <c r="E481">
        <v>0</v>
      </c>
      <c r="F481">
        <v>0</v>
      </c>
      <c r="G481">
        <v>2824254.25</v>
      </c>
      <c r="H481">
        <v>0</v>
      </c>
      <c r="I481">
        <v>1</v>
      </c>
      <c r="J481">
        <v>0</v>
      </c>
      <c r="K481">
        <v>0</v>
      </c>
      <c r="L481">
        <v>74727.4453125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680405440</v>
      </c>
      <c r="D482">
        <v>0</v>
      </c>
      <c r="E482">
        <v>0</v>
      </c>
      <c r="F482">
        <v>0</v>
      </c>
      <c r="G482">
        <v>2824254.25</v>
      </c>
      <c r="H482">
        <v>0</v>
      </c>
      <c r="I482">
        <v>1</v>
      </c>
      <c r="J482">
        <v>0</v>
      </c>
      <c r="K482">
        <v>0</v>
      </c>
      <c r="L482">
        <v>74737.78125</v>
      </c>
    </row>
    <row r="483" spans="1:12" x14ac:dyDescent="0.25">
      <c r="A483">
        <v>1822</v>
      </c>
      <c r="B483" s="1">
        <f>DATE(2023,8,29) + TIME(0,0,0)</f>
        <v>45167</v>
      </c>
      <c r="C483">
        <v>680433600</v>
      </c>
      <c r="D483">
        <v>0</v>
      </c>
      <c r="E483">
        <v>0</v>
      </c>
      <c r="F483">
        <v>0</v>
      </c>
      <c r="G483">
        <v>2813332.25</v>
      </c>
      <c r="H483">
        <v>0</v>
      </c>
      <c r="I483">
        <v>1</v>
      </c>
      <c r="J483">
        <v>0</v>
      </c>
      <c r="K483">
        <v>0</v>
      </c>
      <c r="L483">
        <v>74731.8828125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694472128</v>
      </c>
      <c r="D484">
        <v>0</v>
      </c>
      <c r="E484">
        <v>0</v>
      </c>
      <c r="F484">
        <v>0</v>
      </c>
      <c r="G484">
        <v>2813332.25</v>
      </c>
      <c r="H484">
        <v>0</v>
      </c>
      <c r="I484">
        <v>1</v>
      </c>
      <c r="J484">
        <v>0</v>
      </c>
      <c r="K484">
        <v>0</v>
      </c>
      <c r="L484">
        <v>74717.6796875</v>
      </c>
    </row>
    <row r="485" spans="1:12" x14ac:dyDescent="0.25">
      <c r="A485">
        <v>1827</v>
      </c>
      <c r="B485" s="1">
        <f>DATE(2023,9,3) + TIME(0,0,0)</f>
        <v>45172</v>
      </c>
      <c r="C485">
        <v>694500224</v>
      </c>
      <c r="D485">
        <v>0</v>
      </c>
      <c r="E485">
        <v>0</v>
      </c>
      <c r="F485">
        <v>0</v>
      </c>
      <c r="G485">
        <v>2810707.5</v>
      </c>
      <c r="H485">
        <v>0</v>
      </c>
      <c r="I485">
        <v>1</v>
      </c>
      <c r="J485">
        <v>0</v>
      </c>
      <c r="K485">
        <v>0</v>
      </c>
      <c r="L485">
        <v>74716.125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733822016</v>
      </c>
      <c r="D486">
        <v>0</v>
      </c>
      <c r="E486">
        <v>0</v>
      </c>
      <c r="F486">
        <v>0</v>
      </c>
      <c r="G486">
        <v>2810707.5</v>
      </c>
      <c r="H486">
        <v>0</v>
      </c>
      <c r="I486">
        <v>1</v>
      </c>
      <c r="J486">
        <v>0</v>
      </c>
      <c r="K486">
        <v>0</v>
      </c>
      <c r="L486">
        <v>74717.2109375</v>
      </c>
    </row>
    <row r="487" spans="1:12" x14ac:dyDescent="0.25">
      <c r="A487">
        <v>1841</v>
      </c>
      <c r="B487" s="1">
        <f>DATE(2023,9,17) + TIME(0,0,0)</f>
        <v>45186</v>
      </c>
      <c r="C487">
        <v>733849472</v>
      </c>
      <c r="D487">
        <v>0</v>
      </c>
      <c r="E487">
        <v>0</v>
      </c>
      <c r="F487">
        <v>0</v>
      </c>
      <c r="G487">
        <v>2748108.5</v>
      </c>
      <c r="H487">
        <v>0</v>
      </c>
      <c r="I487">
        <v>1</v>
      </c>
      <c r="J487">
        <v>0</v>
      </c>
      <c r="K487">
        <v>0</v>
      </c>
      <c r="L487">
        <v>74683.65625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742066304</v>
      </c>
      <c r="D488">
        <v>0</v>
      </c>
      <c r="E488">
        <v>0</v>
      </c>
      <c r="F488">
        <v>0</v>
      </c>
      <c r="G488">
        <v>2748108.5</v>
      </c>
      <c r="H488">
        <v>0</v>
      </c>
      <c r="I488">
        <v>1</v>
      </c>
      <c r="J488">
        <v>0</v>
      </c>
      <c r="K488">
        <v>0</v>
      </c>
      <c r="L488">
        <v>74628.765625</v>
      </c>
    </row>
    <row r="489" spans="1:12" x14ac:dyDescent="0.25">
      <c r="A489">
        <v>1844</v>
      </c>
      <c r="B489" s="1">
        <f>DATE(2023,9,20) + TIME(0,0,0)</f>
        <v>45189</v>
      </c>
      <c r="C489">
        <v>742095936</v>
      </c>
      <c r="D489">
        <v>0</v>
      </c>
      <c r="E489">
        <v>0</v>
      </c>
      <c r="F489">
        <v>0</v>
      </c>
      <c r="G489">
        <v>2957656.25</v>
      </c>
      <c r="H489">
        <v>0</v>
      </c>
      <c r="I489">
        <v>1</v>
      </c>
      <c r="J489">
        <v>0</v>
      </c>
      <c r="K489">
        <v>0</v>
      </c>
      <c r="L489">
        <v>74742.84375</v>
      </c>
    </row>
    <row r="490" spans="1:12" x14ac:dyDescent="0.25">
      <c r="A490">
        <v>1859</v>
      </c>
      <c r="B490" s="1">
        <f>DATE(2023,10,5) + TIME(0,0,0)</f>
        <v>45204</v>
      </c>
      <c r="C490">
        <v>786460736</v>
      </c>
      <c r="D490">
        <v>0</v>
      </c>
      <c r="E490">
        <v>0</v>
      </c>
      <c r="F490">
        <v>0</v>
      </c>
      <c r="G490">
        <v>2957656.25</v>
      </c>
      <c r="H490">
        <v>0</v>
      </c>
      <c r="I490">
        <v>1</v>
      </c>
      <c r="J490">
        <v>0</v>
      </c>
      <c r="K490">
        <v>0</v>
      </c>
      <c r="L490">
        <v>74933.734375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789388800</v>
      </c>
      <c r="D491">
        <v>0</v>
      </c>
      <c r="E491">
        <v>0</v>
      </c>
      <c r="F491">
        <v>0</v>
      </c>
      <c r="G491">
        <v>2957656.25</v>
      </c>
      <c r="H491">
        <v>0</v>
      </c>
      <c r="I491">
        <v>1</v>
      </c>
      <c r="J491">
        <v>0</v>
      </c>
      <c r="K491">
        <v>0</v>
      </c>
      <c r="L491">
        <v>72634.6875</v>
      </c>
    </row>
    <row r="492" spans="1:12" x14ac:dyDescent="0.25">
      <c r="A492">
        <v>1860</v>
      </c>
      <c r="B492" s="1">
        <f>DATE(2023,10,6) + TIME(0,0,0)</f>
        <v>45205</v>
      </c>
      <c r="C492">
        <v>789424512</v>
      </c>
      <c r="D492">
        <v>0</v>
      </c>
      <c r="E492">
        <v>0</v>
      </c>
      <c r="F492">
        <v>0</v>
      </c>
      <c r="G492">
        <v>3567746.25</v>
      </c>
      <c r="H492">
        <v>0</v>
      </c>
      <c r="I492">
        <v>1</v>
      </c>
      <c r="J492">
        <v>0</v>
      </c>
      <c r="K492">
        <v>0</v>
      </c>
      <c r="L492">
        <v>72773.421875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828634048</v>
      </c>
      <c r="D493">
        <v>0</v>
      </c>
      <c r="E493">
        <v>0</v>
      </c>
      <c r="F493">
        <v>0</v>
      </c>
      <c r="G493">
        <v>3567746.25</v>
      </c>
      <c r="H493">
        <v>0</v>
      </c>
      <c r="I493">
        <v>1</v>
      </c>
      <c r="J493">
        <v>0</v>
      </c>
      <c r="K493">
        <v>0</v>
      </c>
      <c r="L493">
        <v>75088.71875</v>
      </c>
    </row>
    <row r="494" spans="1:12" x14ac:dyDescent="0.25">
      <c r="A494">
        <v>1871</v>
      </c>
      <c r="B494" s="1">
        <f>DATE(2023,10,17) + TIME(0,0,0)</f>
        <v>45216</v>
      </c>
      <c r="C494">
        <v>828669120</v>
      </c>
      <c r="D494">
        <v>0</v>
      </c>
      <c r="E494">
        <v>0</v>
      </c>
      <c r="F494">
        <v>0</v>
      </c>
      <c r="G494">
        <v>3506137.75</v>
      </c>
      <c r="H494">
        <v>0</v>
      </c>
      <c r="I494">
        <v>1</v>
      </c>
      <c r="J494">
        <v>0</v>
      </c>
      <c r="K494">
        <v>0</v>
      </c>
      <c r="L494">
        <v>75063.9765625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839152448</v>
      </c>
      <c r="D495">
        <v>0</v>
      </c>
      <c r="E495">
        <v>0</v>
      </c>
      <c r="F495">
        <v>0</v>
      </c>
      <c r="G495">
        <v>3506137.75</v>
      </c>
      <c r="H495">
        <v>0</v>
      </c>
      <c r="I495">
        <v>1</v>
      </c>
      <c r="J495">
        <v>0</v>
      </c>
      <c r="K495">
        <v>0</v>
      </c>
      <c r="L495">
        <v>75126.296875</v>
      </c>
    </row>
    <row r="496" spans="1:12" x14ac:dyDescent="0.25">
      <c r="A496">
        <v>1874</v>
      </c>
      <c r="B496" s="1">
        <f>DATE(2023,10,20) + TIME(0,0,0)</f>
        <v>45219</v>
      </c>
      <c r="C496">
        <v>839152448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66749.578125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839152448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66645.1328125</v>
      </c>
    </row>
    <row r="498" spans="1:12" x14ac:dyDescent="0.25">
      <c r="A498">
        <v>1875</v>
      </c>
      <c r="B498" s="1">
        <f>DATE(2023,10,21) + TIME(0,0,0)</f>
        <v>45220</v>
      </c>
      <c r="C498">
        <v>839152448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66644.40625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839152448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66509.234375</v>
      </c>
    </row>
    <row r="500" spans="1:12" x14ac:dyDescent="0.25">
      <c r="A500">
        <v>1878</v>
      </c>
      <c r="B500" s="1">
        <f>DATE(2023,10,24) + TIME(0,0,0)</f>
        <v>45223</v>
      </c>
      <c r="C500">
        <v>839188544</v>
      </c>
      <c r="D500">
        <v>0</v>
      </c>
      <c r="E500">
        <v>0</v>
      </c>
      <c r="F500">
        <v>0</v>
      </c>
      <c r="G500">
        <v>3607619.75</v>
      </c>
      <c r="H500">
        <v>0</v>
      </c>
      <c r="I500">
        <v>1</v>
      </c>
      <c r="J500">
        <v>0</v>
      </c>
      <c r="K500">
        <v>0</v>
      </c>
      <c r="L500">
        <v>71924.703125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842760064</v>
      </c>
      <c r="D501">
        <v>0</v>
      </c>
      <c r="E501">
        <v>0</v>
      </c>
      <c r="F501">
        <v>0</v>
      </c>
      <c r="G501">
        <v>3607619.75</v>
      </c>
      <c r="H501">
        <v>0</v>
      </c>
      <c r="I501">
        <v>1</v>
      </c>
      <c r="J501">
        <v>0</v>
      </c>
      <c r="K501">
        <v>0</v>
      </c>
      <c r="L501">
        <v>73929.125</v>
      </c>
    </row>
    <row r="502" spans="1:12" x14ac:dyDescent="0.25">
      <c r="A502">
        <v>1879</v>
      </c>
      <c r="B502" s="1">
        <f>DATE(2023,10,25) + TIME(0,0,0)</f>
        <v>45224</v>
      </c>
      <c r="C502">
        <v>842795904</v>
      </c>
      <c r="D502">
        <v>0</v>
      </c>
      <c r="E502">
        <v>0</v>
      </c>
      <c r="F502">
        <v>0</v>
      </c>
      <c r="G502">
        <v>3583660.75</v>
      </c>
      <c r="H502">
        <v>0</v>
      </c>
      <c r="I502">
        <v>1</v>
      </c>
      <c r="J502">
        <v>0</v>
      </c>
      <c r="K502">
        <v>0</v>
      </c>
      <c r="L502">
        <v>73923.4375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849389824</v>
      </c>
      <c r="D503">
        <v>0</v>
      </c>
      <c r="E503">
        <v>0</v>
      </c>
      <c r="F503">
        <v>0</v>
      </c>
      <c r="G503">
        <v>3583660.75</v>
      </c>
      <c r="H503">
        <v>0</v>
      </c>
      <c r="I503">
        <v>1</v>
      </c>
      <c r="J503">
        <v>0</v>
      </c>
      <c r="K503">
        <v>0</v>
      </c>
      <c r="L503">
        <v>74492.9921875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849927424</v>
      </c>
      <c r="D504">
        <v>0</v>
      </c>
      <c r="E504">
        <v>0</v>
      </c>
      <c r="F504">
        <v>0</v>
      </c>
      <c r="G504">
        <v>3583660.75</v>
      </c>
      <c r="H504">
        <v>0</v>
      </c>
      <c r="I504">
        <v>1</v>
      </c>
      <c r="J504">
        <v>0</v>
      </c>
      <c r="K504">
        <v>0</v>
      </c>
      <c r="L504">
        <v>74520.6328125</v>
      </c>
    </row>
    <row r="505" spans="1:12" x14ac:dyDescent="0.25">
      <c r="A505">
        <v>1881</v>
      </c>
      <c r="B505" s="1">
        <f>DATE(2023,10,27) + TIME(0,0,0)</f>
        <v>45226</v>
      </c>
      <c r="C505">
        <v>849962560</v>
      </c>
      <c r="D505">
        <v>0</v>
      </c>
      <c r="E505">
        <v>0</v>
      </c>
      <c r="F505">
        <v>0</v>
      </c>
      <c r="G505">
        <v>3517756.5</v>
      </c>
      <c r="H505">
        <v>0</v>
      </c>
      <c r="I505">
        <v>1</v>
      </c>
      <c r="J505">
        <v>0</v>
      </c>
      <c r="K505">
        <v>0</v>
      </c>
      <c r="L505">
        <v>74496.09375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853445120</v>
      </c>
      <c r="D506">
        <v>0</v>
      </c>
      <c r="E506">
        <v>0</v>
      </c>
      <c r="F506">
        <v>0</v>
      </c>
      <c r="G506">
        <v>3517756.5</v>
      </c>
      <c r="H506">
        <v>0</v>
      </c>
      <c r="I506">
        <v>1</v>
      </c>
      <c r="J506">
        <v>0</v>
      </c>
      <c r="K506">
        <v>0</v>
      </c>
      <c r="L506">
        <v>74613.109375</v>
      </c>
    </row>
    <row r="507" spans="1:12" x14ac:dyDescent="0.25">
      <c r="A507">
        <v>1882</v>
      </c>
      <c r="B507" s="1">
        <f>DATE(2023,10,28) + TIME(0,0,0)</f>
        <v>45227</v>
      </c>
      <c r="C507">
        <v>853480704</v>
      </c>
      <c r="D507">
        <v>0</v>
      </c>
      <c r="E507">
        <v>0</v>
      </c>
      <c r="F507">
        <v>0</v>
      </c>
      <c r="G507">
        <v>3553056.75</v>
      </c>
      <c r="H507">
        <v>0</v>
      </c>
      <c r="I507">
        <v>1</v>
      </c>
      <c r="J507">
        <v>0</v>
      </c>
      <c r="K507">
        <v>0</v>
      </c>
      <c r="L507">
        <v>74628.140625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960036864</v>
      </c>
      <c r="D508">
        <v>0</v>
      </c>
      <c r="E508">
        <v>0</v>
      </c>
      <c r="F508">
        <v>0</v>
      </c>
      <c r="G508">
        <v>3553056.75</v>
      </c>
      <c r="H508">
        <v>0</v>
      </c>
      <c r="I508">
        <v>1</v>
      </c>
      <c r="J508">
        <v>0</v>
      </c>
      <c r="K508">
        <v>0</v>
      </c>
      <c r="L508">
        <v>75548.6875</v>
      </c>
    </row>
    <row r="509" spans="1:12" x14ac:dyDescent="0.25">
      <c r="A509">
        <v>1912</v>
      </c>
      <c r="B509" s="1">
        <f>DATE(2023,11,27) + TIME(0,0,0)</f>
        <v>45257</v>
      </c>
      <c r="C509">
        <v>960071360</v>
      </c>
      <c r="D509">
        <v>0</v>
      </c>
      <c r="E509">
        <v>0</v>
      </c>
      <c r="F509">
        <v>0</v>
      </c>
      <c r="G509">
        <v>3451775.25</v>
      </c>
      <c r="H509">
        <v>0</v>
      </c>
      <c r="I509">
        <v>1</v>
      </c>
      <c r="J509">
        <v>0</v>
      </c>
      <c r="K509">
        <v>0</v>
      </c>
      <c r="L509">
        <v>75517.21875</v>
      </c>
    </row>
    <row r="510" spans="1:12" x14ac:dyDescent="0.25">
      <c r="A510">
        <v>1919</v>
      </c>
      <c r="B510" s="1">
        <f>DATE(2023,12,4) + TIME(0,0,0)</f>
        <v>45264</v>
      </c>
      <c r="C510">
        <v>984233792</v>
      </c>
      <c r="D510">
        <v>0</v>
      </c>
      <c r="E510">
        <v>0</v>
      </c>
      <c r="F510">
        <v>0</v>
      </c>
      <c r="G510">
        <v>3451775.25</v>
      </c>
      <c r="H510">
        <v>0</v>
      </c>
      <c r="I510">
        <v>1</v>
      </c>
      <c r="J510">
        <v>0</v>
      </c>
      <c r="K510">
        <v>0</v>
      </c>
      <c r="L510">
        <v>75345.3828125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987651072</v>
      </c>
      <c r="D511">
        <v>0</v>
      </c>
      <c r="E511">
        <v>0</v>
      </c>
      <c r="F511">
        <v>0</v>
      </c>
      <c r="G511">
        <v>3451775.25</v>
      </c>
      <c r="H511">
        <v>0</v>
      </c>
      <c r="I511">
        <v>1</v>
      </c>
      <c r="J511">
        <v>0</v>
      </c>
      <c r="K511">
        <v>0</v>
      </c>
      <c r="L511">
        <v>75336.109375</v>
      </c>
    </row>
    <row r="512" spans="1:12" x14ac:dyDescent="0.25">
      <c r="A512">
        <v>1920</v>
      </c>
      <c r="B512" s="1">
        <f>DATE(2023,12,5) + TIME(0,0,0)</f>
        <v>45265</v>
      </c>
      <c r="C512">
        <v>987686272</v>
      </c>
      <c r="D512">
        <v>0</v>
      </c>
      <c r="E512">
        <v>0</v>
      </c>
      <c r="F512">
        <v>0</v>
      </c>
      <c r="G512">
        <v>3522394</v>
      </c>
      <c r="H512">
        <v>0</v>
      </c>
      <c r="I512">
        <v>1</v>
      </c>
      <c r="J512">
        <v>0</v>
      </c>
      <c r="K512">
        <v>0</v>
      </c>
      <c r="L512">
        <v>75363.96875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1026397376</v>
      </c>
      <c r="D513">
        <v>0</v>
      </c>
      <c r="E513">
        <v>0</v>
      </c>
      <c r="F513">
        <v>0</v>
      </c>
      <c r="G513">
        <v>3522394</v>
      </c>
      <c r="H513">
        <v>0</v>
      </c>
      <c r="I513">
        <v>1</v>
      </c>
      <c r="J513">
        <v>0</v>
      </c>
      <c r="K513">
        <v>0</v>
      </c>
      <c r="L513">
        <v>75194.8359375</v>
      </c>
    </row>
    <row r="514" spans="1:12" x14ac:dyDescent="0.25">
      <c r="A514">
        <v>1931</v>
      </c>
      <c r="B514" s="1">
        <f>DATE(2023,12,16) + TIME(0,0,0)</f>
        <v>45276</v>
      </c>
      <c r="C514">
        <v>1026434368</v>
      </c>
      <c r="D514">
        <v>0</v>
      </c>
      <c r="E514">
        <v>0</v>
      </c>
      <c r="F514">
        <v>0</v>
      </c>
      <c r="G514">
        <v>3699364</v>
      </c>
      <c r="H514">
        <v>0</v>
      </c>
      <c r="I514">
        <v>1</v>
      </c>
      <c r="J514">
        <v>0</v>
      </c>
      <c r="K514">
        <v>0</v>
      </c>
      <c r="L514">
        <v>75265.453125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1030096768</v>
      </c>
      <c r="D515">
        <v>0</v>
      </c>
      <c r="E515">
        <v>0</v>
      </c>
      <c r="F515">
        <v>0</v>
      </c>
      <c r="G515">
        <v>3699364</v>
      </c>
      <c r="H515">
        <v>0</v>
      </c>
      <c r="I515">
        <v>1</v>
      </c>
      <c r="J515">
        <v>0</v>
      </c>
      <c r="K515">
        <v>0</v>
      </c>
      <c r="L515">
        <v>75336.4609375</v>
      </c>
    </row>
    <row r="516" spans="1:12" x14ac:dyDescent="0.25">
      <c r="A516">
        <v>1932</v>
      </c>
      <c r="B516" s="1">
        <f>DATE(2023,12,17) + TIME(0,0,0)</f>
        <v>45277</v>
      </c>
      <c r="C516">
        <v>1030134080</v>
      </c>
      <c r="D516">
        <v>0</v>
      </c>
      <c r="E516">
        <v>0</v>
      </c>
      <c r="F516">
        <v>0</v>
      </c>
      <c r="G516">
        <v>3735558.25</v>
      </c>
      <c r="H516">
        <v>0</v>
      </c>
      <c r="I516">
        <v>1</v>
      </c>
      <c r="J516">
        <v>0</v>
      </c>
      <c r="K516">
        <v>0</v>
      </c>
      <c r="L516">
        <v>75350.828125</v>
      </c>
    </row>
    <row r="517" spans="1:12" x14ac:dyDescent="0.25">
      <c r="A517">
        <v>1934</v>
      </c>
      <c r="B517" s="1">
        <f>DATE(2023,12,19) + TIME(0,0,0)</f>
        <v>45279</v>
      </c>
      <c r="C517">
        <v>1037605248</v>
      </c>
      <c r="D517">
        <v>0</v>
      </c>
      <c r="E517">
        <v>0</v>
      </c>
      <c r="F517">
        <v>0</v>
      </c>
      <c r="G517">
        <v>3735558.25</v>
      </c>
      <c r="H517">
        <v>0</v>
      </c>
      <c r="I517">
        <v>1</v>
      </c>
      <c r="J517">
        <v>0</v>
      </c>
      <c r="K517">
        <v>0</v>
      </c>
      <c r="L517">
        <v>75369.8125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1041303424</v>
      </c>
      <c r="D518">
        <v>0</v>
      </c>
      <c r="E518">
        <v>0</v>
      </c>
      <c r="F518">
        <v>0</v>
      </c>
      <c r="G518">
        <v>3735558.25</v>
      </c>
      <c r="H518">
        <v>0</v>
      </c>
      <c r="I518">
        <v>1</v>
      </c>
      <c r="J518">
        <v>0</v>
      </c>
      <c r="K518">
        <v>0</v>
      </c>
      <c r="L518">
        <v>75361.421875</v>
      </c>
    </row>
    <row r="519" spans="1:12" x14ac:dyDescent="0.25">
      <c r="A519">
        <v>1935</v>
      </c>
      <c r="B519" s="1">
        <f>DATE(2023,12,20) + TIME(0,0,0)</f>
        <v>45280</v>
      </c>
      <c r="C519">
        <v>1041340032</v>
      </c>
      <c r="D519">
        <v>0</v>
      </c>
      <c r="E519">
        <v>0</v>
      </c>
      <c r="F519">
        <v>0</v>
      </c>
      <c r="G519">
        <v>3658636</v>
      </c>
      <c r="H519">
        <v>0</v>
      </c>
      <c r="I519">
        <v>1</v>
      </c>
      <c r="J519">
        <v>0</v>
      </c>
      <c r="K519">
        <v>0</v>
      </c>
      <c r="L519">
        <v>75330.609375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1044962048</v>
      </c>
      <c r="D520">
        <v>0</v>
      </c>
      <c r="E520">
        <v>0</v>
      </c>
      <c r="F520">
        <v>0</v>
      </c>
      <c r="G520">
        <v>3658636</v>
      </c>
      <c r="H520">
        <v>0</v>
      </c>
      <c r="I520">
        <v>1</v>
      </c>
      <c r="J520">
        <v>0</v>
      </c>
      <c r="K520">
        <v>0</v>
      </c>
      <c r="L520">
        <v>75277.421875</v>
      </c>
    </row>
    <row r="521" spans="1:12" x14ac:dyDescent="0.25">
      <c r="A521">
        <v>1936</v>
      </c>
      <c r="B521" s="1">
        <f>DATE(2023,12,21) + TIME(0,0,0)</f>
        <v>45281</v>
      </c>
      <c r="C521">
        <v>1044997760</v>
      </c>
      <c r="D521">
        <v>0</v>
      </c>
      <c r="E521">
        <v>0</v>
      </c>
      <c r="F521">
        <v>0</v>
      </c>
      <c r="G521">
        <v>3571584.5</v>
      </c>
      <c r="H521">
        <v>0</v>
      </c>
      <c r="I521">
        <v>1</v>
      </c>
      <c r="J521">
        <v>0</v>
      </c>
      <c r="K521">
        <v>0</v>
      </c>
      <c r="L521">
        <v>75242.59375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1077106304</v>
      </c>
      <c r="D522">
        <v>0</v>
      </c>
      <c r="E522">
        <v>0</v>
      </c>
      <c r="F522">
        <v>0</v>
      </c>
      <c r="G522">
        <v>3571584.5</v>
      </c>
      <c r="H522">
        <v>0</v>
      </c>
      <c r="I522">
        <v>1</v>
      </c>
      <c r="J522">
        <v>0</v>
      </c>
      <c r="K522">
        <v>0</v>
      </c>
      <c r="L522">
        <v>74924.6640625</v>
      </c>
    </row>
    <row r="523" spans="1:12" x14ac:dyDescent="0.25">
      <c r="A523">
        <v>1945</v>
      </c>
      <c r="B523" s="1">
        <f>DATE(2023,12,30) + TIME(0,0,0)</f>
        <v>45290</v>
      </c>
      <c r="C523">
        <v>1077106304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66115.6171875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1077106304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66071.2890625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1077106304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67065.1796875</v>
      </c>
    </row>
    <row r="526" spans="1:12" x14ac:dyDescent="0.25">
      <c r="A526">
        <v>1950</v>
      </c>
      <c r="B526" s="1">
        <f>DATE(2024,1,4) + TIME(0,0,0)</f>
        <v>45295</v>
      </c>
      <c r="C526">
        <v>1077106304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67118.65625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1077106304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68874.75</v>
      </c>
    </row>
    <row r="528" spans="1:12" x14ac:dyDescent="0.25">
      <c r="A528">
        <v>1951</v>
      </c>
      <c r="B528" s="1">
        <f>DATE(2024,1,5) + TIME(0,0,0)</f>
        <v>45296</v>
      </c>
      <c r="C528">
        <v>1077106304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68886.8515625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1077106304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70130.640625</v>
      </c>
    </row>
    <row r="530" spans="1:12" x14ac:dyDescent="0.25">
      <c r="A530">
        <v>1954</v>
      </c>
      <c r="B530" s="1">
        <f>DATE(2024,1,8) + TIME(0,0,0)</f>
        <v>45299</v>
      </c>
      <c r="C530">
        <v>1077106304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70131.6796875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1077106304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71203.09375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1077106304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71214.5546875</v>
      </c>
    </row>
    <row r="533" spans="1:12" x14ac:dyDescent="0.25">
      <c r="A533">
        <v>1968</v>
      </c>
      <c r="B533" s="1">
        <f>DATE(2024,1,22) + TIME(0,0,0)</f>
        <v>45313</v>
      </c>
      <c r="C533">
        <v>1077106304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71212.6640625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1077106304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71155.8671875</v>
      </c>
    </row>
    <row r="535" spans="1:12" x14ac:dyDescent="0.25">
      <c r="A535">
        <v>1970</v>
      </c>
      <c r="B535" s="1">
        <f>DATE(2024,1,24) + TIME(0,0,0)</f>
        <v>45315</v>
      </c>
      <c r="C535">
        <v>1077106304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71155.671875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1077106304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71152.1953125</v>
      </c>
    </row>
    <row r="537" spans="1:12" x14ac:dyDescent="0.25">
      <c r="A537">
        <v>1970.5</v>
      </c>
      <c r="B537" s="1">
        <f>DATE(2024,1,24) + TIME(12,0,0)</f>
        <v>45315.5</v>
      </c>
      <c r="C537">
        <v>1077106304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71151.0625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1077106304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71112.671875</v>
      </c>
    </row>
    <row r="539" spans="1:12" x14ac:dyDescent="0.25">
      <c r="A539">
        <v>1979</v>
      </c>
      <c r="B539" s="1">
        <f>DATE(2024,2,2) + TIME(0,0,0)</f>
        <v>45324</v>
      </c>
      <c r="C539">
        <v>1077106304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71114.078125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1077106304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71171.4765625</v>
      </c>
    </row>
    <row r="541" spans="1:12" x14ac:dyDescent="0.25">
      <c r="A541">
        <v>1994</v>
      </c>
      <c r="B541" s="1">
        <f>DATE(2024,2,17) + TIME(0,0,0)</f>
        <v>45339</v>
      </c>
      <c r="C541">
        <v>1077106304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71172.5859375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1077106304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71213.375</v>
      </c>
    </row>
    <row r="543" spans="1:12" x14ac:dyDescent="0.25">
      <c r="A543">
        <v>1999</v>
      </c>
      <c r="B543" s="1">
        <f>DATE(2024,2,22) + TIME(0,0,0)</f>
        <v>45344</v>
      </c>
      <c r="C543">
        <v>1077106304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71213.25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1077106304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71205.2890625</v>
      </c>
    </row>
    <row r="545" spans="1:12" x14ac:dyDescent="0.25">
      <c r="A545">
        <v>2003</v>
      </c>
      <c r="B545" s="1">
        <f>DATE(2024,2,26) + TIME(0,0,0)</f>
        <v>45348</v>
      </c>
      <c r="C545">
        <v>1077106304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71204.59375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1077106304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71169.765625</v>
      </c>
    </row>
    <row r="547" spans="1:12" x14ac:dyDescent="0.25">
      <c r="A547">
        <v>2007</v>
      </c>
      <c r="B547" s="1">
        <f>DATE(2024,3,1) + TIME(0,0,0)</f>
        <v>45352</v>
      </c>
      <c r="C547">
        <v>1077106304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71169.5234375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1077106304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71153.5078125</v>
      </c>
    </row>
    <row r="549" spans="1:12" x14ac:dyDescent="0.25">
      <c r="A549">
        <v>2010</v>
      </c>
      <c r="B549" s="1">
        <f>DATE(2024,3,4) + TIME(0,0,0)</f>
        <v>45355</v>
      </c>
      <c r="C549">
        <v>1077106304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71151.9453125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1077106304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71096.5546875</v>
      </c>
    </row>
    <row r="551" spans="1:12" x14ac:dyDescent="0.25">
      <c r="A551">
        <v>2012</v>
      </c>
      <c r="B551" s="1">
        <f>DATE(2024,3,6) + TIME(0,0,0)</f>
        <v>45357</v>
      </c>
      <c r="C551">
        <v>1077106304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71099.3984375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1077106304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71170.8046875</v>
      </c>
    </row>
    <row r="553" spans="1:12" x14ac:dyDescent="0.25">
      <c r="A553">
        <v>2015</v>
      </c>
      <c r="B553" s="1">
        <f>DATE(2024,3,9) + TIME(0,0,0)</f>
        <v>45360</v>
      </c>
      <c r="C553">
        <v>1077106304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71171.296875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1077106304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71183.078125</v>
      </c>
    </row>
    <row r="555" spans="1:12" x14ac:dyDescent="0.25">
      <c r="A555">
        <v>2016</v>
      </c>
      <c r="B555" s="1">
        <f>DATE(2024,3,10) + TIME(0,0,0)</f>
        <v>45361</v>
      </c>
      <c r="C555">
        <v>1077106304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71180.8984375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1077106304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71118.7421875</v>
      </c>
    </row>
    <row r="557" spans="1:12" x14ac:dyDescent="0.25">
      <c r="A557">
        <v>2018</v>
      </c>
      <c r="B557" s="1">
        <f>DATE(2024,3,12) + TIME(0,0,0)</f>
        <v>45363</v>
      </c>
      <c r="C557">
        <v>1077106304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71121.5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1077106304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71173.0078125</v>
      </c>
    </row>
    <row r="559" spans="1:12" x14ac:dyDescent="0.25">
      <c r="A559">
        <v>2018.5</v>
      </c>
      <c r="B559" s="1">
        <f>DATE(2024,3,12) + TIME(12,0,0)</f>
        <v>45363.5</v>
      </c>
      <c r="C559">
        <v>1077106304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71168.734375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1077106304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71073.2734375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1077106304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71059.875</v>
      </c>
    </row>
    <row r="562" spans="1:12" x14ac:dyDescent="0.25">
      <c r="A562">
        <v>2020</v>
      </c>
      <c r="B562" s="1">
        <f>DATE(2024,3,14) + TIME(0,0,0)</f>
        <v>45365</v>
      </c>
      <c r="C562">
        <v>1077106304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71063.125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1077106304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71139.390625</v>
      </c>
    </row>
    <row r="564" spans="1:12" x14ac:dyDescent="0.25">
      <c r="A564">
        <v>2026</v>
      </c>
      <c r="B564" s="1">
        <f>DATE(2024,3,20) + TIME(0,0,0)</f>
        <v>45371</v>
      </c>
      <c r="C564">
        <v>1077106304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71139.03125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1077106304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71129.1015625</v>
      </c>
    </row>
    <row r="566" spans="1:12" x14ac:dyDescent="0.25">
      <c r="A566">
        <v>2027</v>
      </c>
      <c r="B566" s="1">
        <f>DATE(2024,3,21) + TIME(0,0,0)</f>
        <v>45372</v>
      </c>
      <c r="C566">
        <v>1077106304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71129.7421875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1077106304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71138.1015625</v>
      </c>
    </row>
    <row r="568" spans="1:12" x14ac:dyDescent="0.25">
      <c r="A568">
        <v>2033</v>
      </c>
      <c r="B568" s="1">
        <f>DATE(2024,3,27) + TIME(0,0,0)</f>
        <v>45378</v>
      </c>
      <c r="C568">
        <v>1077106304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71137.765625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1077106304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71129.5859375</v>
      </c>
    </row>
    <row r="570" spans="1:12" x14ac:dyDescent="0.25">
      <c r="A570">
        <v>2034</v>
      </c>
      <c r="B570" s="1">
        <f>DATE(2024,3,28) + TIME(0,0,0)</f>
        <v>45379</v>
      </c>
      <c r="C570">
        <v>1077106304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71127.328125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1077106304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71056.1953125</v>
      </c>
    </row>
    <row r="572" spans="1:12" x14ac:dyDescent="0.25">
      <c r="A572">
        <v>2037</v>
      </c>
      <c r="B572" s="1">
        <f>DATE(2024,3,31) + TIME(0,0,0)</f>
        <v>45382</v>
      </c>
      <c r="C572">
        <v>1077106304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70943.609375</v>
      </c>
    </row>
    <row r="573" spans="1:12" x14ac:dyDescent="0.25">
      <c r="A573">
        <v>2037.39</v>
      </c>
      <c r="B573" s="1">
        <f>DATE(2024,3,31) + TIME(9,21,36)</f>
        <v>45382.39</v>
      </c>
      <c r="C573">
        <v>1077106304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68975.4609375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1077106304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68949.2578125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1077106304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67992.6953125</v>
      </c>
    </row>
    <row r="576" spans="1:12" x14ac:dyDescent="0.25">
      <c r="A576">
        <v>2039</v>
      </c>
      <c r="B576" s="1">
        <f>DATE(2024,4,2) + TIME(0,0,0)</f>
        <v>45384</v>
      </c>
      <c r="C576">
        <v>1077106304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67990.25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1077106304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67885.4375</v>
      </c>
    </row>
    <row r="578" spans="1:12" x14ac:dyDescent="0.25">
      <c r="A578">
        <v>2039.5</v>
      </c>
      <c r="B578" s="1">
        <f>DATE(2024,4,2) + TIME(12,0,0)</f>
        <v>45384.5</v>
      </c>
      <c r="C578">
        <v>1077106304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67883.5078125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1077106304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67796.859375</v>
      </c>
    </row>
    <row r="580" spans="1:12" x14ac:dyDescent="0.25">
      <c r="A580">
        <v>2040</v>
      </c>
      <c r="B580" s="1">
        <f>DATE(2024,4,3) + TIME(0,0,0)</f>
        <v>45385</v>
      </c>
      <c r="C580">
        <v>1077106304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67795.203125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1077106304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67791.9296875</v>
      </c>
    </row>
    <row r="582" spans="1:12" x14ac:dyDescent="0.25">
      <c r="A582">
        <v>2040.19</v>
      </c>
      <c r="B582" s="1">
        <f>DATE(2024,4,3) + TIME(4,33,36)</f>
        <v>45385.19</v>
      </c>
      <c r="C582">
        <v>1077106304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67764.8984375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1077106304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67763.3515625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1077106304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67655.7734375</v>
      </c>
    </row>
    <row r="585" spans="1:12" x14ac:dyDescent="0.25">
      <c r="A585">
        <v>2041</v>
      </c>
      <c r="B585" s="1">
        <f>DATE(2024,4,4) + TIME(0,0,0)</f>
        <v>45386</v>
      </c>
      <c r="C585">
        <v>1077106304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67654.53125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1077106304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67546.5390625</v>
      </c>
    </row>
    <row r="587" spans="1:12" x14ac:dyDescent="0.25">
      <c r="A587">
        <v>2042</v>
      </c>
      <c r="B587" s="1">
        <f>DATE(2024,4,5) + TIME(0,0,0)</f>
        <v>45387</v>
      </c>
      <c r="C587">
        <v>1077106304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67546.59375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1077106304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67235.90625</v>
      </c>
    </row>
    <row r="589" spans="1:12" x14ac:dyDescent="0.25">
      <c r="A589">
        <v>2048</v>
      </c>
      <c r="B589" s="1">
        <f>DATE(2024,4,11) + TIME(0,0,0)</f>
        <v>45393</v>
      </c>
      <c r="C589">
        <v>1077106304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67235.5390625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1077106304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67200.3671875</v>
      </c>
    </row>
    <row r="591" spans="1:12" x14ac:dyDescent="0.25">
      <c r="A591">
        <v>2049</v>
      </c>
      <c r="B591" s="1">
        <f>DATE(2024,4,12) + TIME(0,0,0)</f>
        <v>45394</v>
      </c>
      <c r="C591">
        <v>1077106304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67200.046875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1077106304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67090.703125</v>
      </c>
    </row>
    <row r="593" spans="1:12" x14ac:dyDescent="0.25">
      <c r="A593">
        <v>2053</v>
      </c>
      <c r="B593" s="1">
        <f>DATE(2024,4,16) + TIME(0,0,0)</f>
        <v>45398</v>
      </c>
      <c r="C593">
        <v>1077106304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67090.53125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1077106304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67048.96875</v>
      </c>
    </row>
    <row r="595" spans="1:12" x14ac:dyDescent="0.25">
      <c r="A595">
        <v>2055</v>
      </c>
      <c r="B595" s="1">
        <f>DATE(2024,4,18) + TIME(0,0,0)</f>
        <v>45400</v>
      </c>
      <c r="C595">
        <v>1077106304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67048.78125</v>
      </c>
    </row>
    <row r="596" spans="1:12" x14ac:dyDescent="0.25">
      <c r="A596">
        <v>2057.67</v>
      </c>
      <c r="B596" s="1">
        <f>DATE(2024,4,20) + TIME(16,4,48)</f>
        <v>45402.67</v>
      </c>
      <c r="C596">
        <v>1077106304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67000.3203125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1077106304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66994.9296875</v>
      </c>
    </row>
    <row r="598" spans="1:12" x14ac:dyDescent="0.25">
      <c r="A598">
        <v>2058</v>
      </c>
      <c r="B598" s="1">
        <f>DATE(2024,4,21) + TIME(0,0,0)</f>
        <v>45403</v>
      </c>
      <c r="C598">
        <v>1077106304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66994.8125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1077106304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66903.5390625</v>
      </c>
    </row>
    <row r="600" spans="1:12" x14ac:dyDescent="0.25">
      <c r="A600">
        <v>2065</v>
      </c>
      <c r="B600" s="1">
        <f>DATE(2024,4,28) + TIME(0,0,0)</f>
        <v>45410</v>
      </c>
      <c r="C600">
        <v>1077106304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66903.3984375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1077106304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66881.5078125</v>
      </c>
    </row>
    <row r="602" spans="1:12" x14ac:dyDescent="0.25">
      <c r="A602">
        <v>2067</v>
      </c>
      <c r="B602" s="1">
        <f>DATE(2024,4,30) + TIME(0,0,0)</f>
        <v>45412</v>
      </c>
      <c r="C602">
        <v>1077106304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66881.4453125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1077106304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66863.609375</v>
      </c>
    </row>
    <row r="604" spans="1:12" x14ac:dyDescent="0.25">
      <c r="A604">
        <v>2069</v>
      </c>
      <c r="B604" s="1">
        <f>DATE(2024,5,2) + TIME(0,0,0)</f>
        <v>45414</v>
      </c>
      <c r="C604">
        <v>1077106304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66863.5234375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1077106304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66846.0390625</v>
      </c>
    </row>
    <row r="606" spans="1:12" x14ac:dyDescent="0.25">
      <c r="A606">
        <v>2071</v>
      </c>
      <c r="B606" s="1">
        <f>DATE(2024,5,4) + TIME(0,0,0)</f>
        <v>45416</v>
      </c>
      <c r="C606">
        <v>1077106304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66845.9765625</v>
      </c>
    </row>
    <row r="607" spans="1:12" x14ac:dyDescent="0.25">
      <c r="A607">
        <v>2071.12</v>
      </c>
      <c r="B607" s="1">
        <f>DATE(2024,5,4) + TIME(2,52,48)</f>
        <v>45416.12</v>
      </c>
      <c r="C607">
        <v>1077106304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66845.1796875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1077106304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66838.484375</v>
      </c>
    </row>
    <row r="609" spans="1:12" x14ac:dyDescent="0.25">
      <c r="A609">
        <v>2072</v>
      </c>
      <c r="B609" s="1">
        <f>DATE(2024,5,5) + TIME(0,0,0)</f>
        <v>45417</v>
      </c>
      <c r="C609">
        <v>1077106304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66838.34375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1077106304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66808</v>
      </c>
    </row>
    <row r="611" spans="1:12" x14ac:dyDescent="0.25">
      <c r="A611">
        <v>2076</v>
      </c>
      <c r="B611" s="1">
        <f>DATE(2024,5,9) + TIME(0,0,0)</f>
        <v>45421</v>
      </c>
      <c r="C611">
        <v>1077106304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66807.9609375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1077106304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66791.7890625</v>
      </c>
    </row>
    <row r="613" spans="1:12" x14ac:dyDescent="0.25">
      <c r="A613">
        <v>2079</v>
      </c>
      <c r="B613" s="1">
        <f>DATE(2024,5,12) + TIME(0,0,0)</f>
        <v>45424</v>
      </c>
      <c r="C613">
        <v>1077106304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66791.59375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1077106304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66786.2734375</v>
      </c>
    </row>
    <row r="615" spans="1:12" x14ac:dyDescent="0.25">
      <c r="A615">
        <v>2079.6</v>
      </c>
      <c r="B615" s="1">
        <f>DATE(2024,5,12) + TIME(14,24,0)</f>
        <v>45424.6</v>
      </c>
      <c r="C615">
        <v>1077106304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66786.21875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1077106304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66773.6328125</v>
      </c>
    </row>
    <row r="617" spans="1:12" x14ac:dyDescent="0.25">
      <c r="A617">
        <v>2082</v>
      </c>
      <c r="B617" s="1">
        <f>DATE(2024,5,15) + TIME(0,0,0)</f>
        <v>45427</v>
      </c>
      <c r="C617">
        <v>1077106304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66773.5625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1077106304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66770.0546875</v>
      </c>
    </row>
    <row r="619" spans="1:12" x14ac:dyDescent="0.25">
      <c r="A619">
        <v>2082.6</v>
      </c>
      <c r="B619" s="1">
        <f>DATE(2024,5,15) + TIME(14,24,0)</f>
        <v>45427.6</v>
      </c>
      <c r="C619">
        <v>1077106304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66770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1077106304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66736.0078125</v>
      </c>
    </row>
    <row r="621" spans="1:12" x14ac:dyDescent="0.25">
      <c r="A621">
        <v>2090</v>
      </c>
      <c r="B621" s="1">
        <f>DATE(2024,5,23) + TIME(0,0,0)</f>
        <v>45435</v>
      </c>
      <c r="C621">
        <v>1077106304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66736.03125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1077106304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66734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1077106304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66733.9140625</v>
      </c>
    </row>
    <row r="624" spans="1:12" x14ac:dyDescent="0.25">
      <c r="A624">
        <v>2094</v>
      </c>
      <c r="B624" s="1">
        <f>DATE(2024,5,27) + TIME(0,0,0)</f>
        <v>45439</v>
      </c>
      <c r="C624">
        <v>1077106304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66721.2734375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1077106304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66717.8828125</v>
      </c>
    </row>
    <row r="626" spans="1:12" x14ac:dyDescent="0.25">
      <c r="A626">
        <v>2095</v>
      </c>
      <c r="B626" s="1">
        <f>DATE(2024,5,28) + TIME(0,0,0)</f>
        <v>45440</v>
      </c>
      <c r="C626">
        <v>1077106304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66717.8203125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1077106304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66689.8359375</v>
      </c>
    </row>
    <row r="628" spans="1:12" x14ac:dyDescent="0.25">
      <c r="A628">
        <v>2105</v>
      </c>
      <c r="B628" s="1">
        <f>DATE(2024,6,7) + TIME(0,0,0)</f>
        <v>45450</v>
      </c>
      <c r="C628">
        <v>1077106304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66689.8359375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1077106304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66686.1328125</v>
      </c>
    </row>
    <row r="630" spans="1:12" x14ac:dyDescent="0.25">
      <c r="A630">
        <v>2107</v>
      </c>
      <c r="B630" s="1">
        <f>DATE(2024,6,9) + TIME(0,0,0)</f>
        <v>45452</v>
      </c>
      <c r="C630">
        <v>1077106304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66686.09375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1077106304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66671.0703125</v>
      </c>
    </row>
    <row r="632" spans="1:12" x14ac:dyDescent="0.25">
      <c r="A632">
        <v>2114</v>
      </c>
      <c r="B632" s="1">
        <f>DATE(2024,6,16) + TIME(0,0,0)</f>
        <v>45459</v>
      </c>
      <c r="C632">
        <v>1077106304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66671.0390625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1077106304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66662.1875</v>
      </c>
    </row>
    <row r="634" spans="1:12" x14ac:dyDescent="0.25">
      <c r="A634">
        <v>2119</v>
      </c>
      <c r="B634" s="1">
        <f>DATE(2024,6,21) + TIME(0,0,0)</f>
        <v>45464</v>
      </c>
      <c r="C634">
        <v>1077106304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66662.1640625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1077106304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66651.15625</v>
      </c>
    </row>
    <row r="636" spans="1:12" x14ac:dyDescent="0.25">
      <c r="A636">
        <v>2126</v>
      </c>
      <c r="B636" s="1">
        <f>DATE(2024,6,28) + TIME(0,0,0)</f>
        <v>45471</v>
      </c>
      <c r="C636">
        <v>1077106304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66779.828125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1077106304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70311.7734375</v>
      </c>
    </row>
    <row r="638" spans="1:12" x14ac:dyDescent="0.25">
      <c r="A638">
        <v>2129</v>
      </c>
      <c r="B638" s="1">
        <f>DATE(2024,7,1) + TIME(0,0,0)</f>
        <v>45474</v>
      </c>
      <c r="C638">
        <v>1077106304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70310.0078125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1077106304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70566.5</v>
      </c>
    </row>
    <row r="640" spans="1:12" x14ac:dyDescent="0.25">
      <c r="A640">
        <v>2131</v>
      </c>
      <c r="B640" s="1">
        <f>DATE(2024,7,3) + TIME(0,0,0)</f>
        <v>45476</v>
      </c>
      <c r="C640">
        <v>1077142272</v>
      </c>
      <c r="D640">
        <v>0</v>
      </c>
      <c r="E640">
        <v>0</v>
      </c>
      <c r="F640">
        <v>0</v>
      </c>
      <c r="G640">
        <v>3593470</v>
      </c>
      <c r="H640">
        <v>0</v>
      </c>
      <c r="I640">
        <v>1</v>
      </c>
      <c r="J640">
        <v>0</v>
      </c>
      <c r="K640">
        <v>0</v>
      </c>
      <c r="L640">
        <v>75167.984375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1091480192</v>
      </c>
      <c r="D641">
        <v>0</v>
      </c>
      <c r="E641">
        <v>0</v>
      </c>
      <c r="F641">
        <v>0</v>
      </c>
      <c r="G641">
        <v>3593470</v>
      </c>
      <c r="H641">
        <v>0</v>
      </c>
      <c r="I641">
        <v>1</v>
      </c>
      <c r="J641">
        <v>0</v>
      </c>
      <c r="K641">
        <v>0</v>
      </c>
      <c r="L641">
        <v>74851.0078125</v>
      </c>
    </row>
    <row r="642" spans="1:12" x14ac:dyDescent="0.25">
      <c r="A642">
        <v>2135</v>
      </c>
      <c r="B642" s="1">
        <f>DATE(2024,7,7) + TIME(0,0,0)</f>
        <v>45480</v>
      </c>
      <c r="C642">
        <v>1091514240</v>
      </c>
      <c r="D642">
        <v>0</v>
      </c>
      <c r="E642">
        <v>0</v>
      </c>
      <c r="F642">
        <v>0</v>
      </c>
      <c r="G642">
        <v>3400144</v>
      </c>
      <c r="H642">
        <v>0</v>
      </c>
      <c r="I642">
        <v>1</v>
      </c>
      <c r="J642">
        <v>0</v>
      </c>
      <c r="K642">
        <v>0</v>
      </c>
      <c r="L642">
        <v>74744.21875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1094200320</v>
      </c>
      <c r="D643">
        <v>0</v>
      </c>
      <c r="E643">
        <v>0</v>
      </c>
      <c r="F643">
        <v>0</v>
      </c>
      <c r="G643">
        <v>3400144</v>
      </c>
      <c r="H643">
        <v>0</v>
      </c>
      <c r="I643">
        <v>1</v>
      </c>
      <c r="J643">
        <v>0</v>
      </c>
      <c r="K643">
        <v>0</v>
      </c>
      <c r="L643">
        <v>74651.9921875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1094236544</v>
      </c>
      <c r="D644">
        <v>0</v>
      </c>
      <c r="E644">
        <v>0</v>
      </c>
      <c r="F644">
        <v>0</v>
      </c>
      <c r="G644">
        <v>3625098.75</v>
      </c>
      <c r="H644">
        <v>0</v>
      </c>
      <c r="I644">
        <v>1</v>
      </c>
      <c r="J644">
        <v>0</v>
      </c>
      <c r="K644">
        <v>0</v>
      </c>
      <c r="L644">
        <v>74774.234375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1094925312</v>
      </c>
      <c r="D645">
        <v>0</v>
      </c>
      <c r="E645">
        <v>0</v>
      </c>
      <c r="F645">
        <v>0</v>
      </c>
      <c r="G645">
        <v>3625098.75</v>
      </c>
      <c r="H645">
        <v>0</v>
      </c>
      <c r="I645">
        <v>1</v>
      </c>
      <c r="J645">
        <v>0</v>
      </c>
      <c r="K645">
        <v>0</v>
      </c>
      <c r="L645">
        <v>74834.40625</v>
      </c>
    </row>
    <row r="646" spans="1:12" x14ac:dyDescent="0.25">
      <c r="A646">
        <v>2136</v>
      </c>
      <c r="B646" s="1">
        <f>DATE(2024,7,8) + TIME(0,0,0)</f>
        <v>45481</v>
      </c>
      <c r="C646">
        <v>1094959872</v>
      </c>
      <c r="D646">
        <v>0</v>
      </c>
      <c r="E646">
        <v>0</v>
      </c>
      <c r="F646">
        <v>0</v>
      </c>
      <c r="G646">
        <v>3456983.5</v>
      </c>
      <c r="H646">
        <v>0</v>
      </c>
      <c r="I646">
        <v>1</v>
      </c>
      <c r="J646">
        <v>0</v>
      </c>
      <c r="K646">
        <v>0</v>
      </c>
      <c r="L646">
        <v>74744.53125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1112210304</v>
      </c>
      <c r="D647">
        <v>0</v>
      </c>
      <c r="E647">
        <v>0</v>
      </c>
      <c r="F647">
        <v>0</v>
      </c>
      <c r="G647">
        <v>3456983.5</v>
      </c>
      <c r="H647">
        <v>0</v>
      </c>
      <c r="I647">
        <v>1</v>
      </c>
      <c r="J647">
        <v>0</v>
      </c>
      <c r="K647">
        <v>0</v>
      </c>
      <c r="L647">
        <v>74808.0234375</v>
      </c>
    </row>
    <row r="648" spans="1:12" x14ac:dyDescent="0.25">
      <c r="A648">
        <v>2141</v>
      </c>
      <c r="B648" s="1">
        <f>DATE(2024,7,13) + TIME(0,0,0)</f>
        <v>45486</v>
      </c>
      <c r="C648">
        <v>1112243456</v>
      </c>
      <c r="D648">
        <v>0</v>
      </c>
      <c r="E648">
        <v>0</v>
      </c>
      <c r="F648">
        <v>0</v>
      </c>
      <c r="G648">
        <v>3321685.5</v>
      </c>
      <c r="H648">
        <v>0</v>
      </c>
      <c r="I648">
        <v>1</v>
      </c>
      <c r="J648">
        <v>0</v>
      </c>
      <c r="K648">
        <v>0</v>
      </c>
      <c r="L648">
        <v>74735.9765625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1115531904</v>
      </c>
      <c r="D649">
        <v>0</v>
      </c>
      <c r="E649">
        <v>0</v>
      </c>
      <c r="F649">
        <v>0</v>
      </c>
      <c r="G649">
        <v>3321685.5</v>
      </c>
      <c r="H649">
        <v>0</v>
      </c>
      <c r="I649">
        <v>1</v>
      </c>
      <c r="J649">
        <v>0</v>
      </c>
      <c r="K649">
        <v>0</v>
      </c>
      <c r="L649">
        <v>74687.96875</v>
      </c>
    </row>
    <row r="650" spans="1:12" x14ac:dyDescent="0.25">
      <c r="A650">
        <v>2142</v>
      </c>
      <c r="B650" s="1">
        <f>DATE(2024,7,14) + TIME(0,0,0)</f>
        <v>45487</v>
      </c>
      <c r="C650">
        <v>1115564032</v>
      </c>
      <c r="D650">
        <v>0</v>
      </c>
      <c r="E650">
        <v>0</v>
      </c>
      <c r="F650">
        <v>0</v>
      </c>
      <c r="G650">
        <v>3204224.5</v>
      </c>
      <c r="H650">
        <v>0</v>
      </c>
      <c r="I650">
        <v>1</v>
      </c>
      <c r="J650">
        <v>0</v>
      </c>
      <c r="K650">
        <v>0</v>
      </c>
      <c r="L650">
        <v>74625.3671875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1150778368</v>
      </c>
      <c r="D651">
        <v>0</v>
      </c>
      <c r="E651">
        <v>0</v>
      </c>
      <c r="F651">
        <v>0</v>
      </c>
      <c r="G651">
        <v>3204224.5</v>
      </c>
      <c r="H651">
        <v>0</v>
      </c>
      <c r="I651">
        <v>1</v>
      </c>
      <c r="J651">
        <v>0</v>
      </c>
      <c r="K651">
        <v>0</v>
      </c>
      <c r="L651">
        <v>74573.125</v>
      </c>
    </row>
    <row r="652" spans="1:12" x14ac:dyDescent="0.25">
      <c r="A652">
        <v>2153</v>
      </c>
      <c r="B652" s="1">
        <f>DATE(2024,7,25) + TIME(0,0,0)</f>
        <v>45498</v>
      </c>
      <c r="C652">
        <v>1150808960</v>
      </c>
      <c r="D652">
        <v>0</v>
      </c>
      <c r="E652">
        <v>0</v>
      </c>
      <c r="F652">
        <v>0</v>
      </c>
      <c r="G652">
        <v>3051044.5</v>
      </c>
      <c r="H652">
        <v>0</v>
      </c>
      <c r="I652">
        <v>1</v>
      </c>
      <c r="J652">
        <v>0</v>
      </c>
      <c r="K652">
        <v>0</v>
      </c>
      <c r="L652">
        <v>74491.9765625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1153829504</v>
      </c>
      <c r="D653">
        <v>0</v>
      </c>
      <c r="E653">
        <v>0</v>
      </c>
      <c r="F653">
        <v>0</v>
      </c>
      <c r="G653">
        <v>3051044.5</v>
      </c>
      <c r="H653">
        <v>0</v>
      </c>
      <c r="I653">
        <v>1</v>
      </c>
      <c r="J653">
        <v>0</v>
      </c>
      <c r="K653">
        <v>0</v>
      </c>
      <c r="L653">
        <v>74414.125</v>
      </c>
    </row>
    <row r="654" spans="1:12" x14ac:dyDescent="0.25">
      <c r="A654">
        <v>2154</v>
      </c>
      <c r="B654" s="1">
        <f>DATE(2024,7,26) + TIME(0,0,0)</f>
        <v>45499</v>
      </c>
      <c r="C654">
        <v>1153862144</v>
      </c>
      <c r="D654">
        <v>0</v>
      </c>
      <c r="E654">
        <v>0</v>
      </c>
      <c r="F654">
        <v>0</v>
      </c>
      <c r="G654">
        <v>3272208.25</v>
      </c>
      <c r="H654">
        <v>0</v>
      </c>
      <c r="I654">
        <v>1</v>
      </c>
      <c r="J654">
        <v>0</v>
      </c>
      <c r="K654">
        <v>0</v>
      </c>
      <c r="L654">
        <v>74531.21875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1157101696</v>
      </c>
      <c r="D655">
        <v>0</v>
      </c>
      <c r="E655">
        <v>0</v>
      </c>
      <c r="F655">
        <v>0</v>
      </c>
      <c r="G655">
        <v>3272208.25</v>
      </c>
      <c r="H655">
        <v>0</v>
      </c>
      <c r="I655">
        <v>1</v>
      </c>
      <c r="J655">
        <v>0</v>
      </c>
      <c r="K655">
        <v>0</v>
      </c>
      <c r="L655">
        <v>74632.71875</v>
      </c>
    </row>
    <row r="656" spans="1:12" x14ac:dyDescent="0.25">
      <c r="A656">
        <v>2155</v>
      </c>
      <c r="B656" s="1">
        <f>DATE(2024,7,27) + TIME(0,0,0)</f>
        <v>45500</v>
      </c>
      <c r="C656">
        <v>1157130112</v>
      </c>
      <c r="D656">
        <v>0</v>
      </c>
      <c r="E656">
        <v>0</v>
      </c>
      <c r="F656">
        <v>0</v>
      </c>
      <c r="G656">
        <v>2840123.25</v>
      </c>
      <c r="H656">
        <v>0</v>
      </c>
      <c r="I656">
        <v>1</v>
      </c>
      <c r="J656">
        <v>0</v>
      </c>
      <c r="K656">
        <v>0</v>
      </c>
      <c r="L656">
        <v>74404.5078125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1159941760</v>
      </c>
      <c r="D657">
        <v>0</v>
      </c>
      <c r="E657">
        <v>0</v>
      </c>
      <c r="F657">
        <v>0</v>
      </c>
      <c r="G657">
        <v>2840123.25</v>
      </c>
      <c r="H657">
        <v>0</v>
      </c>
      <c r="I657">
        <v>1</v>
      </c>
      <c r="J657">
        <v>0</v>
      </c>
      <c r="K657">
        <v>0</v>
      </c>
      <c r="L657">
        <v>74187.1875</v>
      </c>
    </row>
    <row r="658" spans="1:12" x14ac:dyDescent="0.25">
      <c r="A658">
        <v>2156</v>
      </c>
      <c r="B658" s="1">
        <f>DATE(2024,7,28) + TIME(0,0,0)</f>
        <v>45501</v>
      </c>
      <c r="C658">
        <v>1159973760</v>
      </c>
      <c r="D658">
        <v>0</v>
      </c>
      <c r="E658">
        <v>0</v>
      </c>
      <c r="F658">
        <v>0</v>
      </c>
      <c r="G658">
        <v>3202303.75</v>
      </c>
      <c r="H658">
        <v>0</v>
      </c>
      <c r="I658">
        <v>1</v>
      </c>
      <c r="J658">
        <v>0</v>
      </c>
      <c r="K658">
        <v>0</v>
      </c>
      <c r="L658">
        <v>74377.65625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1169548672</v>
      </c>
      <c r="D659">
        <v>0</v>
      </c>
      <c r="E659">
        <v>0</v>
      </c>
      <c r="F659">
        <v>0</v>
      </c>
      <c r="G659">
        <v>3202303.75</v>
      </c>
      <c r="H659">
        <v>0</v>
      </c>
      <c r="I659">
        <v>1</v>
      </c>
      <c r="J659">
        <v>0</v>
      </c>
      <c r="K659">
        <v>0</v>
      </c>
      <c r="L659">
        <v>74518.0859375</v>
      </c>
    </row>
    <row r="660" spans="1:12" x14ac:dyDescent="0.25">
      <c r="A660">
        <v>2159</v>
      </c>
      <c r="B660" s="1">
        <f>DATE(2024,7,31) + TIME(0,0,0)</f>
        <v>45504</v>
      </c>
      <c r="C660">
        <v>1169581696</v>
      </c>
      <c r="D660">
        <v>0</v>
      </c>
      <c r="E660">
        <v>0</v>
      </c>
      <c r="F660">
        <v>0</v>
      </c>
      <c r="G660">
        <v>3305835</v>
      </c>
      <c r="H660">
        <v>0</v>
      </c>
      <c r="I660">
        <v>1</v>
      </c>
      <c r="J660">
        <v>0</v>
      </c>
      <c r="K660">
        <v>0</v>
      </c>
      <c r="L660">
        <v>74572.90625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1176160384</v>
      </c>
      <c r="D661">
        <v>0</v>
      </c>
      <c r="E661">
        <v>0</v>
      </c>
      <c r="F661">
        <v>0</v>
      </c>
      <c r="G661">
        <v>3305835</v>
      </c>
      <c r="H661">
        <v>0</v>
      </c>
      <c r="I661">
        <v>1</v>
      </c>
      <c r="J661">
        <v>0</v>
      </c>
      <c r="K661">
        <v>0</v>
      </c>
      <c r="L661">
        <v>74617.3828125</v>
      </c>
    </row>
    <row r="662" spans="1:12" x14ac:dyDescent="0.25">
      <c r="A662">
        <v>2161</v>
      </c>
      <c r="B662" s="1">
        <f>DATE(2024,8,2) + TIME(0,0,0)</f>
        <v>45506</v>
      </c>
      <c r="C662">
        <v>1176193024</v>
      </c>
      <c r="D662">
        <v>0</v>
      </c>
      <c r="E662">
        <v>0</v>
      </c>
      <c r="F662">
        <v>0</v>
      </c>
      <c r="G662">
        <v>3267260</v>
      </c>
      <c r="H662">
        <v>0</v>
      </c>
      <c r="I662">
        <v>1</v>
      </c>
      <c r="J662">
        <v>0</v>
      </c>
      <c r="K662">
        <v>0</v>
      </c>
      <c r="L662">
        <v>74596.8984375</v>
      </c>
    </row>
    <row r="663" spans="1:12" x14ac:dyDescent="0.25">
      <c r="A663">
        <v>2162</v>
      </c>
      <c r="B663" s="1">
        <f>DATE(2024,8,3) + TIME(0,0,0)</f>
        <v>45507</v>
      </c>
      <c r="C663">
        <v>1179460352</v>
      </c>
      <c r="D663">
        <v>0</v>
      </c>
      <c r="E663">
        <v>0</v>
      </c>
      <c r="F663">
        <v>0</v>
      </c>
      <c r="G663">
        <v>3267260</v>
      </c>
      <c r="H663">
        <v>0</v>
      </c>
      <c r="I663">
        <v>1</v>
      </c>
      <c r="J663">
        <v>0</v>
      </c>
      <c r="K663">
        <v>0</v>
      </c>
      <c r="L663">
        <v>74573.71875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493E5-568A-4E64-8870-64F2F2428345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29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62256.09375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62330.765625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62330.8125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62543.70703125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62543.7890625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62803.1328125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62803.22265625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63060.453125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63060.53515625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63296.83203125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63296.91015625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63304.42578125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63304.5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63319.53125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63319.60546875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63517.8671875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63517.93359375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63697.8984375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63697.9609375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63857.3515625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63857.40234375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63997.03515625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63997.08984375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64005.95703125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64006.00390625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64113.96484375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64114.00390625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64201.63671875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64201.66796875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64272.25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64272.2734375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64231.65234375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64231.61328125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64041.1953125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64041.140625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63828.1484375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63828.09375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63624.0625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63624.0234375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63437.8359375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63437.7890625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63270.75390625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63270.703125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63121.23828125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63121.31640625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62987.07421875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62987.03125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62866.66796875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62866.62890625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62757.62109375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62757.65234375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62658.6875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62658.7109375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62569.421875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62569.39453125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62488.59765625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62488.609375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62415.40625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62415.4140625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62349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62349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62288.640625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62288.640625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62233.7578125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62233.7578125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62183.78515625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62183.78515625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62138.20703125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62138.203125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62133.703125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62133.6875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62116.125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62116.11328125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62087.84375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62087.83203125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62078.7734375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62078.76171875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62072.92578125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62072.91796875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62067.34375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62067.3359375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62064.71484375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62064.7109375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62063.0390625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62063.03515625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62059.34375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62059.34375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62059.20703125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62059.203125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62058.75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62058.75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62060.1953125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62060.19921875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62082.9921875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62083.0234375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62085.828125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62085.86328125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62090.53515625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62090.57421875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62115.5703125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62115.625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62237.41796875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62237.51171875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62242.1328125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62242.2265625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62287.91796875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62288.0234375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62331.7265625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62331.8359375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62354.22265625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62354.33203125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62409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62409.109375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62450.44921875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62450.55078125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62509.1796875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62509.28515625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62606.7265625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62606.80859375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62622.7421875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62622.82421875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62630.51953125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62630.59765625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62660.16796875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62660.2421875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62667.28515625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62667.35546875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62681.05078125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62681.1171875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62718.8984375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62718.95703125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62735.79296875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62735.84765625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62780.06640625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62780.10546875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62781.55078125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62781.5859375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62787.16796875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90.678794860839844</v>
      </c>
      <c r="F144">
        <v>0</v>
      </c>
      <c r="G144">
        <v>0</v>
      </c>
      <c r="H144">
        <v>0</v>
      </c>
      <c r="I144">
        <v>1</v>
      </c>
      <c r="J144">
        <v>100</v>
      </c>
      <c r="K144">
        <v>9067.87890625</v>
      </c>
      <c r="L144">
        <v>63191.4921875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45339.39453125</v>
      </c>
      <c r="F145">
        <v>0</v>
      </c>
      <c r="G145">
        <v>0</v>
      </c>
      <c r="H145">
        <v>0</v>
      </c>
      <c r="I145">
        <v>1</v>
      </c>
      <c r="J145">
        <v>100</v>
      </c>
      <c r="K145">
        <v>9067.87890625</v>
      </c>
      <c r="L145">
        <v>72745.9140625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45422.21484375</v>
      </c>
      <c r="F146">
        <v>0</v>
      </c>
      <c r="G146">
        <v>0</v>
      </c>
      <c r="H146">
        <v>0</v>
      </c>
      <c r="I146">
        <v>1</v>
      </c>
      <c r="J146">
        <v>100</v>
      </c>
      <c r="K146">
        <v>8281.7705078125</v>
      </c>
      <c r="L146">
        <v>72572.390625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70184.703125</v>
      </c>
      <c r="F147">
        <v>0</v>
      </c>
      <c r="G147">
        <v>0</v>
      </c>
      <c r="H147">
        <v>0</v>
      </c>
      <c r="I147">
        <v>1</v>
      </c>
      <c r="J147">
        <v>100</v>
      </c>
      <c r="K147">
        <v>8281.7705078125</v>
      </c>
      <c r="L147">
        <v>73374.046875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70267.671875</v>
      </c>
      <c r="F148">
        <v>0</v>
      </c>
      <c r="G148">
        <v>0</v>
      </c>
      <c r="H148">
        <v>0</v>
      </c>
      <c r="I148">
        <v>1</v>
      </c>
      <c r="J148">
        <v>100</v>
      </c>
      <c r="K148">
        <v>8296.4072265625</v>
      </c>
      <c r="L148">
        <v>73380.078125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103370.3359375</v>
      </c>
      <c r="F149">
        <v>0</v>
      </c>
      <c r="G149">
        <v>0</v>
      </c>
      <c r="H149">
        <v>0</v>
      </c>
      <c r="I149">
        <v>1</v>
      </c>
      <c r="J149">
        <v>100</v>
      </c>
      <c r="K149">
        <v>8296.4072265625</v>
      </c>
      <c r="L149">
        <v>74481.7578125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103450.5390625</v>
      </c>
      <c r="F150">
        <v>0</v>
      </c>
      <c r="G150">
        <v>0</v>
      </c>
      <c r="H150">
        <v>0</v>
      </c>
      <c r="I150">
        <v>1</v>
      </c>
      <c r="J150">
        <v>100</v>
      </c>
      <c r="K150">
        <v>8020.6533203125</v>
      </c>
      <c r="L150">
        <v>74421.9921875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135452.953125</v>
      </c>
      <c r="F151">
        <v>0</v>
      </c>
      <c r="G151">
        <v>0</v>
      </c>
      <c r="H151">
        <v>0</v>
      </c>
      <c r="I151">
        <v>1</v>
      </c>
      <c r="J151">
        <v>100</v>
      </c>
      <c r="K151">
        <v>8020.6533203125</v>
      </c>
      <c r="L151">
        <v>74963.3359375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135534.3125</v>
      </c>
      <c r="F152">
        <v>0</v>
      </c>
      <c r="G152">
        <v>0</v>
      </c>
      <c r="H152">
        <v>0</v>
      </c>
      <c r="I152">
        <v>1</v>
      </c>
      <c r="J152">
        <v>100</v>
      </c>
      <c r="K152">
        <v>8136.4365234375</v>
      </c>
      <c r="L152">
        <v>74988.0078125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151725.828125</v>
      </c>
      <c r="F153">
        <v>0</v>
      </c>
      <c r="G153">
        <v>0</v>
      </c>
      <c r="H153">
        <v>0</v>
      </c>
      <c r="I153">
        <v>1</v>
      </c>
      <c r="J153">
        <v>100</v>
      </c>
      <c r="K153">
        <v>8136.4365234375</v>
      </c>
      <c r="L153">
        <v>75375.125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151804.578125</v>
      </c>
      <c r="F154">
        <v>0</v>
      </c>
      <c r="G154">
        <v>0</v>
      </c>
      <c r="H154">
        <v>0</v>
      </c>
      <c r="I154">
        <v>1</v>
      </c>
      <c r="J154">
        <v>100</v>
      </c>
      <c r="K154">
        <v>7876.18994140625</v>
      </c>
      <c r="L154">
        <v>75318.078125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158026.765625</v>
      </c>
      <c r="F155">
        <v>0</v>
      </c>
      <c r="G155">
        <v>0</v>
      </c>
      <c r="H155">
        <v>0</v>
      </c>
      <c r="I155">
        <v>1</v>
      </c>
      <c r="J155">
        <v>100</v>
      </c>
      <c r="K155">
        <v>7876.18994140625</v>
      </c>
      <c r="L155">
        <v>75299.53125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158106.75</v>
      </c>
      <c r="F156">
        <v>0</v>
      </c>
      <c r="G156">
        <v>0</v>
      </c>
      <c r="H156">
        <v>0</v>
      </c>
      <c r="I156">
        <v>1</v>
      </c>
      <c r="J156">
        <v>100</v>
      </c>
      <c r="K156">
        <v>7997.2626953125</v>
      </c>
      <c r="L156">
        <v>75328.625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175620.75</v>
      </c>
      <c r="F157">
        <v>0</v>
      </c>
      <c r="G157">
        <v>0</v>
      </c>
      <c r="H157">
        <v>0</v>
      </c>
      <c r="I157">
        <v>1</v>
      </c>
      <c r="J157">
        <v>100</v>
      </c>
      <c r="K157">
        <v>7997.2626953125</v>
      </c>
      <c r="L157">
        <v>75632.0703125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175703.203125</v>
      </c>
      <c r="F158">
        <v>0</v>
      </c>
      <c r="G158">
        <v>0</v>
      </c>
      <c r="H158">
        <v>0</v>
      </c>
      <c r="I158">
        <v>1</v>
      </c>
      <c r="J158">
        <v>100</v>
      </c>
      <c r="K158">
        <v>8245.4775390625</v>
      </c>
      <c r="L158">
        <v>75682.75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183866.234375</v>
      </c>
      <c r="F159">
        <v>0</v>
      </c>
      <c r="G159">
        <v>0</v>
      </c>
      <c r="H159">
        <v>0</v>
      </c>
      <c r="I159">
        <v>1</v>
      </c>
      <c r="J159">
        <v>100</v>
      </c>
      <c r="K159">
        <v>8245.4775390625</v>
      </c>
      <c r="L159">
        <v>75954.609375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183945.40625</v>
      </c>
      <c r="F160">
        <v>0</v>
      </c>
      <c r="G160">
        <v>0</v>
      </c>
      <c r="H160">
        <v>0</v>
      </c>
      <c r="I160">
        <v>1</v>
      </c>
      <c r="J160">
        <v>100</v>
      </c>
      <c r="K160">
        <v>7918.591796875</v>
      </c>
      <c r="L160">
        <v>75882.6015625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188617.375</v>
      </c>
      <c r="F161">
        <v>0</v>
      </c>
      <c r="G161">
        <v>0</v>
      </c>
      <c r="H161">
        <v>0</v>
      </c>
      <c r="I161">
        <v>1</v>
      </c>
      <c r="J161">
        <v>100</v>
      </c>
      <c r="K161">
        <v>7918.591796875</v>
      </c>
      <c r="L161">
        <v>75819.3046875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188695.6875</v>
      </c>
      <c r="F162">
        <v>0</v>
      </c>
      <c r="G162">
        <v>0</v>
      </c>
      <c r="H162">
        <v>0</v>
      </c>
      <c r="I162">
        <v>1</v>
      </c>
      <c r="J162">
        <v>100</v>
      </c>
      <c r="K162">
        <v>7830.0478515625</v>
      </c>
      <c r="L162">
        <v>75799.359375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191749.40625</v>
      </c>
      <c r="F163">
        <v>0</v>
      </c>
      <c r="G163">
        <v>0</v>
      </c>
      <c r="H163">
        <v>0</v>
      </c>
      <c r="I163">
        <v>1</v>
      </c>
      <c r="J163">
        <v>100</v>
      </c>
      <c r="K163">
        <v>7830.0478515625</v>
      </c>
      <c r="L163">
        <v>75785.21875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191828.59375</v>
      </c>
      <c r="F164">
        <v>0</v>
      </c>
      <c r="G164">
        <v>0</v>
      </c>
      <c r="H164">
        <v>0</v>
      </c>
      <c r="I164">
        <v>1</v>
      </c>
      <c r="J164">
        <v>100</v>
      </c>
      <c r="K164">
        <v>7918.97021484375</v>
      </c>
      <c r="L164">
        <v>75805.7109375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286777.03125</v>
      </c>
      <c r="F165">
        <v>0</v>
      </c>
      <c r="G165">
        <v>0</v>
      </c>
      <c r="H165">
        <v>0</v>
      </c>
      <c r="I165">
        <v>1</v>
      </c>
      <c r="J165">
        <v>100</v>
      </c>
      <c r="K165">
        <v>7918.97021484375</v>
      </c>
      <c r="L165">
        <v>76639.453125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286853.71875</v>
      </c>
      <c r="F166">
        <v>0</v>
      </c>
      <c r="G166">
        <v>0</v>
      </c>
      <c r="H166">
        <v>0</v>
      </c>
      <c r="I166">
        <v>1</v>
      </c>
      <c r="J166">
        <v>100</v>
      </c>
      <c r="K166">
        <v>7666.16455078125</v>
      </c>
      <c r="L166">
        <v>76588.375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309775.53125</v>
      </c>
      <c r="F167">
        <v>0</v>
      </c>
      <c r="G167">
        <v>0</v>
      </c>
      <c r="H167">
        <v>0</v>
      </c>
      <c r="I167">
        <v>1</v>
      </c>
      <c r="J167">
        <v>100</v>
      </c>
      <c r="K167">
        <v>7666.16455078125</v>
      </c>
      <c r="L167">
        <v>76525.6171875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309853.96875</v>
      </c>
      <c r="F168">
        <v>0</v>
      </c>
      <c r="G168">
        <v>0</v>
      </c>
      <c r="H168">
        <v>0</v>
      </c>
      <c r="I168">
        <v>1</v>
      </c>
      <c r="J168">
        <v>100</v>
      </c>
      <c r="K168">
        <v>7841.42724609375</v>
      </c>
      <c r="L168">
        <v>76563.640625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325458.40625</v>
      </c>
      <c r="F169">
        <v>0</v>
      </c>
      <c r="G169">
        <v>0</v>
      </c>
      <c r="H169">
        <v>0</v>
      </c>
      <c r="I169">
        <v>1</v>
      </c>
      <c r="J169">
        <v>100</v>
      </c>
      <c r="K169">
        <v>7841.42724609375</v>
      </c>
      <c r="L169">
        <v>76753.5625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325534.9375</v>
      </c>
      <c r="F170">
        <v>0</v>
      </c>
      <c r="G170">
        <v>0</v>
      </c>
      <c r="H170">
        <v>0</v>
      </c>
      <c r="I170">
        <v>1</v>
      </c>
      <c r="J170">
        <v>100</v>
      </c>
      <c r="K170">
        <v>7652.876953125</v>
      </c>
      <c r="L170">
        <v>76711.890625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333111.28125</v>
      </c>
      <c r="F171">
        <v>0</v>
      </c>
      <c r="G171">
        <v>0</v>
      </c>
      <c r="H171">
        <v>0</v>
      </c>
      <c r="I171">
        <v>1</v>
      </c>
      <c r="J171">
        <v>100</v>
      </c>
      <c r="K171">
        <v>7652.876953125</v>
      </c>
      <c r="L171">
        <v>76653.5234375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333192.09375</v>
      </c>
      <c r="F172">
        <v>0</v>
      </c>
      <c r="G172">
        <v>0</v>
      </c>
      <c r="H172">
        <v>0</v>
      </c>
      <c r="I172">
        <v>1</v>
      </c>
      <c r="J172">
        <v>100</v>
      </c>
      <c r="K172">
        <v>8083.5126953125</v>
      </c>
      <c r="L172">
        <v>76749.7109375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341194.78125</v>
      </c>
      <c r="F173">
        <v>0</v>
      </c>
      <c r="G173">
        <v>0</v>
      </c>
      <c r="H173">
        <v>0</v>
      </c>
      <c r="I173">
        <v>1</v>
      </c>
      <c r="J173">
        <v>100</v>
      </c>
      <c r="K173">
        <v>8083.5126953125</v>
      </c>
      <c r="L173">
        <v>77017.09375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341260.28125</v>
      </c>
      <c r="F174">
        <v>0</v>
      </c>
      <c r="G174">
        <v>0</v>
      </c>
      <c r="H174">
        <v>0</v>
      </c>
      <c r="I174">
        <v>1</v>
      </c>
      <c r="J174">
        <v>100</v>
      </c>
      <c r="K174">
        <v>6550.09716796875</v>
      </c>
      <c r="L174">
        <v>76640.53125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373945.28125</v>
      </c>
      <c r="F175">
        <v>0</v>
      </c>
      <c r="G175">
        <v>0</v>
      </c>
      <c r="H175">
        <v>0</v>
      </c>
      <c r="I175">
        <v>1</v>
      </c>
      <c r="J175">
        <v>100</v>
      </c>
      <c r="K175">
        <v>6550.09716796875</v>
      </c>
      <c r="L175">
        <v>75320.7109375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374012.53125</v>
      </c>
      <c r="F176">
        <v>0</v>
      </c>
      <c r="G176">
        <v>0</v>
      </c>
      <c r="H176">
        <v>0</v>
      </c>
      <c r="I176">
        <v>1</v>
      </c>
      <c r="J176">
        <v>100</v>
      </c>
      <c r="K176">
        <v>6727.5087890625</v>
      </c>
      <c r="L176">
        <v>75362.46875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394127.8125</v>
      </c>
      <c r="F177">
        <v>0</v>
      </c>
      <c r="G177">
        <v>0</v>
      </c>
      <c r="H177">
        <v>0</v>
      </c>
      <c r="I177">
        <v>1</v>
      </c>
      <c r="J177">
        <v>100</v>
      </c>
      <c r="K177">
        <v>6727.5087890625</v>
      </c>
      <c r="L177">
        <v>75427.875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394196.34375</v>
      </c>
      <c r="F178">
        <v>0</v>
      </c>
      <c r="G178">
        <v>0</v>
      </c>
      <c r="H178">
        <v>0</v>
      </c>
      <c r="I178">
        <v>1</v>
      </c>
      <c r="J178">
        <v>100</v>
      </c>
      <c r="K178">
        <v>6853.26416015625</v>
      </c>
      <c r="L178">
        <v>75457.8203125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398239.75</v>
      </c>
      <c r="F179">
        <v>0</v>
      </c>
      <c r="G179">
        <v>0</v>
      </c>
      <c r="H179">
        <v>0</v>
      </c>
      <c r="I179">
        <v>1</v>
      </c>
      <c r="J179">
        <v>100</v>
      </c>
      <c r="K179">
        <v>6853.26416015625</v>
      </c>
      <c r="L179">
        <v>75522.359375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398307.59375</v>
      </c>
      <c r="F180">
        <v>0</v>
      </c>
      <c r="G180">
        <v>0</v>
      </c>
      <c r="H180">
        <v>0</v>
      </c>
      <c r="I180">
        <v>1</v>
      </c>
      <c r="J180">
        <v>100</v>
      </c>
      <c r="K180">
        <v>6783.49658203125</v>
      </c>
      <c r="L180">
        <v>75506.234375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414520.15625</v>
      </c>
      <c r="F181">
        <v>0</v>
      </c>
      <c r="G181">
        <v>0</v>
      </c>
      <c r="H181">
        <v>0</v>
      </c>
      <c r="I181">
        <v>1</v>
      </c>
      <c r="J181">
        <v>100</v>
      </c>
      <c r="K181">
        <v>6783.49658203125</v>
      </c>
      <c r="L181">
        <v>75500.5546875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414588.6875</v>
      </c>
      <c r="F182">
        <v>0</v>
      </c>
      <c r="G182">
        <v>0</v>
      </c>
      <c r="H182">
        <v>0</v>
      </c>
      <c r="I182">
        <v>1</v>
      </c>
      <c r="J182">
        <v>100</v>
      </c>
      <c r="K182">
        <v>6854.19921875</v>
      </c>
      <c r="L182">
        <v>75517.40625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455645.34375</v>
      </c>
      <c r="F183">
        <v>0</v>
      </c>
      <c r="G183">
        <v>0</v>
      </c>
      <c r="H183">
        <v>0</v>
      </c>
      <c r="I183">
        <v>1</v>
      </c>
      <c r="J183">
        <v>100</v>
      </c>
      <c r="K183">
        <v>6854.19921875</v>
      </c>
      <c r="L183">
        <v>75647.1484375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455724.34375</v>
      </c>
      <c r="F184">
        <v>0</v>
      </c>
      <c r="G184">
        <v>0</v>
      </c>
      <c r="H184">
        <v>0</v>
      </c>
      <c r="I184">
        <v>1</v>
      </c>
      <c r="J184">
        <v>100</v>
      </c>
      <c r="K184">
        <v>7900.11083984375</v>
      </c>
      <c r="L184">
        <v>75897.8984375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461965.4375</v>
      </c>
      <c r="F185">
        <v>0</v>
      </c>
      <c r="G185">
        <v>0</v>
      </c>
      <c r="H185">
        <v>0</v>
      </c>
      <c r="I185">
        <v>1</v>
      </c>
      <c r="J185">
        <v>100</v>
      </c>
      <c r="K185">
        <v>7900.11083984375</v>
      </c>
      <c r="L185">
        <v>76505.03125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462044.84375</v>
      </c>
      <c r="F186">
        <v>0</v>
      </c>
      <c r="G186">
        <v>0</v>
      </c>
      <c r="H186">
        <v>0</v>
      </c>
      <c r="I186">
        <v>1</v>
      </c>
      <c r="J186">
        <v>100</v>
      </c>
      <c r="K186">
        <v>7941.43212890625</v>
      </c>
      <c r="L186">
        <v>76517.5859375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479436.59375</v>
      </c>
      <c r="F187">
        <v>0</v>
      </c>
      <c r="G187">
        <v>0</v>
      </c>
      <c r="H187">
        <v>0</v>
      </c>
      <c r="I187">
        <v>1</v>
      </c>
      <c r="J187">
        <v>100</v>
      </c>
      <c r="K187">
        <v>7941.43212890625</v>
      </c>
      <c r="L187">
        <v>76930.7421875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479503.875</v>
      </c>
      <c r="F188">
        <v>0</v>
      </c>
      <c r="G188">
        <v>0</v>
      </c>
      <c r="H188">
        <v>0</v>
      </c>
      <c r="I188">
        <v>1</v>
      </c>
      <c r="J188">
        <v>100</v>
      </c>
      <c r="K188">
        <v>6729.9375</v>
      </c>
      <c r="L188">
        <v>76648.8671875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506356.34375</v>
      </c>
      <c r="F189">
        <v>0</v>
      </c>
      <c r="G189">
        <v>0</v>
      </c>
      <c r="H189">
        <v>0</v>
      </c>
      <c r="I189">
        <v>1</v>
      </c>
      <c r="J189">
        <v>100</v>
      </c>
      <c r="K189">
        <v>6729.9375</v>
      </c>
      <c r="L189">
        <v>75783.3984375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506356.34375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66715.8671875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506356.34375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65694.9609375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506442.40625</v>
      </c>
      <c r="F192">
        <v>0</v>
      </c>
      <c r="G192">
        <v>0</v>
      </c>
      <c r="H192">
        <v>0</v>
      </c>
      <c r="I192">
        <v>1</v>
      </c>
      <c r="J192">
        <v>100</v>
      </c>
      <c r="K192">
        <v>8608.435546875</v>
      </c>
      <c r="L192">
        <v>70521.4765625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532181.625</v>
      </c>
      <c r="F193">
        <v>0</v>
      </c>
      <c r="G193">
        <v>0</v>
      </c>
      <c r="H193">
        <v>0</v>
      </c>
      <c r="I193">
        <v>1</v>
      </c>
      <c r="J193">
        <v>100</v>
      </c>
      <c r="K193">
        <v>8608.435546875</v>
      </c>
      <c r="L193">
        <v>76910.078125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532250.4375</v>
      </c>
      <c r="F194">
        <v>0</v>
      </c>
      <c r="G194">
        <v>0</v>
      </c>
      <c r="H194">
        <v>0</v>
      </c>
      <c r="I194">
        <v>1</v>
      </c>
      <c r="J194">
        <v>100</v>
      </c>
      <c r="K194">
        <v>6882.22216796875</v>
      </c>
      <c r="L194">
        <v>76493.109375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594121.625</v>
      </c>
      <c r="F195">
        <v>0</v>
      </c>
      <c r="G195">
        <v>0</v>
      </c>
      <c r="H195">
        <v>0</v>
      </c>
      <c r="I195">
        <v>1</v>
      </c>
      <c r="J195">
        <v>100</v>
      </c>
      <c r="K195">
        <v>6882.22216796875</v>
      </c>
      <c r="L195">
        <v>75828.78125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594191</v>
      </c>
      <c r="F196">
        <v>0</v>
      </c>
      <c r="G196">
        <v>0</v>
      </c>
      <c r="H196">
        <v>0</v>
      </c>
      <c r="I196">
        <v>1</v>
      </c>
      <c r="J196">
        <v>100</v>
      </c>
      <c r="K196">
        <v>6937.357421875</v>
      </c>
      <c r="L196">
        <v>75840.421875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746743.5</v>
      </c>
      <c r="F197">
        <v>0</v>
      </c>
      <c r="G197">
        <v>0</v>
      </c>
      <c r="H197">
        <v>0</v>
      </c>
      <c r="I197">
        <v>1</v>
      </c>
      <c r="J197">
        <v>100</v>
      </c>
      <c r="K197">
        <v>6937.357421875</v>
      </c>
      <c r="L197">
        <v>76126.3046875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746822</v>
      </c>
      <c r="F198">
        <v>0</v>
      </c>
      <c r="G198">
        <v>0</v>
      </c>
      <c r="H198">
        <v>0</v>
      </c>
      <c r="I198">
        <v>1</v>
      </c>
      <c r="J198">
        <v>100</v>
      </c>
      <c r="K198">
        <v>7852.02490234375</v>
      </c>
      <c r="L198">
        <v>76328.5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770299.5625</v>
      </c>
      <c r="F199">
        <v>0</v>
      </c>
      <c r="G199">
        <v>0</v>
      </c>
      <c r="H199">
        <v>0</v>
      </c>
      <c r="I199">
        <v>1</v>
      </c>
      <c r="J199">
        <v>100</v>
      </c>
      <c r="K199">
        <v>7852.02490234375</v>
      </c>
      <c r="L199">
        <v>77159.796875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770377.5</v>
      </c>
      <c r="F200">
        <v>0</v>
      </c>
      <c r="G200">
        <v>0</v>
      </c>
      <c r="H200">
        <v>0</v>
      </c>
      <c r="I200">
        <v>1</v>
      </c>
      <c r="J200">
        <v>100</v>
      </c>
      <c r="K200">
        <v>7793.92724609375</v>
      </c>
      <c r="L200">
        <v>77148.75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785887.4375</v>
      </c>
      <c r="F201">
        <v>0</v>
      </c>
      <c r="G201">
        <v>0</v>
      </c>
      <c r="H201">
        <v>0</v>
      </c>
      <c r="I201">
        <v>1</v>
      </c>
      <c r="J201">
        <v>100</v>
      </c>
      <c r="K201">
        <v>7793.92724609375</v>
      </c>
      <c r="L201">
        <v>77281.65625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785954.4375</v>
      </c>
      <c r="F202">
        <v>0</v>
      </c>
      <c r="G202">
        <v>0</v>
      </c>
      <c r="H202">
        <v>0</v>
      </c>
      <c r="I202">
        <v>1</v>
      </c>
      <c r="J202">
        <v>100</v>
      </c>
      <c r="K202">
        <v>6698.35400390625</v>
      </c>
      <c r="L202">
        <v>77024.4921875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819379.1875</v>
      </c>
      <c r="F203">
        <v>0</v>
      </c>
      <c r="G203">
        <v>0</v>
      </c>
      <c r="H203">
        <v>0</v>
      </c>
      <c r="I203">
        <v>1</v>
      </c>
      <c r="J203">
        <v>100</v>
      </c>
      <c r="K203">
        <v>6698.35400390625</v>
      </c>
      <c r="L203">
        <v>76105.1796875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819450.75</v>
      </c>
      <c r="F204">
        <v>0</v>
      </c>
      <c r="G204">
        <v>0</v>
      </c>
      <c r="H204">
        <v>0</v>
      </c>
      <c r="I204">
        <v>1</v>
      </c>
      <c r="J204">
        <v>100</v>
      </c>
      <c r="K204">
        <v>7157.29736328125</v>
      </c>
      <c r="L204">
        <v>76212.4921875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848008.375</v>
      </c>
      <c r="F205">
        <v>0</v>
      </c>
      <c r="G205">
        <v>0</v>
      </c>
      <c r="H205">
        <v>0</v>
      </c>
      <c r="I205">
        <v>1</v>
      </c>
      <c r="J205">
        <v>100</v>
      </c>
      <c r="K205">
        <v>7157.29736328125</v>
      </c>
      <c r="L205">
        <v>76588.5234375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848076</v>
      </c>
      <c r="F206">
        <v>0</v>
      </c>
      <c r="G206">
        <v>0</v>
      </c>
      <c r="H206">
        <v>0</v>
      </c>
      <c r="I206">
        <v>1</v>
      </c>
      <c r="J206">
        <v>100</v>
      </c>
      <c r="K206">
        <v>6763.22216796875</v>
      </c>
      <c r="L206">
        <v>76496.4375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868298.0625</v>
      </c>
      <c r="F207">
        <v>0</v>
      </c>
      <c r="G207">
        <v>0</v>
      </c>
      <c r="H207">
        <v>0</v>
      </c>
      <c r="I207">
        <v>1</v>
      </c>
      <c r="J207">
        <v>100</v>
      </c>
      <c r="K207">
        <v>6763.22216796875</v>
      </c>
      <c r="L207">
        <v>76193.296875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868366.875</v>
      </c>
      <c r="F208">
        <v>0</v>
      </c>
      <c r="G208">
        <v>0</v>
      </c>
      <c r="H208">
        <v>0</v>
      </c>
      <c r="I208">
        <v>1</v>
      </c>
      <c r="J208">
        <v>100</v>
      </c>
      <c r="K208">
        <v>6882.892578125</v>
      </c>
      <c r="L208">
        <v>76221.0078125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882063.875</v>
      </c>
      <c r="F209">
        <v>0</v>
      </c>
      <c r="G209">
        <v>0</v>
      </c>
      <c r="H209">
        <v>0</v>
      </c>
      <c r="I209">
        <v>1</v>
      </c>
      <c r="J209">
        <v>100</v>
      </c>
      <c r="K209">
        <v>6882.892578125</v>
      </c>
      <c r="L209">
        <v>76278.8515625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882130.375</v>
      </c>
      <c r="F210">
        <v>0</v>
      </c>
      <c r="G210">
        <v>0</v>
      </c>
      <c r="H210">
        <v>0</v>
      </c>
      <c r="I210">
        <v>1</v>
      </c>
      <c r="J210">
        <v>100</v>
      </c>
      <c r="K210">
        <v>6650.6337890625</v>
      </c>
      <c r="L210">
        <v>76224.7109375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888714.5</v>
      </c>
      <c r="F211">
        <v>0</v>
      </c>
      <c r="G211">
        <v>0</v>
      </c>
      <c r="H211">
        <v>0</v>
      </c>
      <c r="I211">
        <v>1</v>
      </c>
      <c r="J211">
        <v>100</v>
      </c>
      <c r="K211">
        <v>6650.6337890625</v>
      </c>
      <c r="L211">
        <v>76083.8125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888790.5</v>
      </c>
      <c r="F212">
        <v>0</v>
      </c>
      <c r="G212">
        <v>0</v>
      </c>
      <c r="H212">
        <v>0</v>
      </c>
      <c r="I212">
        <v>1</v>
      </c>
      <c r="J212">
        <v>100</v>
      </c>
      <c r="K212">
        <v>7601.59814453125</v>
      </c>
      <c r="L212">
        <v>76306.390625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926722.5</v>
      </c>
      <c r="F213">
        <v>0</v>
      </c>
      <c r="G213">
        <v>0</v>
      </c>
      <c r="H213">
        <v>0</v>
      </c>
      <c r="I213">
        <v>1</v>
      </c>
      <c r="J213">
        <v>100</v>
      </c>
      <c r="K213">
        <v>7601.59814453125</v>
      </c>
      <c r="L213">
        <v>77208.2265625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926792.0625</v>
      </c>
      <c r="F214">
        <v>0</v>
      </c>
      <c r="G214">
        <v>0</v>
      </c>
      <c r="H214">
        <v>0</v>
      </c>
      <c r="I214">
        <v>1</v>
      </c>
      <c r="J214">
        <v>100</v>
      </c>
      <c r="K214">
        <v>6959.349609375</v>
      </c>
      <c r="L214">
        <v>77065.234375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989356.625</v>
      </c>
      <c r="F215">
        <v>0</v>
      </c>
      <c r="G215">
        <v>0</v>
      </c>
      <c r="H215">
        <v>0</v>
      </c>
      <c r="I215">
        <v>1</v>
      </c>
      <c r="J215">
        <v>100</v>
      </c>
      <c r="K215">
        <v>6959.349609375</v>
      </c>
      <c r="L215">
        <v>76540.96875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989356.625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67395.328125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989356.625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67099.1484375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989428</v>
      </c>
      <c r="F218">
        <v>0</v>
      </c>
      <c r="G218">
        <v>0</v>
      </c>
      <c r="H218">
        <v>0</v>
      </c>
      <c r="I218">
        <v>1</v>
      </c>
      <c r="J218">
        <v>100</v>
      </c>
      <c r="K218">
        <v>7139.3544921875</v>
      </c>
      <c r="L218">
        <v>72984.609375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1028623.0625</v>
      </c>
      <c r="F219">
        <v>0</v>
      </c>
      <c r="G219">
        <v>0</v>
      </c>
      <c r="H219">
        <v>0</v>
      </c>
      <c r="I219">
        <v>1</v>
      </c>
      <c r="J219">
        <v>100</v>
      </c>
      <c r="K219">
        <v>7139.3544921875</v>
      </c>
      <c r="L219">
        <v>76561.6640625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1028623.0625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67340.1484375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1028623.0625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66403.9453125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1028696.8125</v>
      </c>
      <c r="F222">
        <v>0</v>
      </c>
      <c r="G222">
        <v>0</v>
      </c>
      <c r="H222">
        <v>0</v>
      </c>
      <c r="I222">
        <v>1</v>
      </c>
      <c r="J222">
        <v>100</v>
      </c>
      <c r="K222">
        <v>7371.29150390625</v>
      </c>
      <c r="L222">
        <v>70809.1328125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1087593.375</v>
      </c>
      <c r="F223">
        <v>0</v>
      </c>
      <c r="G223">
        <v>0</v>
      </c>
      <c r="H223">
        <v>0</v>
      </c>
      <c r="I223">
        <v>1</v>
      </c>
      <c r="J223">
        <v>100</v>
      </c>
      <c r="K223">
        <v>7371.29150390625</v>
      </c>
      <c r="L223">
        <v>76588.203125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1087665.875</v>
      </c>
      <c r="F224">
        <v>0</v>
      </c>
      <c r="G224">
        <v>0</v>
      </c>
      <c r="H224">
        <v>0</v>
      </c>
      <c r="I224">
        <v>1</v>
      </c>
      <c r="J224">
        <v>100</v>
      </c>
      <c r="K224">
        <v>7251.3515625</v>
      </c>
      <c r="L224">
        <v>76561.7109375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1102096.125</v>
      </c>
      <c r="F225">
        <v>0</v>
      </c>
      <c r="G225">
        <v>0</v>
      </c>
      <c r="H225">
        <v>0</v>
      </c>
      <c r="I225">
        <v>1</v>
      </c>
      <c r="J225">
        <v>100</v>
      </c>
      <c r="K225">
        <v>7251.3515625</v>
      </c>
      <c r="L225">
        <v>76601.3515625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1102170.25</v>
      </c>
      <c r="F226">
        <v>0</v>
      </c>
      <c r="G226">
        <v>0</v>
      </c>
      <c r="H226">
        <v>0</v>
      </c>
      <c r="I226">
        <v>1</v>
      </c>
      <c r="J226">
        <v>100</v>
      </c>
      <c r="K226">
        <v>7415.59228515625</v>
      </c>
      <c r="L226">
        <v>76637.6796875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1109511.75</v>
      </c>
      <c r="F227">
        <v>0</v>
      </c>
      <c r="G227">
        <v>0</v>
      </c>
      <c r="H227">
        <v>0</v>
      </c>
      <c r="I227">
        <v>1</v>
      </c>
      <c r="J227">
        <v>100</v>
      </c>
      <c r="K227">
        <v>7415.59228515625</v>
      </c>
      <c r="L227">
        <v>76771.375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1109582.625</v>
      </c>
      <c r="F228">
        <v>0</v>
      </c>
      <c r="G228">
        <v>0</v>
      </c>
      <c r="H228">
        <v>0</v>
      </c>
      <c r="I228">
        <v>1</v>
      </c>
      <c r="J228">
        <v>100</v>
      </c>
      <c r="K228">
        <v>7094.38916015625</v>
      </c>
      <c r="L228">
        <v>76701.859375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1130794.875</v>
      </c>
      <c r="F229">
        <v>0</v>
      </c>
      <c r="G229">
        <v>0</v>
      </c>
      <c r="H229">
        <v>0</v>
      </c>
      <c r="I229">
        <v>1</v>
      </c>
      <c r="J229">
        <v>100</v>
      </c>
      <c r="K229">
        <v>7094.38916015625</v>
      </c>
      <c r="L229">
        <v>76589.3671875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1130865.875</v>
      </c>
      <c r="F230">
        <v>0</v>
      </c>
      <c r="G230">
        <v>0</v>
      </c>
      <c r="H230">
        <v>0</v>
      </c>
      <c r="I230">
        <v>1</v>
      </c>
      <c r="J230">
        <v>100</v>
      </c>
      <c r="K230">
        <v>7097.4599609375</v>
      </c>
      <c r="L230">
        <v>76589.703125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1208866.875</v>
      </c>
      <c r="F231">
        <v>0</v>
      </c>
      <c r="G231">
        <v>0</v>
      </c>
      <c r="H231">
        <v>0</v>
      </c>
      <c r="I231">
        <v>1</v>
      </c>
      <c r="J231">
        <v>100</v>
      </c>
      <c r="K231">
        <v>7097.4599609375</v>
      </c>
      <c r="L231">
        <v>76714.7734375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1208934.375</v>
      </c>
      <c r="F232">
        <v>0</v>
      </c>
      <c r="G232">
        <v>0</v>
      </c>
      <c r="H232">
        <v>0</v>
      </c>
      <c r="I232">
        <v>1</v>
      </c>
      <c r="J232">
        <v>100</v>
      </c>
      <c r="K232">
        <v>6750.5048828125</v>
      </c>
      <c r="L232">
        <v>76635.65625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1212242.125</v>
      </c>
      <c r="F233">
        <v>0</v>
      </c>
      <c r="G233">
        <v>0</v>
      </c>
      <c r="H233">
        <v>0</v>
      </c>
      <c r="I233">
        <v>1</v>
      </c>
      <c r="J233">
        <v>100</v>
      </c>
      <c r="K233">
        <v>6750.5048828125</v>
      </c>
      <c r="L233">
        <v>76474.6328125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1212314</v>
      </c>
      <c r="F234">
        <v>0</v>
      </c>
      <c r="G234">
        <v>0</v>
      </c>
      <c r="H234">
        <v>0</v>
      </c>
      <c r="I234">
        <v>1</v>
      </c>
      <c r="J234">
        <v>100</v>
      </c>
      <c r="K234">
        <v>7180.3916015625</v>
      </c>
      <c r="L234">
        <v>76572.96875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1352259.875</v>
      </c>
      <c r="F235">
        <v>0</v>
      </c>
      <c r="G235">
        <v>0</v>
      </c>
      <c r="H235">
        <v>0</v>
      </c>
      <c r="I235">
        <v>1</v>
      </c>
      <c r="J235">
        <v>100</v>
      </c>
      <c r="K235">
        <v>7180.3916015625</v>
      </c>
      <c r="L235">
        <v>77000.53125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1352332.75</v>
      </c>
      <c r="F236">
        <v>0</v>
      </c>
      <c r="G236">
        <v>0</v>
      </c>
      <c r="H236">
        <v>0</v>
      </c>
      <c r="I236">
        <v>1</v>
      </c>
      <c r="J236">
        <v>100</v>
      </c>
      <c r="K236">
        <v>7298.24609375</v>
      </c>
      <c r="L236">
        <v>77025.9765625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1359558</v>
      </c>
      <c r="F237">
        <v>0</v>
      </c>
      <c r="G237">
        <v>0</v>
      </c>
      <c r="H237">
        <v>0</v>
      </c>
      <c r="I237">
        <v>1</v>
      </c>
      <c r="J237">
        <v>100</v>
      </c>
      <c r="K237">
        <v>7298.24609375</v>
      </c>
      <c r="L237">
        <v>77094.5390625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1359633</v>
      </c>
      <c r="F238">
        <v>0</v>
      </c>
      <c r="G238">
        <v>0</v>
      </c>
      <c r="H238">
        <v>0</v>
      </c>
      <c r="I238">
        <v>1</v>
      </c>
      <c r="J238">
        <v>100</v>
      </c>
      <c r="K238">
        <v>7489.80615234375</v>
      </c>
      <c r="L238">
        <v>77136.5546875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1367047.875</v>
      </c>
      <c r="F239">
        <v>0</v>
      </c>
      <c r="G239">
        <v>0</v>
      </c>
      <c r="H239">
        <v>0</v>
      </c>
      <c r="I239">
        <v>1</v>
      </c>
      <c r="J239">
        <v>100</v>
      </c>
      <c r="K239">
        <v>7489.80615234375</v>
      </c>
      <c r="L239">
        <v>77272.0546875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1367119.75</v>
      </c>
      <c r="F240">
        <v>0</v>
      </c>
      <c r="G240">
        <v>0</v>
      </c>
      <c r="H240">
        <v>0</v>
      </c>
      <c r="I240">
        <v>1</v>
      </c>
      <c r="J240">
        <v>100</v>
      </c>
      <c r="K240">
        <v>7189.83837890625</v>
      </c>
      <c r="L240">
        <v>77208.1484375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1402997</v>
      </c>
      <c r="F241">
        <v>0</v>
      </c>
      <c r="G241">
        <v>0</v>
      </c>
      <c r="H241">
        <v>0</v>
      </c>
      <c r="I241">
        <v>1</v>
      </c>
      <c r="J241">
        <v>100</v>
      </c>
      <c r="K241">
        <v>7189.83837890625</v>
      </c>
      <c r="L241">
        <v>77088.8984375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1403069.125</v>
      </c>
      <c r="F242">
        <v>0</v>
      </c>
      <c r="G242">
        <v>0</v>
      </c>
      <c r="H242">
        <v>0</v>
      </c>
      <c r="I242">
        <v>1</v>
      </c>
      <c r="J242">
        <v>100</v>
      </c>
      <c r="K242">
        <v>7209.81396484375</v>
      </c>
      <c r="L242">
        <v>77093.2578125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1475095.25</v>
      </c>
      <c r="F243">
        <v>0</v>
      </c>
      <c r="G243">
        <v>0</v>
      </c>
      <c r="H243">
        <v>0</v>
      </c>
      <c r="I243">
        <v>1</v>
      </c>
      <c r="J243">
        <v>100</v>
      </c>
      <c r="K243">
        <v>7209.81396484375</v>
      </c>
      <c r="L243">
        <v>77189.2578125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1475095.25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68033.171875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1475095.25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67446.875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1475169.5</v>
      </c>
      <c r="F246">
        <v>0</v>
      </c>
      <c r="G246">
        <v>0</v>
      </c>
      <c r="H246">
        <v>0</v>
      </c>
      <c r="I246">
        <v>1</v>
      </c>
      <c r="J246">
        <v>100</v>
      </c>
      <c r="K246">
        <v>7436.1650390625</v>
      </c>
      <c r="L246">
        <v>72595.484375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1489967.5</v>
      </c>
      <c r="F247">
        <v>0</v>
      </c>
      <c r="G247">
        <v>0</v>
      </c>
      <c r="H247">
        <v>0</v>
      </c>
      <c r="I247">
        <v>1</v>
      </c>
      <c r="J247">
        <v>100</v>
      </c>
      <c r="K247">
        <v>7436.1650390625</v>
      </c>
      <c r="L247">
        <v>76648.4140625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1490039.375</v>
      </c>
      <c r="F248">
        <v>0</v>
      </c>
      <c r="G248">
        <v>0</v>
      </c>
      <c r="H248">
        <v>0</v>
      </c>
      <c r="I248">
        <v>1</v>
      </c>
      <c r="J248">
        <v>100</v>
      </c>
      <c r="K248">
        <v>7178.61767578125</v>
      </c>
      <c r="L248">
        <v>76592.1328125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1533039.25</v>
      </c>
      <c r="F249">
        <v>0</v>
      </c>
      <c r="G249">
        <v>0</v>
      </c>
      <c r="H249">
        <v>0</v>
      </c>
      <c r="I249">
        <v>1</v>
      </c>
      <c r="J249">
        <v>100</v>
      </c>
      <c r="K249">
        <v>7178.61767578125</v>
      </c>
      <c r="L249">
        <v>76967.6328125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1533111.5</v>
      </c>
      <c r="F250">
        <v>0</v>
      </c>
      <c r="G250">
        <v>0</v>
      </c>
      <c r="H250">
        <v>0</v>
      </c>
      <c r="I250">
        <v>1</v>
      </c>
      <c r="J250">
        <v>100</v>
      </c>
      <c r="K250">
        <v>7224.24560546875</v>
      </c>
      <c r="L250">
        <v>76977.7734375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1561936.25</v>
      </c>
      <c r="F251">
        <v>0</v>
      </c>
      <c r="G251">
        <v>0</v>
      </c>
      <c r="H251">
        <v>0</v>
      </c>
      <c r="I251">
        <v>1</v>
      </c>
      <c r="J251">
        <v>100</v>
      </c>
      <c r="K251">
        <v>7224.24560546875</v>
      </c>
      <c r="L251">
        <v>77109.96875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1562008</v>
      </c>
      <c r="F252">
        <v>0</v>
      </c>
      <c r="G252">
        <v>0</v>
      </c>
      <c r="H252">
        <v>0</v>
      </c>
      <c r="I252">
        <v>1</v>
      </c>
      <c r="J252">
        <v>100</v>
      </c>
      <c r="K252">
        <v>7173.9423828125</v>
      </c>
      <c r="L252">
        <v>77099.28125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1590632</v>
      </c>
      <c r="F253">
        <v>0</v>
      </c>
      <c r="G253">
        <v>0</v>
      </c>
      <c r="H253">
        <v>0</v>
      </c>
      <c r="I253">
        <v>1</v>
      </c>
      <c r="J253">
        <v>100</v>
      </c>
      <c r="K253">
        <v>7173.9423828125</v>
      </c>
      <c r="L253">
        <v>77120.8984375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1590703.375</v>
      </c>
      <c r="F254">
        <v>0</v>
      </c>
      <c r="G254">
        <v>0</v>
      </c>
      <c r="H254">
        <v>0</v>
      </c>
      <c r="I254">
        <v>1</v>
      </c>
      <c r="J254">
        <v>100</v>
      </c>
      <c r="K254">
        <v>7141.45458984375</v>
      </c>
      <c r="L254">
        <v>77113.96875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1640622.125</v>
      </c>
      <c r="F255">
        <v>0</v>
      </c>
      <c r="G255">
        <v>0</v>
      </c>
      <c r="H255">
        <v>0</v>
      </c>
      <c r="I255">
        <v>1</v>
      </c>
      <c r="J255">
        <v>100</v>
      </c>
      <c r="K255">
        <v>7141.45458984375</v>
      </c>
      <c r="L255">
        <v>77139.90625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1640622.125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68204.078125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1640622.125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71536.078125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1640622.125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71545.28125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1640622.125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71935.4140625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1640622.125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71943.015625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1640622.125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72278.5390625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1640622.125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72284.765625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1640622.125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72455.234375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1640622.125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72454.4140625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1640622.125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72088.890625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1640622.125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72088.6484375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1640622.125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71954.7421875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1640622.125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71954.0703125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1640622.125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71701.5390625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1640622.125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71701.4921875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1640622.125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71589.015625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1640622.125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71588.40625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1640622.125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71275.890625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1640622.125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71276.640625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1640622.125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71255.828125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1640622.125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71256.90625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1640622.125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71281.8203125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1640622.125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71282.734375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1640622.125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71422.7265625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1640622.125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71428.4921875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1640622.125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72768.8828125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1640622.125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72764.1640625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1640622.125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72348.546875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1640622.125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72345.3203125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1640622.125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71783.453125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1640622.125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71784.9609375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1640622.125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71473.5703125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1640622.125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71473.453125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1640622.125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71416.328125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1640622.125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71417.15625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1640622.125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71462.421875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1640622.125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71462.7265625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1640622.125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71477.234375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1640622.125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71477.234375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1640622.125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71453.7578125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1640622.125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71453.5703125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1640622.125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71406.21875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1640622.125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71406.2265625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1640622.125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71386.75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1640622.125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71393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1640622.125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71881.578125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1640622.125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71880.8046875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1640622.125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71778.5234375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1640622.125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71778.4921875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1640622.125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71762.3515625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1640622.125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71764.4296875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1640622.125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71977.8203125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1640622.125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71978.1015625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1640622.125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71995.265625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1640622.125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71994.03125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1640622.125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71906.6015625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1640622.125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71907.2421875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1640622.125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71986.8828125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1640622.125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71986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1640622.125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71927.2890625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1640622.125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71927.875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1640622.125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72000.078125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1640622.125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71999.953125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1640622.125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71989.40625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1640622.125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71975.2265625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1640622.125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70604.890625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1640622.125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70601.0546875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1640622.125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69820.0625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1640622.125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69826.5703125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1640622.125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71000.484375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1640622.125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71005.234375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1640622.125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71851.5703125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1640622.125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71851.046875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1640622.125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71924.3984375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1640622.125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71924.25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1640622.125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71984.7734375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1640622.125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71984.671875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1640622.125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71977.8515625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1640622.125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71977.9609375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1640622.125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71983.03125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1640622.125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71983.0546875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1640622.125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71991.2265625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1640622.125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71992.5703125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1640622.125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72083.9453125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1640622.125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72126.125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1640622.125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72127.203125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1640622.125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72200.5546875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1640622.125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72200.0546875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1640622.125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72220.734375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1640622.125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72220.6875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1640622.125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72268.3125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1640622.125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72266.03125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1640622.125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72123.5703125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1640622.125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72123.90625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1640622.125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72169.1015625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1640622.125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72168.765625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1640622.125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72145.8203125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1640654.25</v>
      </c>
      <c r="F353">
        <v>0</v>
      </c>
      <c r="G353">
        <v>0</v>
      </c>
      <c r="H353">
        <v>0</v>
      </c>
      <c r="I353">
        <v>1</v>
      </c>
      <c r="J353">
        <v>100</v>
      </c>
      <c r="K353">
        <v>3213.110595703125</v>
      </c>
      <c r="L353">
        <v>77017.09375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1682392.625</v>
      </c>
      <c r="F354">
        <v>0</v>
      </c>
      <c r="G354">
        <v>0</v>
      </c>
      <c r="H354">
        <v>0</v>
      </c>
      <c r="I354">
        <v>1</v>
      </c>
      <c r="J354">
        <v>100</v>
      </c>
      <c r="K354">
        <v>3213.110595703125</v>
      </c>
      <c r="L354">
        <v>76049.015625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1682423.125</v>
      </c>
      <c r="F355">
        <v>0</v>
      </c>
      <c r="G355">
        <v>0</v>
      </c>
      <c r="H355">
        <v>0</v>
      </c>
      <c r="I355">
        <v>1</v>
      </c>
      <c r="J355">
        <v>100</v>
      </c>
      <c r="K355">
        <v>3046.435302734375</v>
      </c>
      <c r="L355">
        <v>75673.75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1691531.875</v>
      </c>
      <c r="F356">
        <v>0</v>
      </c>
      <c r="G356">
        <v>0</v>
      </c>
      <c r="H356">
        <v>0</v>
      </c>
      <c r="I356">
        <v>1</v>
      </c>
      <c r="J356">
        <v>100</v>
      </c>
      <c r="K356">
        <v>3046.435302734375</v>
      </c>
      <c r="L356">
        <v>75637.421875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1691560.75</v>
      </c>
      <c r="F357">
        <v>0</v>
      </c>
      <c r="G357">
        <v>0</v>
      </c>
      <c r="H357">
        <v>0</v>
      </c>
      <c r="I357">
        <v>1</v>
      </c>
      <c r="J357">
        <v>100</v>
      </c>
      <c r="K357">
        <v>2880.53076171875</v>
      </c>
      <c r="L357">
        <v>75261.6171875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1707634.125</v>
      </c>
      <c r="F358">
        <v>0</v>
      </c>
      <c r="G358">
        <v>0</v>
      </c>
      <c r="H358">
        <v>0</v>
      </c>
      <c r="I358">
        <v>1</v>
      </c>
      <c r="J358">
        <v>100</v>
      </c>
      <c r="K358">
        <v>2880.53076171875</v>
      </c>
      <c r="L358">
        <v>75208.921875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1708815.125</v>
      </c>
      <c r="F359">
        <v>0</v>
      </c>
      <c r="G359">
        <v>0</v>
      </c>
      <c r="H359">
        <v>0</v>
      </c>
      <c r="I359">
        <v>1</v>
      </c>
      <c r="J359">
        <v>100</v>
      </c>
      <c r="K359">
        <v>2880.53076171875</v>
      </c>
      <c r="L359">
        <v>75209.109375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1708843.125</v>
      </c>
      <c r="F360">
        <v>0</v>
      </c>
      <c r="G360">
        <v>0</v>
      </c>
      <c r="H360">
        <v>0</v>
      </c>
      <c r="I360">
        <v>1</v>
      </c>
      <c r="J360">
        <v>100</v>
      </c>
      <c r="K360">
        <v>2797.073974609375</v>
      </c>
      <c r="L360">
        <v>75018.3203125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1714409.25</v>
      </c>
      <c r="F361">
        <v>0</v>
      </c>
      <c r="G361">
        <v>0</v>
      </c>
      <c r="H361">
        <v>0</v>
      </c>
      <c r="I361">
        <v>1</v>
      </c>
      <c r="J361">
        <v>100</v>
      </c>
      <c r="K361">
        <v>2797.073974609375</v>
      </c>
      <c r="L361">
        <v>74982.5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1714437.625</v>
      </c>
      <c r="F362">
        <v>0</v>
      </c>
      <c r="G362">
        <v>0</v>
      </c>
      <c r="H362">
        <v>0</v>
      </c>
      <c r="I362">
        <v>1</v>
      </c>
      <c r="J362">
        <v>100</v>
      </c>
      <c r="K362">
        <v>2837.14990234375</v>
      </c>
      <c r="L362">
        <v>75074.1328125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1722920.75</v>
      </c>
      <c r="F363">
        <v>0</v>
      </c>
      <c r="G363">
        <v>0</v>
      </c>
      <c r="H363">
        <v>0</v>
      </c>
      <c r="I363">
        <v>1</v>
      </c>
      <c r="J363">
        <v>100</v>
      </c>
      <c r="K363">
        <v>2837.14990234375</v>
      </c>
      <c r="L363">
        <v>75074.796875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1722949.25</v>
      </c>
      <c r="F364">
        <v>0</v>
      </c>
      <c r="G364">
        <v>0</v>
      </c>
      <c r="H364">
        <v>0</v>
      </c>
      <c r="I364">
        <v>1</v>
      </c>
      <c r="J364">
        <v>100</v>
      </c>
      <c r="K364">
        <v>2853.307861328125</v>
      </c>
      <c r="L364">
        <v>75111.7265625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1745747.125</v>
      </c>
      <c r="F365">
        <v>0</v>
      </c>
      <c r="G365">
        <v>0</v>
      </c>
      <c r="H365">
        <v>0</v>
      </c>
      <c r="I365">
        <v>1</v>
      </c>
      <c r="J365">
        <v>100</v>
      </c>
      <c r="K365">
        <v>2853.307861328125</v>
      </c>
      <c r="L365">
        <v>75074.140625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1745775.75</v>
      </c>
      <c r="F366">
        <v>0</v>
      </c>
      <c r="G366">
        <v>0</v>
      </c>
      <c r="H366">
        <v>0</v>
      </c>
      <c r="I366">
        <v>1</v>
      </c>
      <c r="J366">
        <v>100</v>
      </c>
      <c r="K366">
        <v>2859.346435546875</v>
      </c>
      <c r="L366">
        <v>75087.828125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1785778</v>
      </c>
      <c r="F367">
        <v>0</v>
      </c>
      <c r="G367">
        <v>0</v>
      </c>
      <c r="H367">
        <v>0</v>
      </c>
      <c r="I367">
        <v>1</v>
      </c>
      <c r="J367">
        <v>100</v>
      </c>
      <c r="K367">
        <v>2859.346435546875</v>
      </c>
      <c r="L367">
        <v>75122.875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1785806</v>
      </c>
      <c r="F368">
        <v>0</v>
      </c>
      <c r="G368">
        <v>0</v>
      </c>
      <c r="H368">
        <v>0</v>
      </c>
      <c r="I368">
        <v>1</v>
      </c>
      <c r="J368">
        <v>100</v>
      </c>
      <c r="K368">
        <v>2803.791748046875</v>
      </c>
      <c r="L368">
        <v>74996.0078125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1802600.75</v>
      </c>
      <c r="F369">
        <v>0</v>
      </c>
      <c r="G369">
        <v>0</v>
      </c>
      <c r="H369">
        <v>0</v>
      </c>
      <c r="I369">
        <v>1</v>
      </c>
      <c r="J369">
        <v>100</v>
      </c>
      <c r="K369">
        <v>2803.791748046875</v>
      </c>
      <c r="L369">
        <v>74996.8828125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1802628.75</v>
      </c>
      <c r="F370">
        <v>0</v>
      </c>
      <c r="G370">
        <v>0</v>
      </c>
      <c r="H370">
        <v>0</v>
      </c>
      <c r="I370">
        <v>1</v>
      </c>
      <c r="J370">
        <v>100</v>
      </c>
      <c r="K370">
        <v>2794.74365234375</v>
      </c>
      <c r="L370">
        <v>74976.0703125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1836137.625</v>
      </c>
      <c r="F371">
        <v>0</v>
      </c>
      <c r="G371">
        <v>0</v>
      </c>
      <c r="H371">
        <v>0</v>
      </c>
      <c r="I371">
        <v>1</v>
      </c>
      <c r="J371">
        <v>100</v>
      </c>
      <c r="K371">
        <v>2794.74365234375</v>
      </c>
      <c r="L371">
        <v>74985.5234375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1836166.5</v>
      </c>
      <c r="F372">
        <v>0</v>
      </c>
      <c r="G372">
        <v>0</v>
      </c>
      <c r="H372">
        <v>0</v>
      </c>
      <c r="I372">
        <v>1</v>
      </c>
      <c r="J372">
        <v>100</v>
      </c>
      <c r="K372">
        <v>2878.302978515625</v>
      </c>
      <c r="L372">
        <v>75177.9140625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1844772.625</v>
      </c>
      <c r="F373">
        <v>0</v>
      </c>
      <c r="G373">
        <v>0</v>
      </c>
      <c r="H373">
        <v>0</v>
      </c>
      <c r="I373">
        <v>1</v>
      </c>
      <c r="J373">
        <v>100</v>
      </c>
      <c r="K373">
        <v>2878.302978515625</v>
      </c>
      <c r="L373">
        <v>75253.1796875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1844802.875</v>
      </c>
      <c r="F374">
        <v>0</v>
      </c>
      <c r="G374">
        <v>0</v>
      </c>
      <c r="H374">
        <v>0</v>
      </c>
      <c r="I374">
        <v>1</v>
      </c>
      <c r="J374">
        <v>100</v>
      </c>
      <c r="K374">
        <v>3023.80078125</v>
      </c>
      <c r="L374">
        <v>75589.171875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1845982.125</v>
      </c>
      <c r="F375">
        <v>0</v>
      </c>
      <c r="G375">
        <v>0</v>
      </c>
      <c r="H375">
        <v>0</v>
      </c>
      <c r="I375">
        <v>1</v>
      </c>
      <c r="J375">
        <v>100</v>
      </c>
      <c r="K375">
        <v>3023.80078125</v>
      </c>
      <c r="L375">
        <v>75629.8046875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1846009.25</v>
      </c>
      <c r="F376">
        <v>0</v>
      </c>
      <c r="G376">
        <v>0</v>
      </c>
      <c r="H376">
        <v>0</v>
      </c>
      <c r="I376">
        <v>1</v>
      </c>
      <c r="J376">
        <v>100</v>
      </c>
      <c r="K376">
        <v>2717.918701171875</v>
      </c>
      <c r="L376">
        <v>74924.1796875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1847612.875</v>
      </c>
      <c r="F377">
        <v>0</v>
      </c>
      <c r="G377">
        <v>0</v>
      </c>
      <c r="H377">
        <v>0</v>
      </c>
      <c r="I377">
        <v>1</v>
      </c>
      <c r="J377">
        <v>100</v>
      </c>
      <c r="K377">
        <v>2717.918701171875</v>
      </c>
      <c r="L377">
        <v>74863.953125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1847643</v>
      </c>
      <c r="F378">
        <v>0</v>
      </c>
      <c r="G378">
        <v>0</v>
      </c>
      <c r="H378">
        <v>0</v>
      </c>
      <c r="I378">
        <v>1</v>
      </c>
      <c r="J378">
        <v>100</v>
      </c>
      <c r="K378">
        <v>3009.133544921875</v>
      </c>
      <c r="L378">
        <v>75536.109375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1850622</v>
      </c>
      <c r="F379">
        <v>0</v>
      </c>
      <c r="G379">
        <v>0</v>
      </c>
      <c r="H379">
        <v>0</v>
      </c>
      <c r="I379">
        <v>1</v>
      </c>
      <c r="J379">
        <v>100</v>
      </c>
      <c r="K379">
        <v>3009.133544921875</v>
      </c>
      <c r="L379">
        <v>75626.4765625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1850649.625</v>
      </c>
      <c r="F380">
        <v>0</v>
      </c>
      <c r="G380">
        <v>0</v>
      </c>
      <c r="H380">
        <v>0</v>
      </c>
      <c r="I380">
        <v>1</v>
      </c>
      <c r="J380">
        <v>100</v>
      </c>
      <c r="K380">
        <v>2765.21044921875</v>
      </c>
      <c r="L380">
        <v>75063.0703125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1853387.25</v>
      </c>
      <c r="F381">
        <v>0</v>
      </c>
      <c r="G381">
        <v>0</v>
      </c>
      <c r="H381">
        <v>0</v>
      </c>
      <c r="I381">
        <v>1</v>
      </c>
      <c r="J381">
        <v>100</v>
      </c>
      <c r="K381">
        <v>2765.21044921875</v>
      </c>
      <c r="L381">
        <v>75009.2109375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1853414.75</v>
      </c>
      <c r="F382">
        <v>0</v>
      </c>
      <c r="G382">
        <v>0</v>
      </c>
      <c r="H382">
        <v>0</v>
      </c>
      <c r="I382">
        <v>1</v>
      </c>
      <c r="J382">
        <v>100</v>
      </c>
      <c r="K382">
        <v>2754.59912109375</v>
      </c>
      <c r="L382">
        <v>74984.5703125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1858896.375</v>
      </c>
      <c r="F383">
        <v>0</v>
      </c>
      <c r="G383">
        <v>0</v>
      </c>
      <c r="H383">
        <v>0</v>
      </c>
      <c r="I383">
        <v>1</v>
      </c>
      <c r="J383">
        <v>100</v>
      </c>
      <c r="K383">
        <v>2754.59912109375</v>
      </c>
      <c r="L383">
        <v>74983.6875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1858924.375</v>
      </c>
      <c r="F384">
        <v>0</v>
      </c>
      <c r="G384">
        <v>0</v>
      </c>
      <c r="H384">
        <v>0</v>
      </c>
      <c r="I384">
        <v>1</v>
      </c>
      <c r="J384">
        <v>100</v>
      </c>
      <c r="K384">
        <v>2795.560302734375</v>
      </c>
      <c r="L384">
        <v>75078.5546875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1870078.625</v>
      </c>
      <c r="F385">
        <v>0</v>
      </c>
      <c r="G385">
        <v>0</v>
      </c>
      <c r="H385">
        <v>0</v>
      </c>
      <c r="I385">
        <v>1</v>
      </c>
      <c r="J385">
        <v>100</v>
      </c>
      <c r="K385">
        <v>2795.560302734375</v>
      </c>
      <c r="L385">
        <v>75127.953125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1870106.875</v>
      </c>
      <c r="F386">
        <v>0</v>
      </c>
      <c r="G386">
        <v>0</v>
      </c>
      <c r="H386">
        <v>0</v>
      </c>
      <c r="I386">
        <v>1</v>
      </c>
      <c r="J386">
        <v>100</v>
      </c>
      <c r="K386">
        <v>2828.003173828125</v>
      </c>
      <c r="L386">
        <v>75203.296875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1915326.75</v>
      </c>
      <c r="F387">
        <v>0</v>
      </c>
      <c r="G387">
        <v>0</v>
      </c>
      <c r="H387">
        <v>0</v>
      </c>
      <c r="I387">
        <v>1</v>
      </c>
      <c r="J387">
        <v>100</v>
      </c>
      <c r="K387">
        <v>2828.003173828125</v>
      </c>
      <c r="L387">
        <v>75278.03125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1915353.625</v>
      </c>
      <c r="F388">
        <v>0</v>
      </c>
      <c r="G388">
        <v>0</v>
      </c>
      <c r="H388">
        <v>0</v>
      </c>
      <c r="I388">
        <v>1</v>
      </c>
      <c r="J388">
        <v>100</v>
      </c>
      <c r="K388">
        <v>2689.151611328125</v>
      </c>
      <c r="L388">
        <v>74953.2578125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1915488</v>
      </c>
      <c r="F389">
        <v>0</v>
      </c>
      <c r="G389">
        <v>0</v>
      </c>
      <c r="H389">
        <v>0</v>
      </c>
      <c r="I389">
        <v>1</v>
      </c>
      <c r="J389">
        <v>100</v>
      </c>
      <c r="K389">
        <v>2689.151611328125</v>
      </c>
      <c r="L389">
        <v>74941.5703125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1918015.875</v>
      </c>
      <c r="F390">
        <v>0</v>
      </c>
      <c r="G390">
        <v>0</v>
      </c>
      <c r="H390">
        <v>0</v>
      </c>
      <c r="I390">
        <v>1</v>
      </c>
      <c r="J390">
        <v>100</v>
      </c>
      <c r="K390">
        <v>2689.151611328125</v>
      </c>
      <c r="L390">
        <v>74902.96875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1918045.25</v>
      </c>
      <c r="F391">
        <v>0</v>
      </c>
      <c r="G391">
        <v>0</v>
      </c>
      <c r="H391">
        <v>0</v>
      </c>
      <c r="I391">
        <v>1</v>
      </c>
      <c r="J391">
        <v>100</v>
      </c>
      <c r="K391">
        <v>2944.93505859375</v>
      </c>
      <c r="L391">
        <v>75501.21875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1920960.75</v>
      </c>
      <c r="F392">
        <v>0</v>
      </c>
      <c r="G392">
        <v>0</v>
      </c>
      <c r="H392">
        <v>0</v>
      </c>
      <c r="I392">
        <v>1</v>
      </c>
      <c r="J392">
        <v>100</v>
      </c>
      <c r="K392">
        <v>2944.93505859375</v>
      </c>
      <c r="L392">
        <v>75574.0546875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1920988.375</v>
      </c>
      <c r="F393">
        <v>0</v>
      </c>
      <c r="G393">
        <v>0</v>
      </c>
      <c r="H393">
        <v>0</v>
      </c>
      <c r="I393">
        <v>1</v>
      </c>
      <c r="J393">
        <v>100</v>
      </c>
      <c r="K393">
        <v>2753.42822265625</v>
      </c>
      <c r="L393">
        <v>75126.0078125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1923714.25</v>
      </c>
      <c r="F394">
        <v>0</v>
      </c>
      <c r="G394">
        <v>0</v>
      </c>
      <c r="H394">
        <v>0</v>
      </c>
      <c r="I394">
        <v>1</v>
      </c>
      <c r="J394">
        <v>100</v>
      </c>
      <c r="K394">
        <v>2753.42822265625</v>
      </c>
      <c r="L394">
        <v>75074.6875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1923742.5</v>
      </c>
      <c r="F395">
        <v>0</v>
      </c>
      <c r="G395">
        <v>0</v>
      </c>
      <c r="H395">
        <v>0</v>
      </c>
      <c r="I395">
        <v>1</v>
      </c>
      <c r="J395">
        <v>100</v>
      </c>
      <c r="K395">
        <v>2834.4404296875</v>
      </c>
      <c r="L395">
        <v>75264.2421875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1935052</v>
      </c>
      <c r="F396">
        <v>0</v>
      </c>
      <c r="G396">
        <v>0</v>
      </c>
      <c r="H396">
        <v>0</v>
      </c>
      <c r="I396">
        <v>1</v>
      </c>
      <c r="J396">
        <v>100</v>
      </c>
      <c r="K396">
        <v>2834.4404296875</v>
      </c>
      <c r="L396">
        <v>75281.1015625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1935080.375</v>
      </c>
      <c r="F397">
        <v>0</v>
      </c>
      <c r="G397">
        <v>0</v>
      </c>
      <c r="H397">
        <v>0</v>
      </c>
      <c r="I397">
        <v>1</v>
      </c>
      <c r="J397">
        <v>100</v>
      </c>
      <c r="K397">
        <v>2838.76513671875</v>
      </c>
      <c r="L397">
        <v>75291.21875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1937890.75</v>
      </c>
      <c r="F398">
        <v>0</v>
      </c>
      <c r="G398">
        <v>0</v>
      </c>
      <c r="H398">
        <v>0</v>
      </c>
      <c r="I398">
        <v>1</v>
      </c>
      <c r="J398">
        <v>100</v>
      </c>
      <c r="K398">
        <v>2838.76513671875</v>
      </c>
      <c r="L398">
        <v>75291.3359375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1937918.375</v>
      </c>
      <c r="F399">
        <v>0</v>
      </c>
      <c r="G399">
        <v>0</v>
      </c>
      <c r="H399">
        <v>0</v>
      </c>
      <c r="I399">
        <v>1</v>
      </c>
      <c r="J399">
        <v>100</v>
      </c>
      <c r="K399">
        <v>2760.73486328125</v>
      </c>
      <c r="L399">
        <v>75108.171875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1939271.125</v>
      </c>
      <c r="F400">
        <v>0</v>
      </c>
      <c r="G400">
        <v>0</v>
      </c>
      <c r="H400">
        <v>0</v>
      </c>
      <c r="I400">
        <v>1</v>
      </c>
      <c r="J400">
        <v>100</v>
      </c>
      <c r="K400">
        <v>2760.73486328125</v>
      </c>
      <c r="L400">
        <v>75085.8515625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1939300.25</v>
      </c>
      <c r="F401">
        <v>0</v>
      </c>
      <c r="G401">
        <v>0</v>
      </c>
      <c r="H401">
        <v>0</v>
      </c>
      <c r="I401">
        <v>1</v>
      </c>
      <c r="J401">
        <v>100</v>
      </c>
      <c r="K401">
        <v>2917.33203125</v>
      </c>
      <c r="L401">
        <v>75453.21875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1999076.375</v>
      </c>
      <c r="F402">
        <v>0</v>
      </c>
      <c r="G402">
        <v>0</v>
      </c>
      <c r="H402">
        <v>0</v>
      </c>
      <c r="I402">
        <v>1</v>
      </c>
      <c r="J402">
        <v>100</v>
      </c>
      <c r="K402">
        <v>2917.33203125</v>
      </c>
      <c r="L402">
        <v>75544.5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1999105.875</v>
      </c>
      <c r="F403">
        <v>0</v>
      </c>
      <c r="G403">
        <v>0</v>
      </c>
      <c r="H403">
        <v>0</v>
      </c>
      <c r="I403">
        <v>1</v>
      </c>
      <c r="J403">
        <v>100</v>
      </c>
      <c r="K403">
        <v>2941.46337890625</v>
      </c>
      <c r="L403">
        <v>75601.5078125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2010842.25</v>
      </c>
      <c r="F404">
        <v>0</v>
      </c>
      <c r="G404">
        <v>0</v>
      </c>
      <c r="H404">
        <v>0</v>
      </c>
      <c r="I404">
        <v>1</v>
      </c>
      <c r="J404">
        <v>100</v>
      </c>
      <c r="K404">
        <v>2941.46337890625</v>
      </c>
      <c r="L404">
        <v>75617.7265625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2010871.375</v>
      </c>
      <c r="F405">
        <v>0</v>
      </c>
      <c r="G405">
        <v>0</v>
      </c>
      <c r="H405">
        <v>0</v>
      </c>
      <c r="I405">
        <v>1</v>
      </c>
      <c r="J405">
        <v>100</v>
      </c>
      <c r="K405">
        <v>2908.044189453125</v>
      </c>
      <c r="L405">
        <v>75538.7109375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2016687.375</v>
      </c>
      <c r="F406">
        <v>0</v>
      </c>
      <c r="G406">
        <v>0</v>
      </c>
      <c r="H406">
        <v>0</v>
      </c>
      <c r="I406">
        <v>1</v>
      </c>
      <c r="J406">
        <v>100</v>
      </c>
      <c r="K406">
        <v>2908.044189453125</v>
      </c>
      <c r="L406">
        <v>75525.5703125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2019566.375</v>
      </c>
      <c r="F407">
        <v>0</v>
      </c>
      <c r="G407">
        <v>0</v>
      </c>
      <c r="H407">
        <v>0</v>
      </c>
      <c r="I407">
        <v>1</v>
      </c>
      <c r="J407">
        <v>100</v>
      </c>
      <c r="K407">
        <v>2908.044189453125</v>
      </c>
      <c r="L407">
        <v>75524.359375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2019596.125</v>
      </c>
      <c r="F408">
        <v>0</v>
      </c>
      <c r="G408">
        <v>0</v>
      </c>
      <c r="H408">
        <v>0</v>
      </c>
      <c r="I408">
        <v>1</v>
      </c>
      <c r="J408">
        <v>100</v>
      </c>
      <c r="K408">
        <v>2967.791015625</v>
      </c>
      <c r="L408">
        <v>75665.734375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2028469.75</v>
      </c>
      <c r="F409">
        <v>0</v>
      </c>
      <c r="G409">
        <v>0</v>
      </c>
      <c r="H409">
        <v>0</v>
      </c>
      <c r="I409">
        <v>1</v>
      </c>
      <c r="J409">
        <v>100</v>
      </c>
      <c r="K409">
        <v>2967.791015625</v>
      </c>
      <c r="L409">
        <v>75695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2028496.875</v>
      </c>
      <c r="F410">
        <v>0</v>
      </c>
      <c r="G410">
        <v>0</v>
      </c>
      <c r="H410">
        <v>0</v>
      </c>
      <c r="I410">
        <v>1</v>
      </c>
      <c r="J410">
        <v>100</v>
      </c>
      <c r="K410">
        <v>2710.279052734375</v>
      </c>
      <c r="L410">
        <v>75085.109375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2028849.25</v>
      </c>
      <c r="F411">
        <v>0</v>
      </c>
      <c r="G411">
        <v>0</v>
      </c>
      <c r="H411">
        <v>0</v>
      </c>
      <c r="I411">
        <v>1</v>
      </c>
      <c r="J411">
        <v>100</v>
      </c>
      <c r="K411">
        <v>2710.279052734375</v>
      </c>
      <c r="L411">
        <v>75045.890625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2031180</v>
      </c>
      <c r="F412">
        <v>0</v>
      </c>
      <c r="G412">
        <v>0</v>
      </c>
      <c r="H412">
        <v>0</v>
      </c>
      <c r="I412">
        <v>1</v>
      </c>
      <c r="J412">
        <v>100</v>
      </c>
      <c r="K412">
        <v>2710.279052734375</v>
      </c>
      <c r="L412">
        <v>74992.3515625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2031208.75</v>
      </c>
      <c r="F413">
        <v>0</v>
      </c>
      <c r="G413">
        <v>0</v>
      </c>
      <c r="H413">
        <v>0</v>
      </c>
      <c r="I413">
        <v>1</v>
      </c>
      <c r="J413">
        <v>100</v>
      </c>
      <c r="K413">
        <v>2867.162353515625</v>
      </c>
      <c r="L413">
        <v>75363.6171875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2045515.875</v>
      </c>
      <c r="F414">
        <v>0</v>
      </c>
      <c r="G414">
        <v>0</v>
      </c>
      <c r="H414">
        <v>0</v>
      </c>
      <c r="I414">
        <v>1</v>
      </c>
      <c r="J414">
        <v>100</v>
      </c>
      <c r="K414">
        <v>2867.162353515625</v>
      </c>
      <c r="L414">
        <v>75399.7734375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2045545</v>
      </c>
      <c r="F415">
        <v>0</v>
      </c>
      <c r="G415">
        <v>0</v>
      </c>
      <c r="H415">
        <v>0</v>
      </c>
      <c r="I415">
        <v>1</v>
      </c>
      <c r="J415">
        <v>100</v>
      </c>
      <c r="K415">
        <v>2913.8388671875</v>
      </c>
      <c r="L415">
        <v>75510.46875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2068826.625</v>
      </c>
      <c r="F416">
        <v>0</v>
      </c>
      <c r="G416">
        <v>0</v>
      </c>
      <c r="H416">
        <v>0</v>
      </c>
      <c r="I416">
        <v>1</v>
      </c>
      <c r="J416">
        <v>100</v>
      </c>
      <c r="K416">
        <v>2913.8388671875</v>
      </c>
      <c r="L416">
        <v>75556.1484375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2068854.625</v>
      </c>
      <c r="F417">
        <v>0</v>
      </c>
      <c r="G417">
        <v>0</v>
      </c>
      <c r="H417">
        <v>0</v>
      </c>
      <c r="I417">
        <v>1</v>
      </c>
      <c r="J417">
        <v>100</v>
      </c>
      <c r="K417">
        <v>2806.79150390625</v>
      </c>
      <c r="L417">
        <v>75301.953125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2070230</v>
      </c>
      <c r="F418">
        <v>0</v>
      </c>
      <c r="G418">
        <v>0</v>
      </c>
      <c r="H418">
        <v>0</v>
      </c>
      <c r="I418">
        <v>1</v>
      </c>
      <c r="J418">
        <v>100</v>
      </c>
      <c r="K418">
        <v>2806.79150390625</v>
      </c>
      <c r="L418">
        <v>75272.78125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2070257.875</v>
      </c>
      <c r="F419">
        <v>0</v>
      </c>
      <c r="G419">
        <v>0</v>
      </c>
      <c r="H419">
        <v>0</v>
      </c>
      <c r="I419">
        <v>1</v>
      </c>
      <c r="J419">
        <v>100</v>
      </c>
      <c r="K419">
        <v>2786.946044921875</v>
      </c>
      <c r="L419">
        <v>75225.40625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2105066.75</v>
      </c>
      <c r="F420">
        <v>0</v>
      </c>
      <c r="G420">
        <v>0</v>
      </c>
      <c r="H420">
        <v>0</v>
      </c>
      <c r="I420">
        <v>1</v>
      </c>
      <c r="J420">
        <v>100</v>
      </c>
      <c r="K420">
        <v>2786.946044921875</v>
      </c>
      <c r="L420">
        <v>75201.7734375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2105094.5</v>
      </c>
      <c r="F421">
        <v>0</v>
      </c>
      <c r="G421">
        <v>0</v>
      </c>
      <c r="H421">
        <v>0</v>
      </c>
      <c r="I421">
        <v>1</v>
      </c>
      <c r="J421">
        <v>100</v>
      </c>
      <c r="K421">
        <v>2782.8701171875</v>
      </c>
      <c r="L421">
        <v>75192.0859375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2107293</v>
      </c>
      <c r="F422">
        <v>0</v>
      </c>
      <c r="G422">
        <v>0</v>
      </c>
      <c r="H422">
        <v>0</v>
      </c>
      <c r="I422">
        <v>1</v>
      </c>
      <c r="J422">
        <v>100</v>
      </c>
      <c r="K422">
        <v>2782.8701171875</v>
      </c>
      <c r="L422">
        <v>75191.75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2107320.75</v>
      </c>
      <c r="F423">
        <v>0</v>
      </c>
      <c r="G423">
        <v>0</v>
      </c>
      <c r="H423">
        <v>0</v>
      </c>
      <c r="I423">
        <v>1</v>
      </c>
      <c r="J423">
        <v>100</v>
      </c>
      <c r="K423">
        <v>2755.223876953125</v>
      </c>
      <c r="L423">
        <v>75126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2107844.25</v>
      </c>
      <c r="F424">
        <v>0</v>
      </c>
      <c r="G424">
        <v>0</v>
      </c>
      <c r="H424">
        <v>0</v>
      </c>
      <c r="I424">
        <v>1</v>
      </c>
      <c r="J424">
        <v>100</v>
      </c>
      <c r="K424">
        <v>2755.223876953125</v>
      </c>
      <c r="L424">
        <v>75120.796875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2107872</v>
      </c>
      <c r="F425">
        <v>0</v>
      </c>
      <c r="G425">
        <v>0</v>
      </c>
      <c r="H425">
        <v>0</v>
      </c>
      <c r="I425">
        <v>1</v>
      </c>
      <c r="J425">
        <v>100</v>
      </c>
      <c r="K425">
        <v>2794.66552734375</v>
      </c>
      <c r="L425">
        <v>75214.4609375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2113433.5</v>
      </c>
      <c r="F426">
        <v>0</v>
      </c>
      <c r="G426">
        <v>0</v>
      </c>
      <c r="H426">
        <v>0</v>
      </c>
      <c r="I426">
        <v>1</v>
      </c>
      <c r="J426">
        <v>100</v>
      </c>
      <c r="K426">
        <v>2794.66552734375</v>
      </c>
      <c r="L426">
        <v>75227.671875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2113461.75</v>
      </c>
      <c r="F427">
        <v>0</v>
      </c>
      <c r="G427">
        <v>0</v>
      </c>
      <c r="H427">
        <v>0</v>
      </c>
      <c r="I427">
        <v>1</v>
      </c>
      <c r="J427">
        <v>100</v>
      </c>
      <c r="K427">
        <v>2817.85009765625</v>
      </c>
      <c r="L427">
        <v>75282.859375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2124704.75</v>
      </c>
      <c r="F428">
        <v>0</v>
      </c>
      <c r="G428">
        <v>0</v>
      </c>
      <c r="H428">
        <v>0</v>
      </c>
      <c r="I428">
        <v>1</v>
      </c>
      <c r="J428">
        <v>100</v>
      </c>
      <c r="K428">
        <v>2817.85009765625</v>
      </c>
      <c r="L428">
        <v>75306.0859375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2124734.5</v>
      </c>
      <c r="F429">
        <v>0</v>
      </c>
      <c r="G429">
        <v>0</v>
      </c>
      <c r="H429">
        <v>0</v>
      </c>
      <c r="I429">
        <v>1</v>
      </c>
      <c r="J429">
        <v>100</v>
      </c>
      <c r="K429">
        <v>2970.75537109375</v>
      </c>
      <c r="L429">
        <v>75670.0390625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2127675.5</v>
      </c>
      <c r="F430">
        <v>0</v>
      </c>
      <c r="G430">
        <v>0</v>
      </c>
      <c r="H430">
        <v>0</v>
      </c>
      <c r="I430">
        <v>1</v>
      </c>
      <c r="J430">
        <v>100</v>
      </c>
      <c r="K430">
        <v>2970.75537109375</v>
      </c>
      <c r="L430">
        <v>75731.4296875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2127703.75</v>
      </c>
      <c r="F431">
        <v>0</v>
      </c>
      <c r="G431">
        <v>0</v>
      </c>
      <c r="H431">
        <v>0</v>
      </c>
      <c r="I431">
        <v>1</v>
      </c>
      <c r="J431">
        <v>100</v>
      </c>
      <c r="K431">
        <v>2804.078369140625</v>
      </c>
      <c r="L431">
        <v>75334.9453125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2133283.75</v>
      </c>
      <c r="F432">
        <v>0</v>
      </c>
      <c r="G432">
        <v>0</v>
      </c>
      <c r="H432">
        <v>0</v>
      </c>
      <c r="I432">
        <v>1</v>
      </c>
      <c r="J432">
        <v>100</v>
      </c>
      <c r="K432">
        <v>2804.078369140625</v>
      </c>
      <c r="L432">
        <v>75287.6171875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2133311.5</v>
      </c>
      <c r="F433">
        <v>0</v>
      </c>
      <c r="G433">
        <v>0</v>
      </c>
      <c r="H433">
        <v>0</v>
      </c>
      <c r="I433">
        <v>1</v>
      </c>
      <c r="J433">
        <v>100</v>
      </c>
      <c r="K433">
        <v>2765.407958984375</v>
      </c>
      <c r="L433">
        <v>75195.546875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2138842.25</v>
      </c>
      <c r="F434">
        <v>0</v>
      </c>
      <c r="G434">
        <v>0</v>
      </c>
      <c r="H434">
        <v>0</v>
      </c>
      <c r="I434">
        <v>1</v>
      </c>
      <c r="J434">
        <v>100</v>
      </c>
      <c r="K434">
        <v>2765.407958984375</v>
      </c>
      <c r="L434">
        <v>75178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2141580</v>
      </c>
      <c r="F435">
        <v>0</v>
      </c>
      <c r="G435">
        <v>0</v>
      </c>
      <c r="H435">
        <v>0</v>
      </c>
      <c r="I435">
        <v>1</v>
      </c>
      <c r="J435">
        <v>100</v>
      </c>
      <c r="K435">
        <v>2765.407958984375</v>
      </c>
      <c r="L435">
        <v>75176.703125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2141607.25</v>
      </c>
      <c r="F436">
        <v>0</v>
      </c>
      <c r="G436">
        <v>0</v>
      </c>
      <c r="H436">
        <v>0</v>
      </c>
      <c r="I436">
        <v>1</v>
      </c>
      <c r="J436">
        <v>100</v>
      </c>
      <c r="K436">
        <v>2735.615478515625</v>
      </c>
      <c r="L436">
        <v>75105.765625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2143221.25</v>
      </c>
      <c r="F437">
        <v>0</v>
      </c>
      <c r="G437">
        <v>0</v>
      </c>
      <c r="H437">
        <v>0</v>
      </c>
      <c r="I437">
        <v>1</v>
      </c>
      <c r="J437">
        <v>100</v>
      </c>
      <c r="K437">
        <v>2735.615478515625</v>
      </c>
      <c r="L437">
        <v>75095.8671875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2143248.25</v>
      </c>
      <c r="F438">
        <v>0</v>
      </c>
      <c r="G438">
        <v>0</v>
      </c>
      <c r="H438">
        <v>0</v>
      </c>
      <c r="I438">
        <v>1</v>
      </c>
      <c r="J438">
        <v>100</v>
      </c>
      <c r="K438">
        <v>2696.43310546875</v>
      </c>
      <c r="L438">
        <v>75002.5078125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2163175</v>
      </c>
      <c r="F439">
        <v>0</v>
      </c>
      <c r="G439">
        <v>0</v>
      </c>
      <c r="H439">
        <v>0</v>
      </c>
      <c r="I439">
        <v>1</v>
      </c>
      <c r="J439">
        <v>100</v>
      </c>
      <c r="K439">
        <v>2696.43310546875</v>
      </c>
      <c r="L439">
        <v>74960.5859375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2163175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72168.546875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2163175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71167.0703125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2163205</v>
      </c>
      <c r="F442">
        <v>0</v>
      </c>
      <c r="G442">
        <v>0</v>
      </c>
      <c r="H442">
        <v>0</v>
      </c>
      <c r="I442">
        <v>1</v>
      </c>
      <c r="J442">
        <v>100</v>
      </c>
      <c r="K442">
        <v>3012.56298828125</v>
      </c>
      <c r="L442">
        <v>74558.2890625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2169200</v>
      </c>
      <c r="F443">
        <v>0</v>
      </c>
      <c r="G443">
        <v>0</v>
      </c>
      <c r="H443">
        <v>0</v>
      </c>
      <c r="I443">
        <v>1</v>
      </c>
      <c r="J443">
        <v>100</v>
      </c>
      <c r="K443">
        <v>3012.56298828125</v>
      </c>
      <c r="L443">
        <v>75615.4375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2169200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72111.4453125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2169200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71582.734375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2169200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71588.4921875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2169200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71773.21875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2169200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71772.8828125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2169200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71753.2265625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2169200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71756.9296875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2169200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71880.765625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2169200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71874.7265625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2169200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71665.4375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2169200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71664.7890625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2169200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71597.4296875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2169200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71602.2734375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2169200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71764.171875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2169200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71763.2890625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2169200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71740.1875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2169200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71738.6953125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2169200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71658.65625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2169200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71645.0234375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2169200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70829.7734375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2169200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70827.890625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2169200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70807.625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2169200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71363.34375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2169200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71362.59375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2169200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71552.75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2169200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71552.40625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2169200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71586.0546875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2169200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71585.515625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2169200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71666.546875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2169200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71668.0234375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2169200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71831.2734375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2169200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71829.984375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2169200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71800.546875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2169200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71801.7421875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2169200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71977.6640625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2169200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71977.734375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2169200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72007.7890625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2169200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72008.921875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2169200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72111.9453125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2169200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72111.90625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2169200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72152.296875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2169200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72151.359375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2169200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72206.8515625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2169200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72207.6328125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2169200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72269.3046875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2169200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72269.1640625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2169200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72330.609375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2169200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72335.875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2169200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72333.1796875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2169200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72180.578125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2169200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72179.8125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2169200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72144.453125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2169200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72153.1328125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2169200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72489.3046875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2169200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72486.5078125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2169200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72449.7109375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2169200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72442.7734375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2169200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72187.9140625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2169200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72191.546875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2169200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72322.640625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2169200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72324.671875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2169200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72320.03125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2169200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72149.1171875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2169200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72151.2890625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2169200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72322.5859375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2169200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72322.6875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2169200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72359.21875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2169200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72363.9296875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2169200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72362.5546875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2169200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72207.3828125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2169200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72208.9375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2169200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72260.9921875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2169200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72249.9296875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2169200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71513.640625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2169200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71359.8828125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2169200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71358.484375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2169200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71748.3046875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2169200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71748.3125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2169200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72031.5546875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2169236</v>
      </c>
      <c r="F523">
        <v>0</v>
      </c>
      <c r="G523">
        <v>0</v>
      </c>
      <c r="H523">
        <v>0</v>
      </c>
      <c r="I523">
        <v>1</v>
      </c>
      <c r="J523">
        <v>100</v>
      </c>
      <c r="K523">
        <v>3581.608642578125</v>
      </c>
      <c r="L523">
        <v>76965.25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2186212.75</v>
      </c>
      <c r="F524">
        <v>0</v>
      </c>
      <c r="G524">
        <v>0</v>
      </c>
      <c r="H524">
        <v>0</v>
      </c>
      <c r="I524">
        <v>1</v>
      </c>
      <c r="J524">
        <v>100</v>
      </c>
      <c r="K524">
        <v>3581.608642578125</v>
      </c>
      <c r="L524">
        <v>76772.1875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2187108.25</v>
      </c>
      <c r="F525">
        <v>0</v>
      </c>
      <c r="G525">
        <v>0</v>
      </c>
      <c r="H525">
        <v>0</v>
      </c>
      <c r="I525">
        <v>1</v>
      </c>
      <c r="J525">
        <v>100</v>
      </c>
      <c r="K525">
        <v>3581.608642578125</v>
      </c>
      <c r="L525">
        <v>76756.0859375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2187138.5</v>
      </c>
      <c r="F526">
        <v>0</v>
      </c>
      <c r="G526">
        <v>0</v>
      </c>
      <c r="H526">
        <v>0</v>
      </c>
      <c r="I526">
        <v>1</v>
      </c>
      <c r="J526">
        <v>100</v>
      </c>
      <c r="K526">
        <v>3035.251220703125</v>
      </c>
      <c r="L526">
        <v>75630.7109375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2190143.5</v>
      </c>
      <c r="F527">
        <v>0</v>
      </c>
      <c r="G527">
        <v>0</v>
      </c>
      <c r="H527">
        <v>0</v>
      </c>
      <c r="I527">
        <v>1</v>
      </c>
      <c r="J527">
        <v>100</v>
      </c>
      <c r="K527">
        <v>3035.251220703125</v>
      </c>
      <c r="L527">
        <v>75390.7421875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2190173.75</v>
      </c>
      <c r="F528">
        <v>0</v>
      </c>
      <c r="G528">
        <v>0</v>
      </c>
      <c r="H528">
        <v>0</v>
      </c>
      <c r="I528">
        <v>1</v>
      </c>
      <c r="J528">
        <v>100</v>
      </c>
      <c r="K528">
        <v>3024.151611328125</v>
      </c>
      <c r="L528">
        <v>75366.59375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2199215.75</v>
      </c>
      <c r="F529">
        <v>0</v>
      </c>
      <c r="G529">
        <v>0</v>
      </c>
      <c r="H529">
        <v>0</v>
      </c>
      <c r="I529">
        <v>1</v>
      </c>
      <c r="J529">
        <v>100</v>
      </c>
      <c r="K529">
        <v>3024.151611328125</v>
      </c>
      <c r="L529">
        <v>75036.703125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2199245.5</v>
      </c>
      <c r="F530">
        <v>0</v>
      </c>
      <c r="G530">
        <v>0</v>
      </c>
      <c r="H530">
        <v>0</v>
      </c>
      <c r="I530">
        <v>1</v>
      </c>
      <c r="J530">
        <v>100</v>
      </c>
      <c r="K530">
        <v>2958.765869140625</v>
      </c>
      <c r="L530">
        <v>74905.8984375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2239366.25</v>
      </c>
      <c r="F531">
        <v>0</v>
      </c>
      <c r="G531">
        <v>0</v>
      </c>
      <c r="H531">
        <v>0</v>
      </c>
      <c r="I531">
        <v>1</v>
      </c>
      <c r="J531">
        <v>100</v>
      </c>
      <c r="K531">
        <v>2958.765869140625</v>
      </c>
      <c r="L531">
        <v>74683.625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2240638.5</v>
      </c>
      <c r="F532">
        <v>0</v>
      </c>
      <c r="G532">
        <v>0</v>
      </c>
      <c r="H532">
        <v>0</v>
      </c>
      <c r="I532">
        <v>1</v>
      </c>
      <c r="J532">
        <v>100</v>
      </c>
      <c r="K532">
        <v>2958.765869140625</v>
      </c>
      <c r="L532">
        <v>74678.6875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2240667.75</v>
      </c>
      <c r="F533">
        <v>0</v>
      </c>
      <c r="G533">
        <v>0</v>
      </c>
      <c r="H533">
        <v>0</v>
      </c>
      <c r="I533">
        <v>1</v>
      </c>
      <c r="J533">
        <v>100</v>
      </c>
      <c r="K533">
        <v>2911.505126953125</v>
      </c>
      <c r="L533">
        <v>74582.3125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2246461.5</v>
      </c>
      <c r="F534">
        <v>0</v>
      </c>
      <c r="G534">
        <v>0</v>
      </c>
      <c r="H534">
        <v>0</v>
      </c>
      <c r="I534">
        <v>1</v>
      </c>
      <c r="J534">
        <v>100</v>
      </c>
      <c r="K534">
        <v>2911.505126953125</v>
      </c>
      <c r="L534">
        <v>74542.4453125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2246461.5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72304.359375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2246461.5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71892.515625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2246491.75</v>
      </c>
      <c r="F537">
        <v>0</v>
      </c>
      <c r="G537">
        <v>0</v>
      </c>
      <c r="H537">
        <v>0</v>
      </c>
      <c r="I537">
        <v>1</v>
      </c>
      <c r="J537">
        <v>100</v>
      </c>
      <c r="K537">
        <v>3011.8916015625</v>
      </c>
      <c r="L537">
        <v>74063.5390625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2272062.75</v>
      </c>
      <c r="F538">
        <v>0</v>
      </c>
      <c r="G538">
        <v>0</v>
      </c>
      <c r="H538">
        <v>0</v>
      </c>
      <c r="I538">
        <v>1</v>
      </c>
      <c r="J538">
        <v>100</v>
      </c>
      <c r="K538">
        <v>3011.8916015625</v>
      </c>
      <c r="L538">
        <v>74693.921875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2272091.5</v>
      </c>
      <c r="F539">
        <v>0</v>
      </c>
      <c r="G539">
        <v>0</v>
      </c>
      <c r="H539">
        <v>0</v>
      </c>
      <c r="I539">
        <v>1</v>
      </c>
      <c r="J539">
        <v>100</v>
      </c>
      <c r="K539">
        <v>2878.13525390625</v>
      </c>
      <c r="L539">
        <v>74414.4921875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2315234.75</v>
      </c>
      <c r="F540">
        <v>0</v>
      </c>
      <c r="G540">
        <v>0</v>
      </c>
      <c r="H540">
        <v>0</v>
      </c>
      <c r="I540">
        <v>1</v>
      </c>
      <c r="J540">
        <v>100</v>
      </c>
      <c r="K540">
        <v>2878.13525390625</v>
      </c>
      <c r="L540">
        <v>74196.90625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2315264.5</v>
      </c>
      <c r="F541">
        <v>0</v>
      </c>
      <c r="G541">
        <v>0</v>
      </c>
      <c r="H541">
        <v>0</v>
      </c>
      <c r="I541">
        <v>1</v>
      </c>
      <c r="J541">
        <v>100</v>
      </c>
      <c r="K541">
        <v>2980.0966796875</v>
      </c>
      <c r="L541">
        <v>74414.5625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2330135.25</v>
      </c>
      <c r="F542">
        <v>0</v>
      </c>
      <c r="G542">
        <v>0</v>
      </c>
      <c r="H542">
        <v>0</v>
      </c>
      <c r="I542">
        <v>1</v>
      </c>
      <c r="J542">
        <v>100</v>
      </c>
      <c r="K542">
        <v>2980.0966796875</v>
      </c>
      <c r="L542">
        <v>74420.3671875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2330163.75</v>
      </c>
      <c r="F543">
        <v>0</v>
      </c>
      <c r="G543">
        <v>0</v>
      </c>
      <c r="H543">
        <v>0</v>
      </c>
      <c r="I543">
        <v>1</v>
      </c>
      <c r="J543">
        <v>100</v>
      </c>
      <c r="K543">
        <v>2868.67333984375</v>
      </c>
      <c r="L543">
        <v>74180.2578125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2341609.75</v>
      </c>
      <c r="F544">
        <v>0</v>
      </c>
      <c r="G544">
        <v>0</v>
      </c>
      <c r="H544">
        <v>0</v>
      </c>
      <c r="I544">
        <v>1</v>
      </c>
      <c r="J544">
        <v>100</v>
      </c>
      <c r="K544">
        <v>2868.67333984375</v>
      </c>
      <c r="L544">
        <v>74092.1015625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2341609.75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71791.203125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2341609.75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70527.0625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2341641.25</v>
      </c>
      <c r="F547">
        <v>0</v>
      </c>
      <c r="G547">
        <v>0</v>
      </c>
      <c r="H547">
        <v>0</v>
      </c>
      <c r="I547">
        <v>1</v>
      </c>
      <c r="J547">
        <v>100</v>
      </c>
      <c r="K547">
        <v>3128.3486328125</v>
      </c>
      <c r="L547">
        <v>73179.59375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2350995</v>
      </c>
      <c r="F548">
        <v>0</v>
      </c>
      <c r="G548">
        <v>0</v>
      </c>
      <c r="H548">
        <v>0</v>
      </c>
      <c r="I548">
        <v>1</v>
      </c>
      <c r="J548">
        <v>100</v>
      </c>
      <c r="K548">
        <v>3128.3486328125</v>
      </c>
      <c r="L548">
        <v>74290.8125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2351024.25</v>
      </c>
      <c r="F549">
        <v>0</v>
      </c>
      <c r="G549">
        <v>0</v>
      </c>
      <c r="H549">
        <v>0</v>
      </c>
      <c r="I549">
        <v>1</v>
      </c>
      <c r="J549">
        <v>100</v>
      </c>
      <c r="K549">
        <v>2923.87939453125</v>
      </c>
      <c r="L549">
        <v>73848.3046875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2356842.75</v>
      </c>
      <c r="F550">
        <v>0</v>
      </c>
      <c r="G550">
        <v>0</v>
      </c>
      <c r="H550">
        <v>0</v>
      </c>
      <c r="I550">
        <v>1</v>
      </c>
      <c r="J550">
        <v>100</v>
      </c>
      <c r="K550">
        <v>2923.87939453125</v>
      </c>
      <c r="L550">
        <v>73853.828125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2356872.75</v>
      </c>
      <c r="F551">
        <v>0</v>
      </c>
      <c r="G551">
        <v>0</v>
      </c>
      <c r="H551">
        <v>0</v>
      </c>
      <c r="I551">
        <v>1</v>
      </c>
      <c r="J551">
        <v>100</v>
      </c>
      <c r="K551">
        <v>2998.703125</v>
      </c>
      <c r="L551">
        <v>74016.625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2365838.75</v>
      </c>
      <c r="F552">
        <v>0</v>
      </c>
      <c r="G552">
        <v>0</v>
      </c>
      <c r="H552">
        <v>0</v>
      </c>
      <c r="I552">
        <v>1</v>
      </c>
      <c r="J552">
        <v>100</v>
      </c>
      <c r="K552">
        <v>2998.703125</v>
      </c>
      <c r="L552">
        <v>74090.8359375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2365869.25</v>
      </c>
      <c r="F553">
        <v>0</v>
      </c>
      <c r="G553">
        <v>0</v>
      </c>
      <c r="H553">
        <v>0</v>
      </c>
      <c r="I553">
        <v>1</v>
      </c>
      <c r="J553">
        <v>100</v>
      </c>
      <c r="K553">
        <v>3050.65771484375</v>
      </c>
      <c r="L553">
        <v>74204.3203125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2368889.5</v>
      </c>
      <c r="F554">
        <v>0</v>
      </c>
      <c r="G554">
        <v>0</v>
      </c>
      <c r="H554">
        <v>0</v>
      </c>
      <c r="I554">
        <v>1</v>
      </c>
      <c r="J554">
        <v>100</v>
      </c>
      <c r="K554">
        <v>3050.65771484375</v>
      </c>
      <c r="L554">
        <v>74237.8046875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2368917.75</v>
      </c>
      <c r="F555">
        <v>0</v>
      </c>
      <c r="G555">
        <v>0</v>
      </c>
      <c r="H555">
        <v>0</v>
      </c>
      <c r="I555">
        <v>1</v>
      </c>
      <c r="J555">
        <v>100</v>
      </c>
      <c r="K555">
        <v>2838.071044921875</v>
      </c>
      <c r="L555">
        <v>73773.6875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2374565.5</v>
      </c>
      <c r="F556">
        <v>0</v>
      </c>
      <c r="G556">
        <v>0</v>
      </c>
      <c r="H556">
        <v>0</v>
      </c>
      <c r="I556">
        <v>1</v>
      </c>
      <c r="J556">
        <v>100</v>
      </c>
      <c r="K556">
        <v>2838.071044921875</v>
      </c>
      <c r="L556">
        <v>73703.359375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2374596.5</v>
      </c>
      <c r="F557">
        <v>0</v>
      </c>
      <c r="G557">
        <v>0</v>
      </c>
      <c r="H557">
        <v>0</v>
      </c>
      <c r="I557">
        <v>1</v>
      </c>
      <c r="J557">
        <v>100</v>
      </c>
      <c r="K557">
        <v>3089.89794921875</v>
      </c>
      <c r="L557">
        <v>74254.40625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2376110.5</v>
      </c>
      <c r="F558">
        <v>0</v>
      </c>
      <c r="G558">
        <v>0</v>
      </c>
      <c r="H558">
        <v>0</v>
      </c>
      <c r="I558">
        <v>1</v>
      </c>
      <c r="J558">
        <v>100</v>
      </c>
      <c r="K558">
        <v>3089.89794921875</v>
      </c>
      <c r="L558">
        <v>74321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2376141</v>
      </c>
      <c r="F559">
        <v>0</v>
      </c>
      <c r="G559">
        <v>0</v>
      </c>
      <c r="H559">
        <v>0</v>
      </c>
      <c r="I559">
        <v>1</v>
      </c>
      <c r="J559">
        <v>100</v>
      </c>
      <c r="K559">
        <v>3052.70703125</v>
      </c>
      <c r="L559">
        <v>74240.1484375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2378827.5</v>
      </c>
      <c r="F560">
        <v>0</v>
      </c>
      <c r="G560">
        <v>0</v>
      </c>
      <c r="H560">
        <v>0</v>
      </c>
      <c r="I560">
        <v>1</v>
      </c>
      <c r="J560">
        <v>100</v>
      </c>
      <c r="K560">
        <v>3052.70703125</v>
      </c>
      <c r="L560">
        <v>74253.7109375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2380689.5</v>
      </c>
      <c r="F561">
        <v>0</v>
      </c>
      <c r="G561">
        <v>0</v>
      </c>
      <c r="H561">
        <v>0</v>
      </c>
      <c r="I561">
        <v>1</v>
      </c>
      <c r="J561">
        <v>100</v>
      </c>
      <c r="K561">
        <v>3052.70703125</v>
      </c>
      <c r="L561">
        <v>74260.2109375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2380719</v>
      </c>
      <c r="F562">
        <v>0</v>
      </c>
      <c r="G562">
        <v>0</v>
      </c>
      <c r="H562">
        <v>0</v>
      </c>
      <c r="I562">
        <v>1</v>
      </c>
      <c r="J562">
        <v>100</v>
      </c>
      <c r="K562">
        <v>2941.50634765625</v>
      </c>
      <c r="L562">
        <v>74016.34375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2398338.75</v>
      </c>
      <c r="F563">
        <v>0</v>
      </c>
      <c r="G563">
        <v>0</v>
      </c>
      <c r="H563">
        <v>0</v>
      </c>
      <c r="I563">
        <v>1</v>
      </c>
      <c r="J563">
        <v>100</v>
      </c>
      <c r="K563">
        <v>2941.50634765625</v>
      </c>
      <c r="L563">
        <v>73953.53125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2398366.25</v>
      </c>
      <c r="F564">
        <v>0</v>
      </c>
      <c r="G564">
        <v>0</v>
      </c>
      <c r="H564">
        <v>0</v>
      </c>
      <c r="I564">
        <v>1</v>
      </c>
      <c r="J564">
        <v>100</v>
      </c>
      <c r="K564">
        <v>2770.406982421875</v>
      </c>
      <c r="L564">
        <v>73576.3203125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2401109</v>
      </c>
      <c r="F565">
        <v>0</v>
      </c>
      <c r="G565">
        <v>0</v>
      </c>
      <c r="H565">
        <v>0</v>
      </c>
      <c r="I565">
        <v>1</v>
      </c>
      <c r="J565">
        <v>100</v>
      </c>
      <c r="K565">
        <v>2770.406982421875</v>
      </c>
      <c r="L565">
        <v>73508.9375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2401138.25</v>
      </c>
      <c r="F566">
        <v>0</v>
      </c>
      <c r="G566">
        <v>0</v>
      </c>
      <c r="H566">
        <v>0</v>
      </c>
      <c r="I566">
        <v>1</v>
      </c>
      <c r="J566">
        <v>100</v>
      </c>
      <c r="K566">
        <v>2915.3095703125</v>
      </c>
      <c r="L566">
        <v>73828.09375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2418601</v>
      </c>
      <c r="F567">
        <v>0</v>
      </c>
      <c r="G567">
        <v>0</v>
      </c>
      <c r="H567">
        <v>0</v>
      </c>
      <c r="I567">
        <v>1</v>
      </c>
      <c r="J567">
        <v>100</v>
      </c>
      <c r="K567">
        <v>2915.3095703125</v>
      </c>
      <c r="L567">
        <v>73832.3046875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2418632</v>
      </c>
      <c r="F568">
        <v>0</v>
      </c>
      <c r="G568">
        <v>0</v>
      </c>
      <c r="H568">
        <v>0</v>
      </c>
      <c r="I568">
        <v>1</v>
      </c>
      <c r="J568">
        <v>100</v>
      </c>
      <c r="K568">
        <v>3105.9560546875</v>
      </c>
      <c r="L568">
        <v>74254.5546875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2421706.75</v>
      </c>
      <c r="F569">
        <v>0</v>
      </c>
      <c r="G569">
        <v>0</v>
      </c>
      <c r="H569">
        <v>0</v>
      </c>
      <c r="I569">
        <v>1</v>
      </c>
      <c r="J569">
        <v>100</v>
      </c>
      <c r="K569">
        <v>3105.9560546875</v>
      </c>
      <c r="L569">
        <v>74317.2734375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2421737.25</v>
      </c>
      <c r="F570">
        <v>0</v>
      </c>
      <c r="G570">
        <v>0</v>
      </c>
      <c r="H570">
        <v>0</v>
      </c>
      <c r="I570">
        <v>1</v>
      </c>
      <c r="J570">
        <v>100</v>
      </c>
      <c r="K570">
        <v>3038.92724609375</v>
      </c>
      <c r="L570">
        <v>74168.8359375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2430823.75</v>
      </c>
      <c r="F571">
        <v>0</v>
      </c>
      <c r="G571">
        <v>0</v>
      </c>
      <c r="H571">
        <v>0</v>
      </c>
      <c r="I571">
        <v>1</v>
      </c>
      <c r="J571">
        <v>100</v>
      </c>
      <c r="K571">
        <v>3038.92724609375</v>
      </c>
      <c r="L571">
        <v>74149.359375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2430852.75</v>
      </c>
      <c r="F572">
        <v>0</v>
      </c>
      <c r="G572">
        <v>0</v>
      </c>
      <c r="H572">
        <v>0</v>
      </c>
      <c r="I572">
        <v>1</v>
      </c>
      <c r="J572">
        <v>100</v>
      </c>
      <c r="K572">
        <v>2901.53076171875</v>
      </c>
      <c r="L572">
        <v>73843.96875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2431984.25</v>
      </c>
      <c r="F573">
        <v>0</v>
      </c>
      <c r="G573">
        <v>0</v>
      </c>
      <c r="H573">
        <v>0</v>
      </c>
      <c r="I573">
        <v>1</v>
      </c>
      <c r="J573">
        <v>100</v>
      </c>
      <c r="K573">
        <v>2901.53076171875</v>
      </c>
      <c r="L573">
        <v>73806.9765625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2432013.5</v>
      </c>
      <c r="F574">
        <v>0</v>
      </c>
      <c r="G574">
        <v>0</v>
      </c>
      <c r="H574">
        <v>0</v>
      </c>
      <c r="I574">
        <v>1</v>
      </c>
      <c r="J574">
        <v>100</v>
      </c>
      <c r="K574">
        <v>2925.630859375</v>
      </c>
      <c r="L574">
        <v>73860.078125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2436665.25</v>
      </c>
      <c r="F575">
        <v>0</v>
      </c>
      <c r="G575">
        <v>0</v>
      </c>
      <c r="H575">
        <v>0</v>
      </c>
      <c r="I575">
        <v>1</v>
      </c>
      <c r="J575">
        <v>100</v>
      </c>
      <c r="K575">
        <v>2925.630859375</v>
      </c>
      <c r="L575">
        <v>73841.125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2436696</v>
      </c>
      <c r="F576">
        <v>0</v>
      </c>
      <c r="G576">
        <v>0</v>
      </c>
      <c r="H576">
        <v>0</v>
      </c>
      <c r="I576">
        <v>1</v>
      </c>
      <c r="J576">
        <v>100</v>
      </c>
      <c r="K576">
        <v>3086.14990234375</v>
      </c>
      <c r="L576">
        <v>74198.15625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2438208.25</v>
      </c>
      <c r="F577">
        <v>0</v>
      </c>
      <c r="G577">
        <v>0</v>
      </c>
      <c r="H577">
        <v>0</v>
      </c>
      <c r="I577">
        <v>1</v>
      </c>
      <c r="J577">
        <v>100</v>
      </c>
      <c r="K577">
        <v>3086.14990234375</v>
      </c>
      <c r="L577">
        <v>74239.6796875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2438237.75</v>
      </c>
      <c r="F578">
        <v>0</v>
      </c>
      <c r="G578">
        <v>0</v>
      </c>
      <c r="H578">
        <v>0</v>
      </c>
      <c r="I578">
        <v>1</v>
      </c>
      <c r="J578">
        <v>100</v>
      </c>
      <c r="K578">
        <v>2930.24267578125</v>
      </c>
      <c r="L578">
        <v>73893.03125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2439673.5</v>
      </c>
      <c r="F579">
        <v>0</v>
      </c>
      <c r="G579">
        <v>0</v>
      </c>
      <c r="H579">
        <v>0</v>
      </c>
      <c r="I579">
        <v>1</v>
      </c>
      <c r="J579">
        <v>100</v>
      </c>
      <c r="K579">
        <v>2930.24267578125</v>
      </c>
      <c r="L579">
        <v>73859.75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2439705</v>
      </c>
      <c r="F580">
        <v>0</v>
      </c>
      <c r="G580">
        <v>0</v>
      </c>
      <c r="H580">
        <v>0</v>
      </c>
      <c r="I580">
        <v>1</v>
      </c>
      <c r="J580">
        <v>100</v>
      </c>
      <c r="K580">
        <v>3143.271484375</v>
      </c>
      <c r="L580">
        <v>74333.765625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2439767.75</v>
      </c>
      <c r="F581">
        <v>0</v>
      </c>
      <c r="G581">
        <v>0</v>
      </c>
      <c r="H581">
        <v>0</v>
      </c>
      <c r="I581">
        <v>1</v>
      </c>
      <c r="J581">
        <v>100</v>
      </c>
      <c r="K581">
        <v>3143.271484375</v>
      </c>
      <c r="L581">
        <v>74342.59375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2440302</v>
      </c>
      <c r="F582">
        <v>0</v>
      </c>
      <c r="G582">
        <v>0</v>
      </c>
      <c r="H582">
        <v>0</v>
      </c>
      <c r="I582">
        <v>1</v>
      </c>
      <c r="J582">
        <v>100</v>
      </c>
      <c r="K582">
        <v>3143.271484375</v>
      </c>
      <c r="L582">
        <v>74369.5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2440332.25</v>
      </c>
      <c r="F583">
        <v>0</v>
      </c>
      <c r="G583">
        <v>0</v>
      </c>
      <c r="H583">
        <v>0</v>
      </c>
      <c r="I583">
        <v>1</v>
      </c>
      <c r="J583">
        <v>100</v>
      </c>
      <c r="K583">
        <v>3020.83544921875</v>
      </c>
      <c r="L583">
        <v>74097.9375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2442718.75</v>
      </c>
      <c r="F584">
        <v>0</v>
      </c>
      <c r="G584">
        <v>0</v>
      </c>
      <c r="H584">
        <v>0</v>
      </c>
      <c r="I584">
        <v>1</v>
      </c>
      <c r="J584">
        <v>100</v>
      </c>
      <c r="K584">
        <v>3020.83544921875</v>
      </c>
      <c r="L584">
        <v>74088.3515625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2442747</v>
      </c>
      <c r="F585">
        <v>0</v>
      </c>
      <c r="G585">
        <v>0</v>
      </c>
      <c r="H585">
        <v>0</v>
      </c>
      <c r="I585">
        <v>1</v>
      </c>
      <c r="J585">
        <v>100</v>
      </c>
      <c r="K585">
        <v>2828.189453125</v>
      </c>
      <c r="L585">
        <v>73659.21875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2445547</v>
      </c>
      <c r="F586">
        <v>0</v>
      </c>
      <c r="G586">
        <v>0</v>
      </c>
      <c r="H586">
        <v>0</v>
      </c>
      <c r="I586">
        <v>1</v>
      </c>
      <c r="J586">
        <v>100</v>
      </c>
      <c r="K586">
        <v>2828.189453125</v>
      </c>
      <c r="L586">
        <v>73595.328125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2445577.25</v>
      </c>
      <c r="F587">
        <v>0</v>
      </c>
      <c r="G587">
        <v>0</v>
      </c>
      <c r="H587">
        <v>0</v>
      </c>
      <c r="I587">
        <v>1</v>
      </c>
      <c r="J587">
        <v>100</v>
      </c>
      <c r="K587">
        <v>3038.3994140625</v>
      </c>
      <c r="L587">
        <v>74063.4921875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2463777.25</v>
      </c>
      <c r="F588">
        <v>0</v>
      </c>
      <c r="G588">
        <v>0</v>
      </c>
      <c r="H588">
        <v>0</v>
      </c>
      <c r="I588">
        <v>1</v>
      </c>
      <c r="J588">
        <v>100</v>
      </c>
      <c r="K588">
        <v>3038.3994140625</v>
      </c>
      <c r="L588">
        <v>74178.9296875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2463808</v>
      </c>
      <c r="F589">
        <v>0</v>
      </c>
      <c r="G589">
        <v>0</v>
      </c>
      <c r="H589">
        <v>0</v>
      </c>
      <c r="I589">
        <v>1</v>
      </c>
      <c r="J589">
        <v>100</v>
      </c>
      <c r="K589">
        <v>3065.566650390625</v>
      </c>
      <c r="L589">
        <v>74239.796875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2466843</v>
      </c>
      <c r="F590">
        <v>0</v>
      </c>
      <c r="G590">
        <v>0</v>
      </c>
      <c r="H590">
        <v>0</v>
      </c>
      <c r="I590">
        <v>1</v>
      </c>
      <c r="J590">
        <v>100</v>
      </c>
      <c r="K590">
        <v>3065.566650390625</v>
      </c>
      <c r="L590">
        <v>74259.40625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2466872.5</v>
      </c>
      <c r="F591">
        <v>0</v>
      </c>
      <c r="G591">
        <v>0</v>
      </c>
      <c r="H591">
        <v>0</v>
      </c>
      <c r="I591">
        <v>1</v>
      </c>
      <c r="J591">
        <v>100</v>
      </c>
      <c r="K591">
        <v>2952.389404296875</v>
      </c>
      <c r="L591">
        <v>74006.2421875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2478652.5</v>
      </c>
      <c r="F592">
        <v>0</v>
      </c>
      <c r="G592">
        <v>0</v>
      </c>
      <c r="H592">
        <v>0</v>
      </c>
      <c r="I592">
        <v>1</v>
      </c>
      <c r="J592">
        <v>100</v>
      </c>
      <c r="K592">
        <v>2952.389404296875</v>
      </c>
      <c r="L592">
        <v>73990.921875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2478681.5</v>
      </c>
      <c r="F593">
        <v>0</v>
      </c>
      <c r="G593">
        <v>0</v>
      </c>
      <c r="H593">
        <v>0</v>
      </c>
      <c r="I593">
        <v>1</v>
      </c>
      <c r="J593">
        <v>100</v>
      </c>
      <c r="K593">
        <v>2894.96826171875</v>
      </c>
      <c r="L593">
        <v>73862.2265625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2484442.5</v>
      </c>
      <c r="F594">
        <v>0</v>
      </c>
      <c r="G594">
        <v>0</v>
      </c>
      <c r="H594">
        <v>0</v>
      </c>
      <c r="I594">
        <v>1</v>
      </c>
      <c r="J594">
        <v>100</v>
      </c>
      <c r="K594">
        <v>2894.96826171875</v>
      </c>
      <c r="L594">
        <v>73853.4765625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2484473</v>
      </c>
      <c r="F595">
        <v>0</v>
      </c>
      <c r="G595">
        <v>0</v>
      </c>
      <c r="H595">
        <v>0</v>
      </c>
      <c r="I595">
        <v>1</v>
      </c>
      <c r="J595">
        <v>100</v>
      </c>
      <c r="K595">
        <v>3048.331298828125</v>
      </c>
      <c r="L595">
        <v>74197.7265625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2492612</v>
      </c>
      <c r="F596">
        <v>0</v>
      </c>
      <c r="G596">
        <v>0</v>
      </c>
      <c r="H596">
        <v>0</v>
      </c>
      <c r="I596">
        <v>1</v>
      </c>
      <c r="J596">
        <v>100</v>
      </c>
      <c r="K596">
        <v>3048.331298828125</v>
      </c>
      <c r="L596">
        <v>74288.1875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2493587.5</v>
      </c>
      <c r="F597">
        <v>0</v>
      </c>
      <c r="G597">
        <v>0</v>
      </c>
      <c r="H597">
        <v>0</v>
      </c>
      <c r="I597">
        <v>1</v>
      </c>
      <c r="J597">
        <v>100</v>
      </c>
      <c r="K597">
        <v>3048.331298828125</v>
      </c>
      <c r="L597">
        <v>74293.5859375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2493617</v>
      </c>
      <c r="F598">
        <v>0</v>
      </c>
      <c r="G598">
        <v>0</v>
      </c>
      <c r="H598">
        <v>0</v>
      </c>
      <c r="I598">
        <v>1</v>
      </c>
      <c r="J598">
        <v>100</v>
      </c>
      <c r="K598">
        <v>2948.462158203125</v>
      </c>
      <c r="L598">
        <v>74069.2578125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2514226.75</v>
      </c>
      <c r="F599">
        <v>0</v>
      </c>
      <c r="G599">
        <v>0</v>
      </c>
      <c r="H599">
        <v>0</v>
      </c>
      <c r="I599">
        <v>1</v>
      </c>
      <c r="J599">
        <v>100</v>
      </c>
      <c r="K599">
        <v>2948.462158203125</v>
      </c>
      <c r="L599">
        <v>74089.2421875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2514255</v>
      </c>
      <c r="F600">
        <v>0</v>
      </c>
      <c r="G600">
        <v>0</v>
      </c>
      <c r="H600">
        <v>0</v>
      </c>
      <c r="I600">
        <v>1</v>
      </c>
      <c r="J600">
        <v>100</v>
      </c>
      <c r="K600">
        <v>2841.33935546875</v>
      </c>
      <c r="L600">
        <v>73847.890625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2519909.25</v>
      </c>
      <c r="F601">
        <v>0</v>
      </c>
      <c r="G601">
        <v>0</v>
      </c>
      <c r="H601">
        <v>0</v>
      </c>
      <c r="I601">
        <v>1</v>
      </c>
      <c r="J601">
        <v>100</v>
      </c>
      <c r="K601">
        <v>2841.33935546875</v>
      </c>
      <c r="L601">
        <v>73817.53125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2519909.25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71319.328125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2519909.25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70328.25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2519943</v>
      </c>
      <c r="F604">
        <v>0</v>
      </c>
      <c r="G604">
        <v>0</v>
      </c>
      <c r="H604">
        <v>0</v>
      </c>
      <c r="I604">
        <v>1</v>
      </c>
      <c r="J604">
        <v>100</v>
      </c>
      <c r="K604">
        <v>3365.9599609375</v>
      </c>
      <c r="L604">
        <v>73869.8828125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2526641.25</v>
      </c>
      <c r="F605">
        <v>0</v>
      </c>
      <c r="G605">
        <v>0</v>
      </c>
      <c r="H605">
        <v>0</v>
      </c>
      <c r="I605">
        <v>1</v>
      </c>
      <c r="J605">
        <v>100</v>
      </c>
      <c r="K605">
        <v>3365.9599609375</v>
      </c>
      <c r="L605">
        <v>75010.4296875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2526673.25</v>
      </c>
      <c r="F606">
        <v>0</v>
      </c>
      <c r="G606">
        <v>0</v>
      </c>
      <c r="H606">
        <v>0</v>
      </c>
      <c r="I606">
        <v>1</v>
      </c>
      <c r="J606">
        <v>100</v>
      </c>
      <c r="K606">
        <v>3190.385986328125</v>
      </c>
      <c r="L606">
        <v>74615.3671875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2527056</v>
      </c>
      <c r="F607">
        <v>0</v>
      </c>
      <c r="G607">
        <v>0</v>
      </c>
      <c r="H607">
        <v>0</v>
      </c>
      <c r="I607">
        <v>1</v>
      </c>
      <c r="J607">
        <v>100</v>
      </c>
      <c r="K607">
        <v>3190.385986328125</v>
      </c>
      <c r="L607">
        <v>74604.1953125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2529831.75</v>
      </c>
      <c r="F608">
        <v>0</v>
      </c>
      <c r="G608">
        <v>0</v>
      </c>
      <c r="H608">
        <v>0</v>
      </c>
      <c r="I608">
        <v>1</v>
      </c>
      <c r="J608">
        <v>100</v>
      </c>
      <c r="K608">
        <v>3190.385986328125</v>
      </c>
      <c r="L608">
        <v>74649.328125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2529861.25</v>
      </c>
      <c r="F609">
        <v>0</v>
      </c>
      <c r="G609">
        <v>0</v>
      </c>
      <c r="H609">
        <v>0</v>
      </c>
      <c r="I609">
        <v>1</v>
      </c>
      <c r="J609">
        <v>100</v>
      </c>
      <c r="K609">
        <v>2968.327880859375</v>
      </c>
      <c r="L609">
        <v>74148.1875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2541705</v>
      </c>
      <c r="F610">
        <v>0</v>
      </c>
      <c r="G610">
        <v>0</v>
      </c>
      <c r="H610">
        <v>0</v>
      </c>
      <c r="I610">
        <v>1</v>
      </c>
      <c r="J610">
        <v>100</v>
      </c>
      <c r="K610">
        <v>2968.327880859375</v>
      </c>
      <c r="L610">
        <v>74179.28125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2541735.5</v>
      </c>
      <c r="F611">
        <v>0</v>
      </c>
      <c r="G611">
        <v>0</v>
      </c>
      <c r="H611">
        <v>0</v>
      </c>
      <c r="I611">
        <v>1</v>
      </c>
      <c r="J611">
        <v>100</v>
      </c>
      <c r="K611">
        <v>3059.89111328125</v>
      </c>
      <c r="L611">
        <v>74386.8515625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2550884.5</v>
      </c>
      <c r="F612">
        <v>0</v>
      </c>
      <c r="G612">
        <v>0</v>
      </c>
      <c r="H612">
        <v>0</v>
      </c>
      <c r="I612">
        <v>1</v>
      </c>
      <c r="J612">
        <v>100</v>
      </c>
      <c r="K612">
        <v>3059.89111328125</v>
      </c>
      <c r="L612">
        <v>74484.0703125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2550913</v>
      </c>
      <c r="F613">
        <v>0</v>
      </c>
      <c r="G613">
        <v>0</v>
      </c>
      <c r="H613">
        <v>0</v>
      </c>
      <c r="I613">
        <v>1</v>
      </c>
      <c r="J613">
        <v>100</v>
      </c>
      <c r="K613">
        <v>2850.574462890625</v>
      </c>
      <c r="L613">
        <v>74009.9375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2552595</v>
      </c>
      <c r="F614">
        <v>0</v>
      </c>
      <c r="G614">
        <v>0</v>
      </c>
      <c r="H614">
        <v>0</v>
      </c>
      <c r="I614">
        <v>1</v>
      </c>
      <c r="J614">
        <v>100</v>
      </c>
      <c r="K614">
        <v>2850.574462890625</v>
      </c>
      <c r="L614">
        <v>73958.1875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2552625</v>
      </c>
      <c r="F615">
        <v>0</v>
      </c>
      <c r="G615">
        <v>0</v>
      </c>
      <c r="H615">
        <v>0</v>
      </c>
      <c r="I615">
        <v>1</v>
      </c>
      <c r="J615">
        <v>100</v>
      </c>
      <c r="K615">
        <v>3012.98193359375</v>
      </c>
      <c r="L615">
        <v>74325.984375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2559826</v>
      </c>
      <c r="F616">
        <v>0</v>
      </c>
      <c r="G616">
        <v>0</v>
      </c>
      <c r="H616">
        <v>0</v>
      </c>
      <c r="I616">
        <v>1</v>
      </c>
      <c r="J616">
        <v>100</v>
      </c>
      <c r="K616">
        <v>3012.98193359375</v>
      </c>
      <c r="L616">
        <v>74400.109375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2559855.25</v>
      </c>
      <c r="F617">
        <v>0</v>
      </c>
      <c r="G617">
        <v>0</v>
      </c>
      <c r="H617">
        <v>0</v>
      </c>
      <c r="I617">
        <v>1</v>
      </c>
      <c r="J617">
        <v>100</v>
      </c>
      <c r="K617">
        <v>2918.26220703125</v>
      </c>
      <c r="L617">
        <v>74185.3828125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2561577</v>
      </c>
      <c r="F618">
        <v>0</v>
      </c>
      <c r="G618">
        <v>0</v>
      </c>
      <c r="H618">
        <v>0</v>
      </c>
      <c r="I618">
        <v>1</v>
      </c>
      <c r="J618">
        <v>100</v>
      </c>
      <c r="K618">
        <v>2918.26220703125</v>
      </c>
      <c r="L618">
        <v>74164.921875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2561607.25</v>
      </c>
      <c r="F619">
        <v>0</v>
      </c>
      <c r="G619">
        <v>0</v>
      </c>
      <c r="H619">
        <v>0</v>
      </c>
      <c r="I619">
        <v>1</v>
      </c>
      <c r="J619">
        <v>100</v>
      </c>
      <c r="K619">
        <v>3020.5625</v>
      </c>
      <c r="L619">
        <v>74396.96875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2583929.25</v>
      </c>
      <c r="F620">
        <v>0</v>
      </c>
      <c r="G620">
        <v>0</v>
      </c>
      <c r="H620">
        <v>0</v>
      </c>
      <c r="I620">
        <v>1</v>
      </c>
      <c r="J620">
        <v>100</v>
      </c>
      <c r="K620">
        <v>3020.5625</v>
      </c>
      <c r="L620">
        <v>74515.9296875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2583961</v>
      </c>
      <c r="F621">
        <v>0</v>
      </c>
      <c r="G621">
        <v>0</v>
      </c>
      <c r="H621">
        <v>0</v>
      </c>
      <c r="I621">
        <v>1</v>
      </c>
      <c r="J621">
        <v>100</v>
      </c>
      <c r="K621">
        <v>3166.505615234375</v>
      </c>
      <c r="L621">
        <v>74847.9375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2586462.5</v>
      </c>
      <c r="F622">
        <v>0</v>
      </c>
      <c r="G622">
        <v>0</v>
      </c>
      <c r="H622">
        <v>0</v>
      </c>
      <c r="I622">
        <v>1</v>
      </c>
      <c r="J622">
        <v>100</v>
      </c>
      <c r="K622">
        <v>3166.505615234375</v>
      </c>
      <c r="L622">
        <v>74904.03125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2586492.75</v>
      </c>
      <c r="F623">
        <v>0</v>
      </c>
      <c r="G623">
        <v>0</v>
      </c>
      <c r="H623">
        <v>0</v>
      </c>
      <c r="I623">
        <v>1</v>
      </c>
      <c r="J623">
        <v>100</v>
      </c>
      <c r="K623">
        <v>3037.64794921875</v>
      </c>
      <c r="L623">
        <v>74611.2734375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2596213.25</v>
      </c>
      <c r="F624">
        <v>0</v>
      </c>
      <c r="G624">
        <v>0</v>
      </c>
      <c r="H624">
        <v>0</v>
      </c>
      <c r="I624">
        <v>1</v>
      </c>
      <c r="J624">
        <v>100</v>
      </c>
      <c r="K624">
        <v>3037.64794921875</v>
      </c>
      <c r="L624">
        <v>74607.1953125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2599220.5</v>
      </c>
      <c r="F625">
        <v>0</v>
      </c>
      <c r="G625">
        <v>0</v>
      </c>
      <c r="H625">
        <v>0</v>
      </c>
      <c r="I625">
        <v>1</v>
      </c>
      <c r="J625">
        <v>100</v>
      </c>
      <c r="K625">
        <v>3037.64794921875</v>
      </c>
      <c r="L625">
        <v>74615.2578125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2599250.75</v>
      </c>
      <c r="F626">
        <v>0</v>
      </c>
      <c r="G626">
        <v>0</v>
      </c>
      <c r="H626">
        <v>0</v>
      </c>
      <c r="I626">
        <v>1</v>
      </c>
      <c r="J626">
        <v>100</v>
      </c>
      <c r="K626">
        <v>3030.753173828125</v>
      </c>
      <c r="L626">
        <v>74599.640625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2629528</v>
      </c>
      <c r="F627">
        <v>0</v>
      </c>
      <c r="G627">
        <v>0</v>
      </c>
      <c r="H627">
        <v>0</v>
      </c>
      <c r="I627">
        <v>1</v>
      </c>
      <c r="J627">
        <v>100</v>
      </c>
      <c r="K627">
        <v>3030.753173828125</v>
      </c>
      <c r="L627">
        <v>74653.296875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2629559.5</v>
      </c>
      <c r="F628">
        <v>0</v>
      </c>
      <c r="G628">
        <v>0</v>
      </c>
      <c r="H628">
        <v>0</v>
      </c>
      <c r="I628">
        <v>1</v>
      </c>
      <c r="J628">
        <v>100</v>
      </c>
      <c r="K628">
        <v>3144.357177734375</v>
      </c>
      <c r="L628">
        <v>74912.75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2635816.75</v>
      </c>
      <c r="F629">
        <v>0</v>
      </c>
      <c r="G629">
        <v>0</v>
      </c>
      <c r="H629">
        <v>0</v>
      </c>
      <c r="I629">
        <v>1</v>
      </c>
      <c r="J629">
        <v>100</v>
      </c>
      <c r="K629">
        <v>3144.357177734375</v>
      </c>
      <c r="L629">
        <v>74972.7265625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2635846.5</v>
      </c>
      <c r="F630">
        <v>0</v>
      </c>
      <c r="G630">
        <v>0</v>
      </c>
      <c r="H630">
        <v>0</v>
      </c>
      <c r="I630">
        <v>1</v>
      </c>
      <c r="J630">
        <v>100</v>
      </c>
      <c r="K630">
        <v>2964.962158203125</v>
      </c>
      <c r="L630">
        <v>74563.0234375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2656571.5</v>
      </c>
      <c r="F631">
        <v>0</v>
      </c>
      <c r="G631">
        <v>0</v>
      </c>
      <c r="H631">
        <v>0</v>
      </c>
      <c r="I631">
        <v>1</v>
      </c>
      <c r="J631">
        <v>100</v>
      </c>
      <c r="K631">
        <v>2964.962158203125</v>
      </c>
      <c r="L631">
        <v>74480.828125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2656601</v>
      </c>
      <c r="F632">
        <v>0</v>
      </c>
      <c r="G632">
        <v>0</v>
      </c>
      <c r="H632">
        <v>0</v>
      </c>
      <c r="I632">
        <v>1</v>
      </c>
      <c r="J632">
        <v>100</v>
      </c>
      <c r="K632">
        <v>2944.07177734375</v>
      </c>
      <c r="L632">
        <v>74433.0234375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2671292</v>
      </c>
      <c r="F633">
        <v>0</v>
      </c>
      <c r="G633">
        <v>0</v>
      </c>
      <c r="H633">
        <v>0</v>
      </c>
      <c r="I633">
        <v>1</v>
      </c>
      <c r="J633">
        <v>100</v>
      </c>
      <c r="K633">
        <v>2944.07177734375</v>
      </c>
      <c r="L633">
        <v>74414.265625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2671320.75</v>
      </c>
      <c r="F634">
        <v>0</v>
      </c>
      <c r="G634">
        <v>0</v>
      </c>
      <c r="H634">
        <v>0</v>
      </c>
      <c r="I634">
        <v>1</v>
      </c>
      <c r="J634">
        <v>100</v>
      </c>
      <c r="K634">
        <v>2876.165283203125</v>
      </c>
      <c r="L634">
        <v>74258.7890625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2691425</v>
      </c>
      <c r="F635">
        <v>0</v>
      </c>
      <c r="G635">
        <v>0</v>
      </c>
      <c r="H635">
        <v>0</v>
      </c>
      <c r="I635">
        <v>1</v>
      </c>
      <c r="J635">
        <v>100</v>
      </c>
      <c r="K635">
        <v>2876.165283203125</v>
      </c>
      <c r="L635">
        <v>74211.53125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2691455.5</v>
      </c>
      <c r="F636">
        <v>0</v>
      </c>
      <c r="G636">
        <v>0</v>
      </c>
      <c r="H636">
        <v>0</v>
      </c>
      <c r="I636">
        <v>1</v>
      </c>
      <c r="J636">
        <v>100</v>
      </c>
      <c r="K636">
        <v>3056.4619140625</v>
      </c>
      <c r="L636">
        <v>74624.7265625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2700594.5</v>
      </c>
      <c r="F637">
        <v>0</v>
      </c>
      <c r="G637">
        <v>0</v>
      </c>
      <c r="H637">
        <v>0</v>
      </c>
      <c r="I637">
        <v>1</v>
      </c>
      <c r="J637">
        <v>100</v>
      </c>
      <c r="K637">
        <v>3056.4619140625</v>
      </c>
      <c r="L637">
        <v>74712.6015625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2700624.25</v>
      </c>
      <c r="F638">
        <v>0</v>
      </c>
      <c r="G638">
        <v>0</v>
      </c>
      <c r="H638">
        <v>0</v>
      </c>
      <c r="I638">
        <v>1</v>
      </c>
      <c r="J638">
        <v>100</v>
      </c>
      <c r="K638">
        <v>2968.603759765625</v>
      </c>
      <c r="L638">
        <v>74511.2265625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2706531.75</v>
      </c>
      <c r="F639">
        <v>0</v>
      </c>
      <c r="G639">
        <v>0</v>
      </c>
      <c r="H639">
        <v>0</v>
      </c>
      <c r="I639">
        <v>1</v>
      </c>
      <c r="J639">
        <v>100</v>
      </c>
      <c r="K639">
        <v>2968.603759765625</v>
      </c>
      <c r="L639">
        <v>74483.6328125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2706531.75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71760.390625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2706531.75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70923.265625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2706531.75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70919.9140625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2706531.75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70817.140625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2706531.75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70824.3671875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2706531.75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70913.171875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2706531.75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70911.5859375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2706531.75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70759.0703125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2706531.75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70766.0078125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2706531.75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70932.6796875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2706531.75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70927.8671875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2706531.75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70919.5859375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2706531.75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70916.9140625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2706531.75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70868.4296875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2706531.75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70870.5078125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2706531.75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70929.3984375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2706531.75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70926.875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2706531.75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70871.484375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2706531.75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70876.40625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2706531.75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71057.765625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2706531.75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71055.1953125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2706531.75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70993.046875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2706531.75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70997.3203125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2706531.75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71113.3046875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BE22-A4AC-460E-9D07-C3FDB44C721B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28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63098.60546875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63172.9765625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63173.0234375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63385.0625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63385.14453125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63643.44921875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63643.5390625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63899.75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63899.83203125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64135.1953125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64135.26953125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64142.7578125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64142.83203125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64157.80078125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64157.87890625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64355.36328125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64355.42578125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64534.69140625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64534.75390625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64693.5234375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64693.57421875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64832.66796875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64832.72265625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64841.5546875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64841.59765625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64949.14453125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64949.18359375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65036.4765625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65036.5078125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65106.8203125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65106.84375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65066.37890625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65066.33984375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64876.65234375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64876.59765625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64664.43359375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64664.37890625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64461.140625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64461.1015625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64275.64453125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64275.59765625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64109.21875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64109.16796875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63960.29296875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63960.37109375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63826.66015625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63826.6171875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63706.73046875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63706.69140625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63598.1171875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63598.15234375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63499.58203125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63499.60546875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63410.671875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63410.64453125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63330.171875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63330.18359375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63257.27734375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63257.28125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63191.13671875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63191.140625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63131.01953125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63131.0234375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63076.36328125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63076.359375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63026.58984375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63026.5859375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62981.1953125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62981.19140625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62976.7109375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62976.6953125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62959.20703125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62959.19140625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62931.0390625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62931.02734375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62922.00390625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62921.9921875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62916.1796875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62916.171875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62910.6171875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62910.61328125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62908.00390625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62907.99609375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62906.33203125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62906.328125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62902.65234375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62902.65234375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62902.515625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62902.51171875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62902.0625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62902.0625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62903.50390625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62903.50390625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62926.203125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62926.23828125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62929.02734375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62929.06640625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62933.71484375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62933.7578125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62958.6484375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62958.703125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63080.0078125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63080.1015625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63084.69921875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63084.79296875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63130.30078125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63130.40625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63173.9296875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63174.04296875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63196.3359375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63196.44921875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63250.89453125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63251.00390625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63292.17578125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63292.28125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63350.671875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63350.77734375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63447.828125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63447.91015625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63463.78125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63463.859375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63471.5234375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63471.6015625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63501.05859375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63501.12890625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63508.14453125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63508.21484375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63521.85546875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63521.921875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63559.55078125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63559.609375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63576.37890625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63576.43359375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63620.4765625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63620.515625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63621.953125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63621.98828125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63627.546875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63628.1484375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65544.328125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65546.921875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66025.9140625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66027.359375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66481.4140625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66482.5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66762.890625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66763.6015625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66896.1484375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66896.734375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66934.3515625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66934.84375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67041.875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67042.46875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67101.9140625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67102.4375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67127.125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67127.4921875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67140.4609375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67140.8046875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67479.9921875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67480.1875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67509.15625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67509.296875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67547.734375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67547.8984375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67558.2578125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67558.4375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67587.515625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67587.5078125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67398.765625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67398.515625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67372.0703125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67372.0546875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67373.4921875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67373.515625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67378.9609375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67379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67423.40625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67423.6796875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67466.5390625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67467.1328125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67589.6328125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67589.953125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67548.2265625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67541.3359375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66524.1640625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66523.90625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67176.359375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67178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67528.4609375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67528.71875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67805.96875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67806.21875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67948.9140625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67949.3671875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68026.015625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68026.1953125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67959.9453125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67959.9140625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68019.53125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68019.625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68013.7265625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68013.734375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68024.3984375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68024.4296875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68021.3984375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68021.515625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68203.3203125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68203.5390625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68224.8671875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68218.359375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67923.234375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67921.8125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68169.59375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68163.375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67230.5390625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67230.1171875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68126.9296875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68127.65625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68218.84375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68219.265625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68261.0078125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68261.3671875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68321.234375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68321.4296875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68458.6484375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68458.9140625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68457.78125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68457.8125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68684.2578125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68684.3828125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68699.078125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68699.265625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68721.984375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68722.171875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68766.140625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68766.234375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68860.8828125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68853.953125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68269.7265625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68268.515625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68467.140625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68468.234375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68781.4296875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68781.7578125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68877.4140625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68877.6015625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68931.3125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68931.421875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68992.96875</v>
      </c>
    </row>
    <row r="256" spans="1:12" x14ac:dyDescent="0.25">
      <c r="A256">
        <v>1399</v>
      </c>
      <c r="B256" s="1">
        <f>DATE(2022,7,2) + TIME(0,0,0)</f>
        <v>44744</v>
      </c>
      <c r="C256">
        <v>28246.384765625</v>
      </c>
      <c r="D256">
        <v>0</v>
      </c>
      <c r="E256">
        <v>0</v>
      </c>
      <c r="F256">
        <v>0</v>
      </c>
      <c r="G256">
        <v>2824638.5</v>
      </c>
      <c r="H256">
        <v>0</v>
      </c>
      <c r="I256">
        <v>1</v>
      </c>
      <c r="J256">
        <v>0</v>
      </c>
      <c r="K256">
        <v>0</v>
      </c>
      <c r="L256">
        <v>79465.328125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5649277</v>
      </c>
      <c r="D257">
        <v>0</v>
      </c>
      <c r="E257">
        <v>0</v>
      </c>
      <c r="F257">
        <v>0</v>
      </c>
      <c r="G257">
        <v>2824638.5</v>
      </c>
      <c r="H257">
        <v>0</v>
      </c>
      <c r="I257">
        <v>1</v>
      </c>
      <c r="J257">
        <v>0</v>
      </c>
      <c r="K257">
        <v>0</v>
      </c>
      <c r="L257">
        <v>79441.4375</v>
      </c>
    </row>
    <row r="258" spans="1:12" x14ac:dyDescent="0.25">
      <c r="A258">
        <v>1401</v>
      </c>
      <c r="B258" s="1">
        <f>DATE(2022,7,4) + TIME(0,0,0)</f>
        <v>44746</v>
      </c>
      <c r="C258">
        <v>5677479.5</v>
      </c>
      <c r="D258">
        <v>0</v>
      </c>
      <c r="E258">
        <v>0</v>
      </c>
      <c r="F258">
        <v>0</v>
      </c>
      <c r="G258">
        <v>2820235.25</v>
      </c>
      <c r="H258">
        <v>0</v>
      </c>
      <c r="I258">
        <v>1</v>
      </c>
      <c r="J258">
        <v>0</v>
      </c>
      <c r="K258">
        <v>0</v>
      </c>
      <c r="L258">
        <v>79442.375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7059394.5</v>
      </c>
      <c r="D259">
        <v>0</v>
      </c>
      <c r="E259">
        <v>0</v>
      </c>
      <c r="F259">
        <v>0</v>
      </c>
      <c r="G259">
        <v>2820235.25</v>
      </c>
      <c r="H259">
        <v>0</v>
      </c>
      <c r="I259">
        <v>1</v>
      </c>
      <c r="J259">
        <v>0</v>
      </c>
      <c r="K259">
        <v>0</v>
      </c>
      <c r="L259">
        <v>79449.25</v>
      </c>
    </row>
    <row r="260" spans="1:12" x14ac:dyDescent="0.25">
      <c r="A260">
        <v>1401.5</v>
      </c>
      <c r="B260" s="1">
        <f>DATE(2022,7,4) + TIME(12,0,0)</f>
        <v>44746.5</v>
      </c>
      <c r="C260">
        <v>7089258</v>
      </c>
      <c r="D260">
        <v>0</v>
      </c>
      <c r="E260">
        <v>0</v>
      </c>
      <c r="F260">
        <v>0</v>
      </c>
      <c r="G260">
        <v>2986345.75</v>
      </c>
      <c r="H260">
        <v>0</v>
      </c>
      <c r="I260">
        <v>1</v>
      </c>
      <c r="J260">
        <v>0</v>
      </c>
      <c r="K260">
        <v>0</v>
      </c>
      <c r="L260">
        <v>79604.796875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8552567</v>
      </c>
      <c r="D261">
        <v>0</v>
      </c>
      <c r="E261">
        <v>0</v>
      </c>
      <c r="F261">
        <v>0</v>
      </c>
      <c r="G261">
        <v>2986345.75</v>
      </c>
      <c r="H261">
        <v>0</v>
      </c>
      <c r="I261">
        <v>1</v>
      </c>
      <c r="J261">
        <v>0</v>
      </c>
      <c r="K261">
        <v>0</v>
      </c>
      <c r="L261">
        <v>79798.8828125</v>
      </c>
    </row>
    <row r="262" spans="1:12" x14ac:dyDescent="0.25">
      <c r="A262">
        <v>1402</v>
      </c>
      <c r="B262" s="1">
        <f>DATE(2022,7,5) + TIME(0,0,0)</f>
        <v>44747</v>
      </c>
      <c r="C262">
        <v>8582388</v>
      </c>
      <c r="D262">
        <v>0</v>
      </c>
      <c r="E262">
        <v>0</v>
      </c>
      <c r="F262">
        <v>0</v>
      </c>
      <c r="G262">
        <v>2982068.75</v>
      </c>
      <c r="H262">
        <v>0</v>
      </c>
      <c r="I262">
        <v>1</v>
      </c>
      <c r="J262">
        <v>0</v>
      </c>
      <c r="K262">
        <v>0</v>
      </c>
      <c r="L262">
        <v>79796.8984375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14516705</v>
      </c>
      <c r="D263">
        <v>0</v>
      </c>
      <c r="E263">
        <v>0</v>
      </c>
      <c r="F263">
        <v>0</v>
      </c>
      <c r="G263">
        <v>2982068.75</v>
      </c>
      <c r="H263">
        <v>0</v>
      </c>
      <c r="I263">
        <v>1</v>
      </c>
      <c r="J263">
        <v>0</v>
      </c>
      <c r="K263">
        <v>0</v>
      </c>
      <c r="L263">
        <v>77958.4375</v>
      </c>
    </row>
    <row r="264" spans="1:12" x14ac:dyDescent="0.25">
      <c r="A264">
        <v>1404</v>
      </c>
      <c r="B264" s="1">
        <f>DATE(2022,7,7) + TIME(0,0,0)</f>
        <v>44749</v>
      </c>
      <c r="C264">
        <v>14546706</v>
      </c>
      <c r="D264">
        <v>0</v>
      </c>
      <c r="E264">
        <v>0</v>
      </c>
      <c r="F264">
        <v>0</v>
      </c>
      <c r="G264">
        <v>3000099</v>
      </c>
      <c r="H264">
        <v>0</v>
      </c>
      <c r="I264">
        <v>1</v>
      </c>
      <c r="J264">
        <v>0</v>
      </c>
      <c r="K264">
        <v>0</v>
      </c>
      <c r="L264">
        <v>77975.5390625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32517298</v>
      </c>
      <c r="D265">
        <v>0</v>
      </c>
      <c r="E265">
        <v>0</v>
      </c>
      <c r="F265">
        <v>0</v>
      </c>
      <c r="G265">
        <v>3000099</v>
      </c>
      <c r="H265">
        <v>0</v>
      </c>
      <c r="I265">
        <v>1</v>
      </c>
      <c r="J265">
        <v>0</v>
      </c>
      <c r="K265">
        <v>0</v>
      </c>
      <c r="L265">
        <v>77121.875</v>
      </c>
    </row>
    <row r="266" spans="1:12" x14ac:dyDescent="0.25">
      <c r="A266">
        <v>1410</v>
      </c>
      <c r="B266" s="1">
        <f>DATE(2022,7,13) + TIME(0,0,0)</f>
        <v>44755</v>
      </c>
      <c r="C266">
        <v>32546866</v>
      </c>
      <c r="D266">
        <v>0</v>
      </c>
      <c r="E266">
        <v>0</v>
      </c>
      <c r="F266">
        <v>0</v>
      </c>
      <c r="G266">
        <v>2956825.75</v>
      </c>
      <c r="H266">
        <v>0</v>
      </c>
      <c r="I266">
        <v>1</v>
      </c>
      <c r="J266">
        <v>0</v>
      </c>
      <c r="K266">
        <v>0</v>
      </c>
      <c r="L266">
        <v>77090.3046875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38430952</v>
      </c>
      <c r="D267">
        <v>0</v>
      </c>
      <c r="E267">
        <v>0</v>
      </c>
      <c r="F267">
        <v>0</v>
      </c>
      <c r="G267">
        <v>2956825.75</v>
      </c>
      <c r="H267">
        <v>0</v>
      </c>
      <c r="I267">
        <v>1</v>
      </c>
      <c r="J267">
        <v>0</v>
      </c>
      <c r="K267">
        <v>0</v>
      </c>
      <c r="L267">
        <v>76730.8828125</v>
      </c>
    </row>
    <row r="268" spans="1:12" x14ac:dyDescent="0.25">
      <c r="A268">
        <v>1412</v>
      </c>
      <c r="B268" s="1">
        <f>DATE(2022,7,15) + TIME(0,0,0)</f>
        <v>44757</v>
      </c>
      <c r="C268">
        <v>38460856</v>
      </c>
      <c r="D268">
        <v>0</v>
      </c>
      <c r="E268">
        <v>0</v>
      </c>
      <c r="F268">
        <v>0</v>
      </c>
      <c r="G268">
        <v>2990471</v>
      </c>
      <c r="H268">
        <v>0</v>
      </c>
      <c r="I268">
        <v>1</v>
      </c>
      <c r="J268">
        <v>0</v>
      </c>
      <c r="K268">
        <v>0</v>
      </c>
      <c r="L268">
        <v>76756.4921875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53383304</v>
      </c>
      <c r="D269">
        <v>0</v>
      </c>
      <c r="E269">
        <v>0</v>
      </c>
      <c r="F269">
        <v>0</v>
      </c>
      <c r="G269">
        <v>2990471</v>
      </c>
      <c r="H269">
        <v>0</v>
      </c>
      <c r="I269">
        <v>1</v>
      </c>
      <c r="J269">
        <v>0</v>
      </c>
      <c r="K269">
        <v>0</v>
      </c>
      <c r="L269">
        <v>76246.40625</v>
      </c>
    </row>
    <row r="270" spans="1:12" x14ac:dyDescent="0.25">
      <c r="A270">
        <v>1417</v>
      </c>
      <c r="B270" s="1">
        <f>DATE(2022,7,20) + TIME(0,0,0)</f>
        <v>44762</v>
      </c>
      <c r="C270">
        <v>53413748</v>
      </c>
      <c r="D270">
        <v>0</v>
      </c>
      <c r="E270">
        <v>0</v>
      </c>
      <c r="F270">
        <v>0</v>
      </c>
      <c r="G270">
        <v>3044207.75</v>
      </c>
      <c r="H270">
        <v>0</v>
      </c>
      <c r="I270">
        <v>1</v>
      </c>
      <c r="J270">
        <v>0</v>
      </c>
      <c r="K270">
        <v>0</v>
      </c>
      <c r="L270">
        <v>76288.046875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62515928</v>
      </c>
      <c r="D271">
        <v>0</v>
      </c>
      <c r="E271">
        <v>0</v>
      </c>
      <c r="F271">
        <v>0</v>
      </c>
      <c r="G271">
        <v>3044207.5</v>
      </c>
      <c r="H271">
        <v>0</v>
      </c>
      <c r="I271">
        <v>1</v>
      </c>
      <c r="J271">
        <v>0</v>
      </c>
      <c r="K271">
        <v>0</v>
      </c>
      <c r="L271">
        <v>75969.625</v>
      </c>
    </row>
    <row r="272" spans="1:12" x14ac:dyDescent="0.25">
      <c r="A272">
        <v>1420</v>
      </c>
      <c r="B272" s="1">
        <f>DATE(2022,7,23) + TIME(0,0,0)</f>
        <v>44765</v>
      </c>
      <c r="C272">
        <v>62545868</v>
      </c>
      <c r="D272">
        <v>0</v>
      </c>
      <c r="E272">
        <v>0</v>
      </c>
      <c r="F272">
        <v>0</v>
      </c>
      <c r="G272">
        <v>2994002</v>
      </c>
      <c r="H272">
        <v>0</v>
      </c>
      <c r="I272">
        <v>1</v>
      </c>
      <c r="J272">
        <v>0</v>
      </c>
      <c r="K272">
        <v>0</v>
      </c>
      <c r="L272">
        <v>75934.640625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89461944</v>
      </c>
      <c r="D273">
        <v>0</v>
      </c>
      <c r="E273">
        <v>0</v>
      </c>
      <c r="F273">
        <v>0</v>
      </c>
      <c r="G273">
        <v>2994002</v>
      </c>
      <c r="H273">
        <v>0</v>
      </c>
      <c r="I273">
        <v>1</v>
      </c>
      <c r="J273">
        <v>0</v>
      </c>
      <c r="K273">
        <v>0</v>
      </c>
      <c r="L273">
        <v>75100.3125</v>
      </c>
    </row>
    <row r="274" spans="1:12" x14ac:dyDescent="0.25">
      <c r="A274">
        <v>1429</v>
      </c>
      <c r="B274" s="1">
        <f>DATE(2022,8,1) + TIME(0,0,0)</f>
        <v>44774</v>
      </c>
      <c r="C274">
        <v>89490904</v>
      </c>
      <c r="D274">
        <v>0</v>
      </c>
      <c r="E274">
        <v>0</v>
      </c>
      <c r="F274">
        <v>0</v>
      </c>
      <c r="G274">
        <v>2895887.25</v>
      </c>
      <c r="H274">
        <v>0</v>
      </c>
      <c r="I274">
        <v>1</v>
      </c>
      <c r="J274">
        <v>0</v>
      </c>
      <c r="K274">
        <v>0</v>
      </c>
      <c r="L274">
        <v>75041.0390625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91778656</v>
      </c>
      <c r="D275">
        <v>0</v>
      </c>
      <c r="E275">
        <v>0</v>
      </c>
      <c r="F275">
        <v>0</v>
      </c>
      <c r="G275">
        <v>2895887.25</v>
      </c>
      <c r="H275">
        <v>0</v>
      </c>
      <c r="I275">
        <v>1</v>
      </c>
      <c r="J275">
        <v>0</v>
      </c>
      <c r="K275">
        <v>0</v>
      </c>
      <c r="L275">
        <v>74888.53125</v>
      </c>
    </row>
    <row r="276" spans="1:12" x14ac:dyDescent="0.25">
      <c r="A276">
        <v>1429.8</v>
      </c>
      <c r="B276" s="1">
        <f>DATE(2022,8,1) + TIME(19,12,0)</f>
        <v>44774.8</v>
      </c>
      <c r="C276">
        <v>91809752</v>
      </c>
      <c r="D276">
        <v>0</v>
      </c>
      <c r="E276">
        <v>0</v>
      </c>
      <c r="F276">
        <v>0</v>
      </c>
      <c r="G276">
        <v>3109167.25</v>
      </c>
      <c r="H276">
        <v>0</v>
      </c>
      <c r="I276">
        <v>1</v>
      </c>
      <c r="J276">
        <v>0</v>
      </c>
      <c r="K276">
        <v>0</v>
      </c>
      <c r="L276">
        <v>75020.96875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92400488</v>
      </c>
      <c r="D277">
        <v>0</v>
      </c>
      <c r="E277">
        <v>0</v>
      </c>
      <c r="F277">
        <v>0</v>
      </c>
      <c r="G277">
        <v>3109167.25</v>
      </c>
      <c r="H277">
        <v>0</v>
      </c>
      <c r="I277">
        <v>1</v>
      </c>
      <c r="J277">
        <v>0</v>
      </c>
      <c r="K277">
        <v>0</v>
      </c>
      <c r="L277">
        <v>75074.5390625</v>
      </c>
    </row>
    <row r="278" spans="1:12" x14ac:dyDescent="0.25">
      <c r="A278">
        <v>1430</v>
      </c>
      <c r="B278" s="1">
        <f>DATE(2022,8,2) + TIME(0,0,0)</f>
        <v>44775</v>
      </c>
      <c r="C278">
        <v>92430768</v>
      </c>
      <c r="D278">
        <v>0</v>
      </c>
      <c r="E278">
        <v>0</v>
      </c>
      <c r="F278">
        <v>0</v>
      </c>
      <c r="G278">
        <v>3028073.75</v>
      </c>
      <c r="H278">
        <v>0</v>
      </c>
      <c r="I278">
        <v>1</v>
      </c>
      <c r="J278">
        <v>0</v>
      </c>
      <c r="K278">
        <v>0</v>
      </c>
      <c r="L278">
        <v>75025.21875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101484712</v>
      </c>
      <c r="D279">
        <v>0</v>
      </c>
      <c r="E279">
        <v>0</v>
      </c>
      <c r="F279">
        <v>0</v>
      </c>
      <c r="G279">
        <v>3028073.75</v>
      </c>
      <c r="H279">
        <v>0</v>
      </c>
      <c r="I279">
        <v>1</v>
      </c>
      <c r="J279">
        <v>0</v>
      </c>
      <c r="K279">
        <v>0</v>
      </c>
      <c r="L279">
        <v>74905.5703125</v>
      </c>
    </row>
    <row r="280" spans="1:12" x14ac:dyDescent="0.25">
      <c r="A280">
        <v>1433</v>
      </c>
      <c r="B280" s="1">
        <f>DATE(2022,8,5) + TIME(0,0,0)</f>
        <v>44778</v>
      </c>
      <c r="C280">
        <v>101524872</v>
      </c>
      <c r="D280">
        <v>0</v>
      </c>
      <c r="E280">
        <v>0</v>
      </c>
      <c r="F280">
        <v>0</v>
      </c>
      <c r="G280">
        <v>4016029.75</v>
      </c>
      <c r="H280">
        <v>0</v>
      </c>
      <c r="I280">
        <v>1</v>
      </c>
      <c r="J280">
        <v>0</v>
      </c>
      <c r="K280">
        <v>0</v>
      </c>
      <c r="L280">
        <v>75514.21875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125580888</v>
      </c>
      <c r="D281">
        <v>0</v>
      </c>
      <c r="E281">
        <v>0</v>
      </c>
      <c r="F281">
        <v>0</v>
      </c>
      <c r="G281">
        <v>4016029.75</v>
      </c>
      <c r="H281">
        <v>0</v>
      </c>
      <c r="I281">
        <v>1</v>
      </c>
      <c r="J281">
        <v>0</v>
      </c>
      <c r="K281">
        <v>0</v>
      </c>
      <c r="L281">
        <v>76715.4140625</v>
      </c>
    </row>
    <row r="282" spans="1:12" x14ac:dyDescent="0.25">
      <c r="A282">
        <v>1439</v>
      </c>
      <c r="B282" s="1">
        <f>DATE(2022,8,11) + TIME(0,0,0)</f>
        <v>44784</v>
      </c>
      <c r="C282">
        <v>125611256</v>
      </c>
      <c r="D282">
        <v>0</v>
      </c>
      <c r="E282">
        <v>0</v>
      </c>
      <c r="F282">
        <v>0</v>
      </c>
      <c r="G282">
        <v>3036957.25</v>
      </c>
      <c r="H282">
        <v>0</v>
      </c>
      <c r="I282">
        <v>1</v>
      </c>
      <c r="J282">
        <v>0</v>
      </c>
      <c r="K282">
        <v>0</v>
      </c>
      <c r="L282">
        <v>76100.0703125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128617848</v>
      </c>
      <c r="D283">
        <v>0</v>
      </c>
      <c r="E283">
        <v>0</v>
      </c>
      <c r="F283">
        <v>0</v>
      </c>
      <c r="G283">
        <v>3036957.25</v>
      </c>
      <c r="H283">
        <v>0</v>
      </c>
      <c r="I283">
        <v>1</v>
      </c>
      <c r="J283">
        <v>0</v>
      </c>
      <c r="K283">
        <v>0</v>
      </c>
      <c r="L283">
        <v>75446.6328125</v>
      </c>
    </row>
    <row r="284" spans="1:12" x14ac:dyDescent="0.25">
      <c r="A284">
        <v>1440</v>
      </c>
      <c r="B284" s="1">
        <f>DATE(2022,8,12) + TIME(0,0,0)</f>
        <v>44785</v>
      </c>
      <c r="C284">
        <v>128647528</v>
      </c>
      <c r="D284">
        <v>0</v>
      </c>
      <c r="E284">
        <v>0</v>
      </c>
      <c r="F284">
        <v>0</v>
      </c>
      <c r="G284">
        <v>2967993</v>
      </c>
      <c r="H284">
        <v>0</v>
      </c>
      <c r="I284">
        <v>1</v>
      </c>
      <c r="J284">
        <v>0</v>
      </c>
      <c r="K284">
        <v>0</v>
      </c>
      <c r="L284">
        <v>75404.5234375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146425808</v>
      </c>
      <c r="D285">
        <v>0</v>
      </c>
      <c r="E285">
        <v>0</v>
      </c>
      <c r="F285">
        <v>0</v>
      </c>
      <c r="G285">
        <v>2967993</v>
      </c>
      <c r="H285">
        <v>0</v>
      </c>
      <c r="I285">
        <v>1</v>
      </c>
      <c r="J285">
        <v>0</v>
      </c>
      <c r="K285">
        <v>0</v>
      </c>
      <c r="L285">
        <v>74692.78125</v>
      </c>
    </row>
    <row r="286" spans="1:12" x14ac:dyDescent="0.25">
      <c r="A286">
        <v>1446</v>
      </c>
      <c r="B286" s="1">
        <f>DATE(2022,8,18) + TIME(0,0,0)</f>
        <v>44791</v>
      </c>
      <c r="C286">
        <v>146455280</v>
      </c>
      <c r="D286">
        <v>0</v>
      </c>
      <c r="E286">
        <v>0</v>
      </c>
      <c r="F286">
        <v>0</v>
      </c>
      <c r="G286">
        <v>2947634</v>
      </c>
      <c r="H286">
        <v>0</v>
      </c>
      <c r="I286">
        <v>1</v>
      </c>
      <c r="J286">
        <v>0</v>
      </c>
      <c r="K286">
        <v>0</v>
      </c>
      <c r="L286">
        <v>74683.6796875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202430848</v>
      </c>
      <c r="D287">
        <v>0</v>
      </c>
      <c r="E287">
        <v>0</v>
      </c>
      <c r="F287">
        <v>0</v>
      </c>
      <c r="G287">
        <v>2947634</v>
      </c>
      <c r="H287">
        <v>0</v>
      </c>
      <c r="I287">
        <v>1</v>
      </c>
      <c r="J287">
        <v>0</v>
      </c>
      <c r="K287">
        <v>0</v>
      </c>
      <c r="L287">
        <v>74008.15625</v>
      </c>
    </row>
    <row r="288" spans="1:12" x14ac:dyDescent="0.25">
      <c r="A288">
        <v>1465</v>
      </c>
      <c r="B288" s="1">
        <f>DATE(2022,9,6) + TIME(0,0,0)</f>
        <v>44810</v>
      </c>
      <c r="C288">
        <v>202459664</v>
      </c>
      <c r="D288">
        <v>0</v>
      </c>
      <c r="E288">
        <v>0</v>
      </c>
      <c r="F288">
        <v>0</v>
      </c>
      <c r="G288">
        <v>2881970.75</v>
      </c>
      <c r="H288">
        <v>0</v>
      </c>
      <c r="I288">
        <v>1</v>
      </c>
      <c r="J288">
        <v>0</v>
      </c>
      <c r="K288">
        <v>0</v>
      </c>
      <c r="L288">
        <v>73972.4921875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208194784</v>
      </c>
      <c r="D289">
        <v>0</v>
      </c>
      <c r="E289">
        <v>0</v>
      </c>
      <c r="F289">
        <v>0</v>
      </c>
      <c r="G289">
        <v>2881970.75</v>
      </c>
      <c r="H289">
        <v>0</v>
      </c>
      <c r="I289">
        <v>1</v>
      </c>
      <c r="J289">
        <v>0</v>
      </c>
      <c r="K289">
        <v>0</v>
      </c>
      <c r="L289">
        <v>73881.640625</v>
      </c>
    </row>
    <row r="290" spans="1:12" x14ac:dyDescent="0.25">
      <c r="A290">
        <v>1467</v>
      </c>
      <c r="B290" s="1">
        <f>DATE(2022,9,8) + TIME(0,0,0)</f>
        <v>44812</v>
      </c>
      <c r="C290">
        <v>208225328</v>
      </c>
      <c r="D290">
        <v>0</v>
      </c>
      <c r="E290">
        <v>0</v>
      </c>
      <c r="F290">
        <v>0</v>
      </c>
      <c r="G290">
        <v>3053333.75</v>
      </c>
      <c r="H290">
        <v>0</v>
      </c>
      <c r="I290">
        <v>1</v>
      </c>
      <c r="J290">
        <v>0</v>
      </c>
      <c r="K290">
        <v>0</v>
      </c>
      <c r="L290">
        <v>73974.9140625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210026784</v>
      </c>
      <c r="D291">
        <v>0</v>
      </c>
      <c r="E291">
        <v>0</v>
      </c>
      <c r="F291">
        <v>0</v>
      </c>
      <c r="G291">
        <v>3053333.75</v>
      </c>
      <c r="H291">
        <v>0</v>
      </c>
      <c r="I291">
        <v>1</v>
      </c>
      <c r="J291">
        <v>0</v>
      </c>
      <c r="K291">
        <v>0</v>
      </c>
      <c r="L291">
        <v>74048.03125</v>
      </c>
    </row>
    <row r="292" spans="1:12" x14ac:dyDescent="0.25">
      <c r="A292">
        <v>1467.6</v>
      </c>
      <c r="B292" s="1">
        <f>DATE(2022,9,8) + TIME(14,24,0)</f>
        <v>44812.6</v>
      </c>
      <c r="C292">
        <v>210056624</v>
      </c>
      <c r="D292">
        <v>0</v>
      </c>
      <c r="E292">
        <v>0</v>
      </c>
      <c r="F292">
        <v>0</v>
      </c>
      <c r="G292">
        <v>2983777.25</v>
      </c>
      <c r="H292">
        <v>0</v>
      </c>
      <c r="I292">
        <v>1</v>
      </c>
      <c r="J292">
        <v>0</v>
      </c>
      <c r="K292">
        <v>0</v>
      </c>
      <c r="L292">
        <v>74010.703125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244041856</v>
      </c>
      <c r="D293">
        <v>0</v>
      </c>
      <c r="E293">
        <v>0</v>
      </c>
      <c r="F293">
        <v>0</v>
      </c>
      <c r="G293">
        <v>2983777.25</v>
      </c>
      <c r="H293">
        <v>0</v>
      </c>
      <c r="I293">
        <v>1</v>
      </c>
      <c r="J293">
        <v>0</v>
      </c>
      <c r="K293">
        <v>0</v>
      </c>
      <c r="L293">
        <v>73871.4609375</v>
      </c>
    </row>
    <row r="294" spans="1:12" x14ac:dyDescent="0.25">
      <c r="A294">
        <v>1479</v>
      </c>
      <c r="B294" s="1">
        <f>DATE(2022,9,20) + TIME(0,0,0)</f>
        <v>44824</v>
      </c>
      <c r="C294">
        <v>244070960</v>
      </c>
      <c r="D294">
        <v>0</v>
      </c>
      <c r="E294">
        <v>0</v>
      </c>
      <c r="F294">
        <v>0</v>
      </c>
      <c r="G294">
        <v>2910218.75</v>
      </c>
      <c r="H294">
        <v>0</v>
      </c>
      <c r="I294">
        <v>1</v>
      </c>
      <c r="J294">
        <v>0</v>
      </c>
      <c r="K294">
        <v>0</v>
      </c>
      <c r="L294">
        <v>73832.2265625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245496960</v>
      </c>
      <c r="D295">
        <v>0</v>
      </c>
      <c r="E295">
        <v>0</v>
      </c>
      <c r="F295">
        <v>0</v>
      </c>
      <c r="G295">
        <v>2910218.75</v>
      </c>
      <c r="H295">
        <v>0</v>
      </c>
      <c r="I295">
        <v>1</v>
      </c>
      <c r="J295">
        <v>0</v>
      </c>
      <c r="K295">
        <v>0</v>
      </c>
      <c r="L295">
        <v>73784.9765625</v>
      </c>
    </row>
    <row r="296" spans="1:12" x14ac:dyDescent="0.25">
      <c r="A296">
        <v>1479.5</v>
      </c>
      <c r="B296" s="1">
        <f>DATE(2022,9,20) + TIME(12,0,0)</f>
        <v>44824.5</v>
      </c>
      <c r="C296">
        <v>245526528</v>
      </c>
      <c r="D296">
        <v>0</v>
      </c>
      <c r="E296">
        <v>0</v>
      </c>
      <c r="F296">
        <v>0</v>
      </c>
      <c r="G296">
        <v>2957194.5</v>
      </c>
      <c r="H296">
        <v>0</v>
      </c>
      <c r="I296">
        <v>1</v>
      </c>
      <c r="J296">
        <v>0</v>
      </c>
      <c r="K296">
        <v>0</v>
      </c>
      <c r="L296">
        <v>73809.671875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270633120</v>
      </c>
      <c r="D297">
        <v>0</v>
      </c>
      <c r="E297">
        <v>0</v>
      </c>
      <c r="F297">
        <v>0</v>
      </c>
      <c r="G297">
        <v>2957194.5</v>
      </c>
      <c r="H297">
        <v>0</v>
      </c>
      <c r="I297">
        <v>1</v>
      </c>
      <c r="J297">
        <v>0</v>
      </c>
      <c r="K297">
        <v>0</v>
      </c>
      <c r="L297">
        <v>73681.4609375</v>
      </c>
    </row>
    <row r="298" spans="1:12" x14ac:dyDescent="0.25">
      <c r="A298">
        <v>1488</v>
      </c>
      <c r="B298" s="1">
        <f>DATE(2022,9,29) + TIME(0,0,0)</f>
        <v>44833</v>
      </c>
      <c r="C298">
        <v>270662720</v>
      </c>
      <c r="D298">
        <v>0</v>
      </c>
      <c r="E298">
        <v>0</v>
      </c>
      <c r="F298">
        <v>0</v>
      </c>
      <c r="G298">
        <v>2959666.5</v>
      </c>
      <c r="H298">
        <v>0</v>
      </c>
      <c r="I298">
        <v>1</v>
      </c>
      <c r="J298">
        <v>0</v>
      </c>
      <c r="K298">
        <v>0</v>
      </c>
      <c r="L298">
        <v>73682.703125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285431456</v>
      </c>
      <c r="D299">
        <v>0</v>
      </c>
      <c r="E299">
        <v>0</v>
      </c>
      <c r="F299">
        <v>0</v>
      </c>
      <c r="G299">
        <v>2959666.5</v>
      </c>
      <c r="H299">
        <v>0</v>
      </c>
      <c r="I299">
        <v>1</v>
      </c>
      <c r="J299">
        <v>0</v>
      </c>
      <c r="K299">
        <v>0</v>
      </c>
      <c r="L299">
        <v>73616.59375</v>
      </c>
    </row>
    <row r="300" spans="1:12" x14ac:dyDescent="0.25">
      <c r="A300">
        <v>1493</v>
      </c>
      <c r="B300" s="1">
        <f>DATE(2022,10,4) + TIME(0,0,0)</f>
        <v>44838</v>
      </c>
      <c r="C300">
        <v>285444000</v>
      </c>
      <c r="D300">
        <v>0</v>
      </c>
      <c r="E300">
        <v>0</v>
      </c>
      <c r="F300">
        <v>0</v>
      </c>
      <c r="G300">
        <v>1254272.75</v>
      </c>
      <c r="H300">
        <v>0</v>
      </c>
      <c r="I300">
        <v>1</v>
      </c>
      <c r="J300">
        <v>0</v>
      </c>
      <c r="K300">
        <v>0</v>
      </c>
      <c r="L300">
        <v>74189.03125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310516896</v>
      </c>
      <c r="D301">
        <v>0</v>
      </c>
      <c r="E301">
        <v>0</v>
      </c>
      <c r="F301">
        <v>0</v>
      </c>
      <c r="G301">
        <v>1254272.75</v>
      </c>
      <c r="H301">
        <v>0</v>
      </c>
      <c r="I301">
        <v>1</v>
      </c>
      <c r="J301">
        <v>0</v>
      </c>
      <c r="K301">
        <v>0</v>
      </c>
      <c r="L301">
        <v>74056.8125</v>
      </c>
    </row>
    <row r="302" spans="1:12" x14ac:dyDescent="0.25">
      <c r="A302">
        <v>1513</v>
      </c>
      <c r="B302" s="1">
        <f>DATE(2022,10,24) + TIME(0,0,0)</f>
        <v>44858</v>
      </c>
      <c r="C302">
        <v>310529056</v>
      </c>
      <c r="D302">
        <v>0</v>
      </c>
      <c r="E302">
        <v>0</v>
      </c>
      <c r="F302">
        <v>0</v>
      </c>
      <c r="G302">
        <v>1214480</v>
      </c>
      <c r="H302">
        <v>0</v>
      </c>
      <c r="I302">
        <v>1</v>
      </c>
      <c r="J302">
        <v>0</v>
      </c>
      <c r="K302">
        <v>0</v>
      </c>
      <c r="L302">
        <v>73968.09375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312945856</v>
      </c>
      <c r="D303">
        <v>0</v>
      </c>
      <c r="E303">
        <v>0</v>
      </c>
      <c r="F303">
        <v>0</v>
      </c>
      <c r="G303">
        <v>1214480</v>
      </c>
      <c r="H303">
        <v>0</v>
      </c>
      <c r="I303">
        <v>1</v>
      </c>
      <c r="J303">
        <v>0</v>
      </c>
      <c r="K303">
        <v>0</v>
      </c>
      <c r="L303">
        <v>73851.0390625</v>
      </c>
    </row>
    <row r="304" spans="1:12" x14ac:dyDescent="0.25">
      <c r="A304">
        <v>1515</v>
      </c>
      <c r="B304" s="1">
        <f>DATE(2022,10,26) + TIME(0,0,0)</f>
        <v>44860</v>
      </c>
      <c r="C304">
        <v>312958112</v>
      </c>
      <c r="D304">
        <v>0</v>
      </c>
      <c r="E304">
        <v>0</v>
      </c>
      <c r="F304">
        <v>0</v>
      </c>
      <c r="G304">
        <v>1224805.125</v>
      </c>
      <c r="H304">
        <v>0</v>
      </c>
      <c r="I304">
        <v>1</v>
      </c>
      <c r="J304">
        <v>0</v>
      </c>
      <c r="K304">
        <v>0</v>
      </c>
      <c r="L304">
        <v>73873.7265625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316620288</v>
      </c>
      <c r="D305">
        <v>0</v>
      </c>
      <c r="E305">
        <v>0</v>
      </c>
      <c r="F305">
        <v>0</v>
      </c>
      <c r="G305">
        <v>1224805.125</v>
      </c>
      <c r="H305">
        <v>0</v>
      </c>
      <c r="I305">
        <v>1</v>
      </c>
      <c r="J305">
        <v>0</v>
      </c>
      <c r="K305">
        <v>0</v>
      </c>
      <c r="L305">
        <v>73835.15625</v>
      </c>
    </row>
    <row r="306" spans="1:12" x14ac:dyDescent="0.25">
      <c r="A306">
        <v>1518</v>
      </c>
      <c r="B306" s="1">
        <f>DATE(2022,10,29) + TIME(0,0,0)</f>
        <v>44863</v>
      </c>
      <c r="C306">
        <v>316633376</v>
      </c>
      <c r="D306">
        <v>0</v>
      </c>
      <c r="E306">
        <v>0</v>
      </c>
      <c r="F306">
        <v>0</v>
      </c>
      <c r="G306">
        <v>1308763</v>
      </c>
      <c r="H306">
        <v>0</v>
      </c>
      <c r="I306">
        <v>1</v>
      </c>
      <c r="J306">
        <v>0</v>
      </c>
      <c r="K306">
        <v>0</v>
      </c>
      <c r="L306">
        <v>74020.3515625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320546560</v>
      </c>
      <c r="D307">
        <v>0</v>
      </c>
      <c r="E307">
        <v>0</v>
      </c>
      <c r="F307">
        <v>0</v>
      </c>
      <c r="G307">
        <v>1308763</v>
      </c>
      <c r="H307">
        <v>0</v>
      </c>
      <c r="I307">
        <v>1</v>
      </c>
      <c r="J307">
        <v>0</v>
      </c>
      <c r="K307">
        <v>0</v>
      </c>
      <c r="L307">
        <v>74183.296875</v>
      </c>
    </row>
    <row r="308" spans="1:12" x14ac:dyDescent="0.25">
      <c r="A308">
        <v>1521</v>
      </c>
      <c r="B308" s="1">
        <f>DATE(2022,11,1) + TIME(0,0,0)</f>
        <v>44866</v>
      </c>
      <c r="C308">
        <v>320559616</v>
      </c>
      <c r="D308">
        <v>0</v>
      </c>
      <c r="E308">
        <v>0</v>
      </c>
      <c r="F308">
        <v>0</v>
      </c>
      <c r="G308">
        <v>1306409.75</v>
      </c>
      <c r="H308">
        <v>0</v>
      </c>
      <c r="I308">
        <v>1</v>
      </c>
      <c r="J308">
        <v>0</v>
      </c>
      <c r="K308">
        <v>0</v>
      </c>
      <c r="L308">
        <v>74178.25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321591680</v>
      </c>
      <c r="D309">
        <v>0</v>
      </c>
      <c r="E309">
        <v>0</v>
      </c>
      <c r="F309">
        <v>0</v>
      </c>
      <c r="G309">
        <v>1306409.75</v>
      </c>
      <c r="H309">
        <v>0</v>
      </c>
      <c r="I309">
        <v>1</v>
      </c>
      <c r="J309">
        <v>0</v>
      </c>
      <c r="K309">
        <v>0</v>
      </c>
      <c r="L309">
        <v>74181.4921875</v>
      </c>
    </row>
    <row r="310" spans="1:12" x14ac:dyDescent="0.25">
      <c r="A310">
        <v>1521.8</v>
      </c>
      <c r="B310" s="1">
        <f>DATE(2022,11,1) + TIME(19,12,0)</f>
        <v>44866.8</v>
      </c>
      <c r="C310">
        <v>321604160</v>
      </c>
      <c r="D310">
        <v>0</v>
      </c>
      <c r="E310">
        <v>0</v>
      </c>
      <c r="F310">
        <v>0</v>
      </c>
      <c r="G310">
        <v>1248013.375</v>
      </c>
      <c r="H310">
        <v>0</v>
      </c>
      <c r="I310">
        <v>1</v>
      </c>
      <c r="J310">
        <v>0</v>
      </c>
      <c r="K310">
        <v>0</v>
      </c>
      <c r="L310">
        <v>74053.8359375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323089312</v>
      </c>
      <c r="D311">
        <v>0</v>
      </c>
      <c r="E311">
        <v>0</v>
      </c>
      <c r="F311">
        <v>0</v>
      </c>
      <c r="G311">
        <v>1248013.375</v>
      </c>
      <c r="H311">
        <v>0</v>
      </c>
      <c r="I311">
        <v>1</v>
      </c>
      <c r="J311">
        <v>0</v>
      </c>
      <c r="K311">
        <v>0</v>
      </c>
      <c r="L311">
        <v>73955.8359375</v>
      </c>
    </row>
    <row r="312" spans="1:12" x14ac:dyDescent="0.25">
      <c r="A312">
        <v>1523</v>
      </c>
      <c r="B312" s="1">
        <f>DATE(2022,11,3) + TIME(0,0,0)</f>
        <v>44868</v>
      </c>
      <c r="C312">
        <v>323102208</v>
      </c>
      <c r="D312">
        <v>0</v>
      </c>
      <c r="E312">
        <v>0</v>
      </c>
      <c r="F312">
        <v>0</v>
      </c>
      <c r="G312">
        <v>1291171.375</v>
      </c>
      <c r="H312">
        <v>0</v>
      </c>
      <c r="I312">
        <v>1</v>
      </c>
      <c r="J312">
        <v>0</v>
      </c>
      <c r="K312">
        <v>0</v>
      </c>
      <c r="L312">
        <v>74049.5234375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326962816</v>
      </c>
      <c r="D313">
        <v>0</v>
      </c>
      <c r="E313">
        <v>0</v>
      </c>
      <c r="F313">
        <v>0</v>
      </c>
      <c r="G313">
        <v>1291171.375</v>
      </c>
      <c r="H313">
        <v>0</v>
      </c>
      <c r="I313">
        <v>1</v>
      </c>
      <c r="J313">
        <v>0</v>
      </c>
      <c r="K313">
        <v>0</v>
      </c>
      <c r="L313">
        <v>74103.328125</v>
      </c>
    </row>
    <row r="314" spans="1:12" x14ac:dyDescent="0.25">
      <c r="A314">
        <v>1526</v>
      </c>
      <c r="B314" s="1">
        <f>DATE(2022,11,6) + TIME(0,0,0)</f>
        <v>44871</v>
      </c>
      <c r="C314">
        <v>326975296</v>
      </c>
      <c r="D314">
        <v>0</v>
      </c>
      <c r="E314">
        <v>0</v>
      </c>
      <c r="F314">
        <v>0</v>
      </c>
      <c r="G314">
        <v>1248408.625</v>
      </c>
      <c r="H314">
        <v>0</v>
      </c>
      <c r="I314">
        <v>1</v>
      </c>
      <c r="J314">
        <v>0</v>
      </c>
      <c r="K314">
        <v>0</v>
      </c>
      <c r="L314">
        <v>74010.828125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328211232</v>
      </c>
      <c r="D315">
        <v>0</v>
      </c>
      <c r="E315">
        <v>0</v>
      </c>
      <c r="F315">
        <v>0</v>
      </c>
      <c r="G315">
        <v>1248408.625</v>
      </c>
      <c r="H315">
        <v>0</v>
      </c>
      <c r="I315">
        <v>1</v>
      </c>
      <c r="J315">
        <v>0</v>
      </c>
      <c r="K315">
        <v>0</v>
      </c>
      <c r="L315">
        <v>73943.2109375</v>
      </c>
    </row>
    <row r="316" spans="1:12" x14ac:dyDescent="0.25">
      <c r="A316">
        <v>1527</v>
      </c>
      <c r="B316" s="1">
        <f>DATE(2022,11,7) + TIME(0,0,0)</f>
        <v>44872</v>
      </c>
      <c r="C316">
        <v>328224096</v>
      </c>
      <c r="D316">
        <v>0</v>
      </c>
      <c r="E316">
        <v>0</v>
      </c>
      <c r="F316">
        <v>0</v>
      </c>
      <c r="G316">
        <v>1287173.875</v>
      </c>
      <c r="H316">
        <v>0</v>
      </c>
      <c r="I316">
        <v>1</v>
      </c>
      <c r="J316">
        <v>0</v>
      </c>
      <c r="K316">
        <v>0</v>
      </c>
      <c r="L316">
        <v>74026.5546875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332072768</v>
      </c>
      <c r="D317">
        <v>0</v>
      </c>
      <c r="E317">
        <v>0</v>
      </c>
      <c r="F317">
        <v>0</v>
      </c>
      <c r="G317">
        <v>1287173.875</v>
      </c>
      <c r="H317">
        <v>0</v>
      </c>
      <c r="I317">
        <v>1</v>
      </c>
      <c r="J317">
        <v>0</v>
      </c>
      <c r="K317">
        <v>0</v>
      </c>
      <c r="L317">
        <v>74074.1484375</v>
      </c>
    </row>
    <row r="318" spans="1:12" x14ac:dyDescent="0.25">
      <c r="A318">
        <v>1530</v>
      </c>
      <c r="B318" s="1">
        <f>DATE(2022,11,10) + TIME(0,0,0)</f>
        <v>44875</v>
      </c>
      <c r="C318">
        <v>332085504</v>
      </c>
      <c r="D318">
        <v>0</v>
      </c>
      <c r="E318">
        <v>0</v>
      </c>
      <c r="F318">
        <v>0</v>
      </c>
      <c r="G318">
        <v>1274274.5</v>
      </c>
      <c r="H318">
        <v>0</v>
      </c>
      <c r="I318">
        <v>1</v>
      </c>
      <c r="J318">
        <v>0</v>
      </c>
      <c r="K318">
        <v>0</v>
      </c>
      <c r="L318">
        <v>74046.5625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333347040</v>
      </c>
      <c r="D319">
        <v>0</v>
      </c>
      <c r="E319">
        <v>0</v>
      </c>
      <c r="F319">
        <v>0</v>
      </c>
      <c r="G319">
        <v>1274274.5</v>
      </c>
      <c r="H319">
        <v>0</v>
      </c>
      <c r="I319">
        <v>1</v>
      </c>
      <c r="J319">
        <v>0</v>
      </c>
      <c r="K319">
        <v>0</v>
      </c>
      <c r="L319">
        <v>74026.3984375</v>
      </c>
    </row>
    <row r="320" spans="1:12" x14ac:dyDescent="0.25">
      <c r="A320">
        <v>1531</v>
      </c>
      <c r="B320" s="1">
        <f>DATE(2022,11,11) + TIME(0,0,0)</f>
        <v>44876</v>
      </c>
      <c r="C320">
        <v>333347040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72782.8359375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333347040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71416.9375</v>
      </c>
    </row>
    <row r="322" spans="1:12" x14ac:dyDescent="0.25">
      <c r="A322">
        <v>1533</v>
      </c>
      <c r="B322" s="1">
        <f>DATE(2022,11,13) + TIME(0,0,0)</f>
        <v>44878</v>
      </c>
      <c r="C322">
        <v>333347040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71413.109375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333347040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70634.71875</v>
      </c>
    </row>
    <row r="324" spans="1:12" x14ac:dyDescent="0.25">
      <c r="A324">
        <v>1536</v>
      </c>
      <c r="B324" s="1">
        <f>DATE(2022,11,16) + TIME(0,0,0)</f>
        <v>44881</v>
      </c>
      <c r="C324">
        <v>333362752</v>
      </c>
      <c r="D324">
        <v>0</v>
      </c>
      <c r="E324">
        <v>0</v>
      </c>
      <c r="F324">
        <v>0</v>
      </c>
      <c r="G324">
        <v>1571065.625</v>
      </c>
      <c r="H324">
        <v>0</v>
      </c>
      <c r="I324">
        <v>1</v>
      </c>
      <c r="J324">
        <v>0</v>
      </c>
      <c r="K324">
        <v>0</v>
      </c>
      <c r="L324">
        <v>71381.296875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334918080</v>
      </c>
      <c r="D325">
        <v>0</v>
      </c>
      <c r="E325">
        <v>0</v>
      </c>
      <c r="F325">
        <v>0</v>
      </c>
      <c r="G325">
        <v>1571065.625</v>
      </c>
      <c r="H325">
        <v>0</v>
      </c>
      <c r="I325">
        <v>1</v>
      </c>
      <c r="J325">
        <v>0</v>
      </c>
      <c r="K325">
        <v>0</v>
      </c>
      <c r="L325">
        <v>73717.5078125</v>
      </c>
    </row>
    <row r="326" spans="1:12" x14ac:dyDescent="0.25">
      <c r="A326">
        <v>1537</v>
      </c>
      <c r="B326" s="1">
        <f>DATE(2022,11,17) + TIME(0,0,0)</f>
        <v>44882</v>
      </c>
      <c r="C326">
        <v>334931712</v>
      </c>
      <c r="D326">
        <v>0</v>
      </c>
      <c r="E326">
        <v>0</v>
      </c>
      <c r="F326">
        <v>0</v>
      </c>
      <c r="G326">
        <v>1360725.125</v>
      </c>
      <c r="H326">
        <v>0</v>
      </c>
      <c r="I326">
        <v>1</v>
      </c>
      <c r="J326">
        <v>0</v>
      </c>
      <c r="K326">
        <v>0</v>
      </c>
      <c r="L326">
        <v>73276.5859375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341721728</v>
      </c>
      <c r="D327">
        <v>0</v>
      </c>
      <c r="E327">
        <v>0</v>
      </c>
      <c r="F327">
        <v>0</v>
      </c>
      <c r="G327">
        <v>1360725.125</v>
      </c>
      <c r="H327">
        <v>0</v>
      </c>
      <c r="I327">
        <v>1</v>
      </c>
      <c r="J327">
        <v>0</v>
      </c>
      <c r="K327">
        <v>0</v>
      </c>
      <c r="L327">
        <v>74030.6015625</v>
      </c>
    </row>
    <row r="328" spans="1:12" x14ac:dyDescent="0.25">
      <c r="A328">
        <v>1542</v>
      </c>
      <c r="B328" s="1">
        <f>DATE(2022,11,22) + TIME(0,0,0)</f>
        <v>44887</v>
      </c>
      <c r="C328">
        <v>341734752</v>
      </c>
      <c r="D328">
        <v>0</v>
      </c>
      <c r="E328">
        <v>0</v>
      </c>
      <c r="F328">
        <v>0</v>
      </c>
      <c r="G328">
        <v>1302685.375</v>
      </c>
      <c r="H328">
        <v>0</v>
      </c>
      <c r="I328">
        <v>1</v>
      </c>
      <c r="J328">
        <v>0</v>
      </c>
      <c r="K328">
        <v>0</v>
      </c>
      <c r="L328">
        <v>73908.3125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346932448</v>
      </c>
      <c r="D329">
        <v>0</v>
      </c>
      <c r="E329">
        <v>0</v>
      </c>
      <c r="F329">
        <v>0</v>
      </c>
      <c r="G329">
        <v>1302685.375</v>
      </c>
      <c r="H329">
        <v>0</v>
      </c>
      <c r="I329">
        <v>1</v>
      </c>
      <c r="J329">
        <v>0</v>
      </c>
      <c r="K329">
        <v>0</v>
      </c>
      <c r="L329">
        <v>73949.4375</v>
      </c>
    </row>
    <row r="330" spans="1:12" x14ac:dyDescent="0.25">
      <c r="A330">
        <v>1546</v>
      </c>
      <c r="B330" s="1">
        <f>DATE(2022,11,26) + TIME(0,0,0)</f>
        <v>44891</v>
      </c>
      <c r="C330">
        <v>346945312</v>
      </c>
      <c r="D330">
        <v>0</v>
      </c>
      <c r="E330">
        <v>0</v>
      </c>
      <c r="F330">
        <v>0</v>
      </c>
      <c r="G330">
        <v>1283649.25</v>
      </c>
      <c r="H330">
        <v>0</v>
      </c>
      <c r="I330">
        <v>1</v>
      </c>
      <c r="J330">
        <v>0</v>
      </c>
      <c r="K330">
        <v>0</v>
      </c>
      <c r="L330">
        <v>73909.7578125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353350720</v>
      </c>
      <c r="D331">
        <v>0</v>
      </c>
      <c r="E331">
        <v>0</v>
      </c>
      <c r="F331">
        <v>0</v>
      </c>
      <c r="G331">
        <v>1283649.25</v>
      </c>
      <c r="H331">
        <v>0</v>
      </c>
      <c r="I331">
        <v>1</v>
      </c>
      <c r="J331">
        <v>0</v>
      </c>
      <c r="K331">
        <v>0</v>
      </c>
      <c r="L331">
        <v>73934.6484375</v>
      </c>
    </row>
    <row r="332" spans="1:12" x14ac:dyDescent="0.25">
      <c r="A332">
        <v>1551</v>
      </c>
      <c r="B332" s="1">
        <f>DATE(2022,12,1) + TIME(0,0,0)</f>
        <v>44896</v>
      </c>
      <c r="C332">
        <v>353363392</v>
      </c>
      <c r="D332">
        <v>0</v>
      </c>
      <c r="E332">
        <v>0</v>
      </c>
      <c r="F332">
        <v>0</v>
      </c>
      <c r="G332">
        <v>1269422.625</v>
      </c>
      <c r="H332">
        <v>0</v>
      </c>
      <c r="I332">
        <v>1</v>
      </c>
      <c r="J332">
        <v>0</v>
      </c>
      <c r="K332">
        <v>0</v>
      </c>
      <c r="L332">
        <v>73905.2109375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354620128</v>
      </c>
      <c r="D333">
        <v>0</v>
      </c>
      <c r="E333">
        <v>0</v>
      </c>
      <c r="F333">
        <v>0</v>
      </c>
      <c r="G333">
        <v>1269422.625</v>
      </c>
      <c r="H333">
        <v>0</v>
      </c>
      <c r="I333">
        <v>1</v>
      </c>
      <c r="J333">
        <v>0</v>
      </c>
      <c r="K333">
        <v>0</v>
      </c>
      <c r="L333">
        <v>73893.1171875</v>
      </c>
    </row>
    <row r="334" spans="1:12" x14ac:dyDescent="0.25">
      <c r="A334">
        <v>1552</v>
      </c>
      <c r="B334" s="1">
        <f>DATE(2022,12,2) + TIME(0,0,0)</f>
        <v>44897</v>
      </c>
      <c r="C334">
        <v>354632864</v>
      </c>
      <c r="D334">
        <v>0</v>
      </c>
      <c r="E334">
        <v>0</v>
      </c>
      <c r="F334">
        <v>0</v>
      </c>
      <c r="G334">
        <v>1273415.75</v>
      </c>
      <c r="H334">
        <v>0</v>
      </c>
      <c r="I334">
        <v>1</v>
      </c>
      <c r="J334">
        <v>0</v>
      </c>
      <c r="K334">
        <v>0</v>
      </c>
      <c r="L334">
        <v>73901.375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355256832</v>
      </c>
      <c r="D335">
        <v>0</v>
      </c>
      <c r="E335">
        <v>0</v>
      </c>
      <c r="F335">
        <v>0</v>
      </c>
      <c r="G335">
        <v>1273415.75</v>
      </c>
      <c r="H335">
        <v>0</v>
      </c>
      <c r="I335">
        <v>1</v>
      </c>
      <c r="J335">
        <v>0</v>
      </c>
      <c r="K335">
        <v>0</v>
      </c>
      <c r="L335">
        <v>73902.375</v>
      </c>
    </row>
    <row r="336" spans="1:12" x14ac:dyDescent="0.25">
      <c r="A336">
        <v>1552.5</v>
      </c>
      <c r="B336" s="1">
        <f>DATE(2022,12,2) + TIME(12,0,0)</f>
        <v>44897.5</v>
      </c>
      <c r="C336">
        <v>355269536</v>
      </c>
      <c r="D336">
        <v>0</v>
      </c>
      <c r="E336">
        <v>0</v>
      </c>
      <c r="F336">
        <v>0</v>
      </c>
      <c r="G336">
        <v>1270299.625</v>
      </c>
      <c r="H336">
        <v>0</v>
      </c>
      <c r="I336">
        <v>1</v>
      </c>
      <c r="J336">
        <v>0</v>
      </c>
      <c r="K336">
        <v>0</v>
      </c>
      <c r="L336">
        <v>73895.96875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357162304</v>
      </c>
      <c r="D337">
        <v>0</v>
      </c>
      <c r="E337">
        <v>0</v>
      </c>
      <c r="F337">
        <v>0</v>
      </c>
      <c r="G337">
        <v>1270299.625</v>
      </c>
      <c r="H337">
        <v>0</v>
      </c>
      <c r="I337">
        <v>1</v>
      </c>
      <c r="J337">
        <v>0</v>
      </c>
      <c r="K337">
        <v>0</v>
      </c>
      <c r="L337">
        <v>73893.265625</v>
      </c>
    </row>
    <row r="338" spans="1:12" x14ac:dyDescent="0.25">
      <c r="A338">
        <v>1554</v>
      </c>
      <c r="B338" s="1">
        <f>DATE(2022,12,4) + TIME(0,0,0)</f>
        <v>44899</v>
      </c>
      <c r="C338">
        <v>357175520</v>
      </c>
      <c r="D338">
        <v>0</v>
      </c>
      <c r="E338">
        <v>0</v>
      </c>
      <c r="F338">
        <v>0</v>
      </c>
      <c r="G338">
        <v>1322746.125</v>
      </c>
      <c r="H338">
        <v>0</v>
      </c>
      <c r="I338">
        <v>1</v>
      </c>
      <c r="J338">
        <v>0</v>
      </c>
      <c r="K338">
        <v>0</v>
      </c>
      <c r="L338">
        <v>74001.2109375</v>
      </c>
    </row>
    <row r="339" spans="1:12" x14ac:dyDescent="0.25">
      <c r="A339">
        <v>1555</v>
      </c>
      <c r="B339" s="1">
        <f>DATE(2022,12,5) + TIME(0,0,0)</f>
        <v>44900</v>
      </c>
      <c r="C339">
        <v>358498272</v>
      </c>
      <c r="D339">
        <v>0</v>
      </c>
      <c r="E339">
        <v>0</v>
      </c>
      <c r="F339">
        <v>0</v>
      </c>
      <c r="G339">
        <v>1322746.125</v>
      </c>
      <c r="H339">
        <v>0</v>
      </c>
      <c r="I339">
        <v>1</v>
      </c>
      <c r="J339">
        <v>0</v>
      </c>
      <c r="K339">
        <v>0</v>
      </c>
      <c r="L339">
        <v>74082.2421875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359807776</v>
      </c>
      <c r="D340">
        <v>0</v>
      </c>
      <c r="E340">
        <v>0</v>
      </c>
      <c r="F340">
        <v>0</v>
      </c>
      <c r="G340">
        <v>1322746.125</v>
      </c>
      <c r="H340">
        <v>0</v>
      </c>
      <c r="I340">
        <v>1</v>
      </c>
      <c r="J340">
        <v>0</v>
      </c>
      <c r="K340">
        <v>0</v>
      </c>
      <c r="L340">
        <v>74107.9296875</v>
      </c>
    </row>
    <row r="341" spans="1:12" x14ac:dyDescent="0.25">
      <c r="A341">
        <v>1556</v>
      </c>
      <c r="B341" s="1">
        <f>DATE(2022,12,6) + TIME(0,0,0)</f>
        <v>44901</v>
      </c>
      <c r="C341">
        <v>359821312</v>
      </c>
      <c r="D341">
        <v>0</v>
      </c>
      <c r="E341">
        <v>0</v>
      </c>
      <c r="F341">
        <v>0</v>
      </c>
      <c r="G341">
        <v>1352689.25</v>
      </c>
      <c r="H341">
        <v>0</v>
      </c>
      <c r="I341">
        <v>1</v>
      </c>
      <c r="J341">
        <v>0</v>
      </c>
      <c r="K341">
        <v>0</v>
      </c>
      <c r="L341">
        <v>74169.5703125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361160480</v>
      </c>
      <c r="D342">
        <v>0</v>
      </c>
      <c r="E342">
        <v>0</v>
      </c>
      <c r="F342">
        <v>0</v>
      </c>
      <c r="G342">
        <v>1352689.25</v>
      </c>
      <c r="H342">
        <v>0</v>
      </c>
      <c r="I342">
        <v>1</v>
      </c>
      <c r="J342">
        <v>0</v>
      </c>
      <c r="K342">
        <v>0</v>
      </c>
      <c r="L342">
        <v>74230.734375</v>
      </c>
    </row>
    <row r="343" spans="1:12" x14ac:dyDescent="0.25">
      <c r="A343">
        <v>1557</v>
      </c>
      <c r="B343" s="1">
        <f>DATE(2022,12,7) + TIME(0,0,0)</f>
        <v>44902</v>
      </c>
      <c r="C343">
        <v>361173536</v>
      </c>
      <c r="D343">
        <v>0</v>
      </c>
      <c r="E343">
        <v>0</v>
      </c>
      <c r="F343">
        <v>0</v>
      </c>
      <c r="G343">
        <v>1307698.375</v>
      </c>
      <c r="H343">
        <v>0</v>
      </c>
      <c r="I343">
        <v>1</v>
      </c>
      <c r="J343">
        <v>0</v>
      </c>
      <c r="K343">
        <v>0</v>
      </c>
      <c r="L343">
        <v>74138.890625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369006656</v>
      </c>
      <c r="D344">
        <v>0</v>
      </c>
      <c r="E344">
        <v>0</v>
      </c>
      <c r="F344">
        <v>0</v>
      </c>
      <c r="G344">
        <v>1307698.375</v>
      </c>
      <c r="H344">
        <v>0</v>
      </c>
      <c r="I344">
        <v>1</v>
      </c>
      <c r="J344">
        <v>0</v>
      </c>
      <c r="K344">
        <v>0</v>
      </c>
      <c r="L344">
        <v>74122.546875</v>
      </c>
    </row>
    <row r="345" spans="1:12" x14ac:dyDescent="0.25">
      <c r="A345">
        <v>1563</v>
      </c>
      <c r="B345" s="1">
        <f>DATE(2022,12,13) + TIME(0,0,0)</f>
        <v>44908</v>
      </c>
      <c r="C345">
        <v>369019648</v>
      </c>
      <c r="D345">
        <v>0</v>
      </c>
      <c r="E345">
        <v>0</v>
      </c>
      <c r="F345">
        <v>0</v>
      </c>
      <c r="G345">
        <v>1297329.375</v>
      </c>
      <c r="H345">
        <v>0</v>
      </c>
      <c r="I345">
        <v>1</v>
      </c>
      <c r="J345">
        <v>0</v>
      </c>
      <c r="K345">
        <v>0</v>
      </c>
      <c r="L345">
        <v>74101.59375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378087968</v>
      </c>
      <c r="D346">
        <v>0</v>
      </c>
      <c r="E346">
        <v>0</v>
      </c>
      <c r="F346">
        <v>0</v>
      </c>
      <c r="G346">
        <v>1297329.375</v>
      </c>
      <c r="H346">
        <v>0</v>
      </c>
      <c r="I346">
        <v>1</v>
      </c>
      <c r="J346">
        <v>0</v>
      </c>
      <c r="K346">
        <v>0</v>
      </c>
      <c r="L346">
        <v>74120.2578125</v>
      </c>
    </row>
    <row r="347" spans="1:12" x14ac:dyDescent="0.25">
      <c r="A347">
        <v>1570</v>
      </c>
      <c r="B347" s="1">
        <f>DATE(2022,12,20) + TIME(0,0,0)</f>
        <v>44915</v>
      </c>
      <c r="C347">
        <v>378099968</v>
      </c>
      <c r="D347">
        <v>0</v>
      </c>
      <c r="E347">
        <v>0</v>
      </c>
      <c r="F347">
        <v>0</v>
      </c>
      <c r="G347">
        <v>1199992.5</v>
      </c>
      <c r="H347">
        <v>0</v>
      </c>
      <c r="I347">
        <v>1</v>
      </c>
      <c r="J347">
        <v>0</v>
      </c>
      <c r="K347">
        <v>0</v>
      </c>
      <c r="L347">
        <v>73925.515625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379287968</v>
      </c>
      <c r="D348">
        <v>0</v>
      </c>
      <c r="E348">
        <v>0</v>
      </c>
      <c r="F348">
        <v>0</v>
      </c>
      <c r="G348">
        <v>1199992.5</v>
      </c>
      <c r="H348">
        <v>0</v>
      </c>
      <c r="I348">
        <v>1</v>
      </c>
      <c r="J348">
        <v>0</v>
      </c>
      <c r="K348">
        <v>0</v>
      </c>
      <c r="L348">
        <v>73786.8984375</v>
      </c>
    </row>
    <row r="349" spans="1:12" x14ac:dyDescent="0.25">
      <c r="A349">
        <v>1571</v>
      </c>
      <c r="B349" s="1">
        <f>DATE(2022,12,21) + TIME(0,0,0)</f>
        <v>44916</v>
      </c>
      <c r="C349">
        <v>379300480</v>
      </c>
      <c r="D349">
        <v>0</v>
      </c>
      <c r="E349">
        <v>0</v>
      </c>
      <c r="F349">
        <v>0</v>
      </c>
      <c r="G349">
        <v>1250527.375</v>
      </c>
      <c r="H349">
        <v>0</v>
      </c>
      <c r="I349">
        <v>1</v>
      </c>
      <c r="J349">
        <v>0</v>
      </c>
      <c r="K349">
        <v>0</v>
      </c>
      <c r="L349">
        <v>73887.25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385540608</v>
      </c>
      <c r="D350">
        <v>0</v>
      </c>
      <c r="E350">
        <v>0</v>
      </c>
      <c r="F350">
        <v>0</v>
      </c>
      <c r="G350">
        <v>1250527.375</v>
      </c>
      <c r="H350">
        <v>0</v>
      </c>
      <c r="I350">
        <v>1</v>
      </c>
      <c r="J350">
        <v>0</v>
      </c>
      <c r="K350">
        <v>0</v>
      </c>
      <c r="L350">
        <v>73934.2109375</v>
      </c>
    </row>
    <row r="351" spans="1:12" x14ac:dyDescent="0.25">
      <c r="A351">
        <v>1576</v>
      </c>
      <c r="B351" s="1">
        <f>DATE(2022,12,26) + TIME(0,0,0)</f>
        <v>44921</v>
      </c>
      <c r="C351">
        <v>385552960</v>
      </c>
      <c r="D351">
        <v>0</v>
      </c>
      <c r="E351">
        <v>0</v>
      </c>
      <c r="F351">
        <v>0</v>
      </c>
      <c r="G351">
        <v>1234767</v>
      </c>
      <c r="H351">
        <v>0</v>
      </c>
      <c r="I351">
        <v>1</v>
      </c>
      <c r="J351">
        <v>0</v>
      </c>
      <c r="K351">
        <v>0</v>
      </c>
      <c r="L351">
        <v>73902.984375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389244896</v>
      </c>
      <c r="D352">
        <v>0</v>
      </c>
      <c r="E352">
        <v>0</v>
      </c>
      <c r="F352">
        <v>0</v>
      </c>
      <c r="G352">
        <v>1234767</v>
      </c>
      <c r="H352">
        <v>0</v>
      </c>
      <c r="I352">
        <v>1</v>
      </c>
      <c r="J352">
        <v>0</v>
      </c>
      <c r="K352">
        <v>0</v>
      </c>
      <c r="L352">
        <v>73878.546875</v>
      </c>
    </row>
    <row r="353" spans="1:12" x14ac:dyDescent="0.25">
      <c r="A353">
        <v>1579</v>
      </c>
      <c r="B353" s="1">
        <f>DATE(2022,12,29) + TIME(0,0,0)</f>
        <v>44924</v>
      </c>
      <c r="C353">
        <v>389244896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72954.046875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389244896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72858.1484375</v>
      </c>
    </row>
    <row r="355" spans="1:12" x14ac:dyDescent="0.25">
      <c r="A355">
        <v>1592</v>
      </c>
      <c r="B355" s="1">
        <f>DATE(2023,1,11) + TIME(0,0,0)</f>
        <v>44937</v>
      </c>
      <c r="C355">
        <v>389244896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72857.2578125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389244896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72766.6328125</v>
      </c>
    </row>
    <row r="357" spans="1:12" x14ac:dyDescent="0.25">
      <c r="A357">
        <v>1595</v>
      </c>
      <c r="B357" s="1">
        <f>DATE(2023,1,14) + TIME(0,0,0)</f>
        <v>44940</v>
      </c>
      <c r="C357">
        <v>389244896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72765.4375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389244896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72597.484375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389244896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72587.6171875</v>
      </c>
    </row>
    <row r="360" spans="1:12" x14ac:dyDescent="0.25">
      <c r="A360">
        <v>1601</v>
      </c>
      <c r="B360" s="1">
        <f>DATE(2023,1,20) + TIME(0,0,0)</f>
        <v>44946</v>
      </c>
      <c r="C360">
        <v>389244896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72586.8203125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389244896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72508.734375</v>
      </c>
    </row>
    <row r="362" spans="1:12" x14ac:dyDescent="0.25">
      <c r="A362">
        <v>1603</v>
      </c>
      <c r="B362" s="1">
        <f>DATE(2023,1,22) + TIME(0,0,0)</f>
        <v>44948</v>
      </c>
      <c r="C362">
        <v>389244896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72508.7421875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389244896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72494.078125</v>
      </c>
    </row>
    <row r="364" spans="1:12" x14ac:dyDescent="0.25">
      <c r="A364">
        <v>1606</v>
      </c>
      <c r="B364" s="1">
        <f>DATE(2023,1,25) + TIME(0,0,0)</f>
        <v>44951</v>
      </c>
      <c r="C364">
        <v>389244896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72494.1171875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389244896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72488.6171875</v>
      </c>
    </row>
    <row r="366" spans="1:12" x14ac:dyDescent="0.25">
      <c r="A366">
        <v>1614</v>
      </c>
      <c r="B366" s="1">
        <f>DATE(2023,2,2) + TIME(0,0,0)</f>
        <v>44959</v>
      </c>
      <c r="C366">
        <v>389244896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72488.6484375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389244896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72537.953125</v>
      </c>
    </row>
    <row r="368" spans="1:12" x14ac:dyDescent="0.25">
      <c r="A368">
        <v>1628</v>
      </c>
      <c r="B368" s="1">
        <f>DATE(2023,2,16) + TIME(0,0,0)</f>
        <v>44973</v>
      </c>
      <c r="C368">
        <v>389244896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72537.7421875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389244896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72526.6171875</v>
      </c>
    </row>
    <row r="370" spans="1:12" x14ac:dyDescent="0.25">
      <c r="A370">
        <v>1634</v>
      </c>
      <c r="B370" s="1">
        <f>DATE(2023,2,22) + TIME(0,0,0)</f>
        <v>44979</v>
      </c>
      <c r="C370">
        <v>389244896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72526.6328125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389244896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72565.1328125</v>
      </c>
    </row>
    <row r="372" spans="1:12" x14ac:dyDescent="0.25">
      <c r="A372">
        <v>1646</v>
      </c>
      <c r="B372" s="1">
        <f>DATE(2023,3,6) + TIME(0,0,0)</f>
        <v>44991</v>
      </c>
      <c r="C372">
        <v>389244896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72565.9140625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389244896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72650.6796875</v>
      </c>
    </row>
    <row r="374" spans="1:12" x14ac:dyDescent="0.25">
      <c r="A374">
        <v>1649</v>
      </c>
      <c r="B374" s="1">
        <f>DATE(2023,3,9) + TIME(0,0,0)</f>
        <v>44994</v>
      </c>
      <c r="C374">
        <v>389244896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72652.1484375</v>
      </c>
    </row>
    <row r="375" spans="1:12" x14ac:dyDescent="0.25">
      <c r="A375">
        <v>1649.39</v>
      </c>
      <c r="B375" s="1">
        <f>DATE(2023,3,9) + TIME(9,21,36)</f>
        <v>44994.39</v>
      </c>
      <c r="C375">
        <v>389244896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72695.2734375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389244896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72693.5546875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389244896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72631.65625</v>
      </c>
    </row>
    <row r="378" spans="1:12" x14ac:dyDescent="0.25">
      <c r="A378">
        <v>1650</v>
      </c>
      <c r="B378" s="1">
        <f>DATE(2023,3,10) + TIME(0,0,0)</f>
        <v>44995</v>
      </c>
      <c r="C378">
        <v>389244896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72633.453125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389244896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72731.65625</v>
      </c>
    </row>
    <row r="380" spans="1:12" x14ac:dyDescent="0.25">
      <c r="A380">
        <v>1651</v>
      </c>
      <c r="B380" s="1">
        <f>DATE(2023,3,11) + TIME(0,0,0)</f>
        <v>44996</v>
      </c>
      <c r="C380">
        <v>389244896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72730.171875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389244896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72663.421875</v>
      </c>
    </row>
    <row r="382" spans="1:12" x14ac:dyDescent="0.25">
      <c r="A382">
        <v>1652</v>
      </c>
      <c r="B382" s="1">
        <f>DATE(2023,3,12) + TIME(0,0,0)</f>
        <v>44997</v>
      </c>
      <c r="C382">
        <v>389244896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72663.015625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389244896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72641.328125</v>
      </c>
    </row>
    <row r="384" spans="1:12" x14ac:dyDescent="0.25">
      <c r="A384">
        <v>1654</v>
      </c>
      <c r="B384" s="1">
        <f>DATE(2023,3,14) + TIME(0,0,0)</f>
        <v>44999</v>
      </c>
      <c r="C384">
        <v>389244896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72641.6796875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389244896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72692.65625</v>
      </c>
    </row>
    <row r="386" spans="1:12" x14ac:dyDescent="0.25">
      <c r="A386">
        <v>1658</v>
      </c>
      <c r="B386" s="1">
        <f>DATE(2023,3,18) + TIME(0,0,0)</f>
        <v>45003</v>
      </c>
      <c r="C386">
        <v>389244896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72693.0859375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389244896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72859.8515625</v>
      </c>
    </row>
    <row r="388" spans="1:12" x14ac:dyDescent="0.25">
      <c r="A388">
        <v>1674</v>
      </c>
      <c r="B388" s="1">
        <f>DATE(2023,4,3) + TIME(0,0,0)</f>
        <v>45019</v>
      </c>
      <c r="C388">
        <v>389244896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72858.5625</v>
      </c>
    </row>
    <row r="389" spans="1:12" x14ac:dyDescent="0.25">
      <c r="A389">
        <v>1674.05</v>
      </c>
      <c r="B389" s="1">
        <f>DATE(2023,4,3) + TIME(1,12,0)</f>
        <v>45019.05</v>
      </c>
      <c r="C389">
        <v>389244896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72852.2578125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389244896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72796.7265625</v>
      </c>
    </row>
    <row r="391" spans="1:12" x14ac:dyDescent="0.25">
      <c r="A391">
        <v>1675</v>
      </c>
      <c r="B391" s="1">
        <f>DATE(2023,4,4) + TIME(0,0,0)</f>
        <v>45020</v>
      </c>
      <c r="C391">
        <v>389244896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72798.984375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389244896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72900.5625</v>
      </c>
    </row>
    <row r="393" spans="1:12" x14ac:dyDescent="0.25">
      <c r="A393">
        <v>1676</v>
      </c>
      <c r="B393" s="1">
        <f>DATE(2023,4,5) + TIME(0,0,0)</f>
        <v>45021</v>
      </c>
      <c r="C393">
        <v>389244896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72899.390625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389244896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72846.875</v>
      </c>
    </row>
    <row r="395" spans="1:12" x14ac:dyDescent="0.25">
      <c r="A395">
        <v>1677</v>
      </c>
      <c r="B395" s="1">
        <f>DATE(2023,4,6) + TIME(0,0,0)</f>
        <v>45022</v>
      </c>
      <c r="C395">
        <v>389244896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72847.4375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389244896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72898.0859375</v>
      </c>
    </row>
    <row r="397" spans="1:12" x14ac:dyDescent="0.25">
      <c r="A397">
        <v>1681</v>
      </c>
      <c r="B397" s="1">
        <f>DATE(2023,4,10) + TIME(0,0,0)</f>
        <v>45026</v>
      </c>
      <c r="C397">
        <v>389244896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72898.21875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389244896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72905.8984375</v>
      </c>
    </row>
    <row r="399" spans="1:12" x14ac:dyDescent="0.25">
      <c r="A399">
        <v>1682</v>
      </c>
      <c r="B399" s="1">
        <f>DATE(2023,4,11) + TIME(0,0,0)</f>
        <v>45027</v>
      </c>
      <c r="C399">
        <v>389244896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72905.140625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389244896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72882.4296875</v>
      </c>
    </row>
    <row r="401" spans="1:12" x14ac:dyDescent="0.25">
      <c r="A401">
        <v>1682.5</v>
      </c>
      <c r="B401" s="1">
        <f>DATE(2023,4,11) + TIME(12,0,0)</f>
        <v>45027.5</v>
      </c>
      <c r="C401">
        <v>389244896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72883.734375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389244896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73124.0703125</v>
      </c>
    </row>
    <row r="403" spans="1:12" x14ac:dyDescent="0.25">
      <c r="A403">
        <v>1703</v>
      </c>
      <c r="B403" s="1">
        <f>DATE(2023,5,2) + TIME(0,0,0)</f>
        <v>45048</v>
      </c>
      <c r="C403">
        <v>389244896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73124.5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389244896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73173.1796875</v>
      </c>
    </row>
    <row r="405" spans="1:12" x14ac:dyDescent="0.25">
      <c r="A405">
        <v>1707</v>
      </c>
      <c r="B405" s="1">
        <f>DATE(2023,5,6) + TIME(0,0,0)</f>
        <v>45052</v>
      </c>
      <c r="C405">
        <v>389244896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73172.875</v>
      </c>
    </row>
    <row r="406" spans="1:12" x14ac:dyDescent="0.25">
      <c r="A406">
        <v>1709</v>
      </c>
      <c r="B406" s="1">
        <f>DATE(2023,5,8) + TIME(0,0,0)</f>
        <v>45054</v>
      </c>
      <c r="C406">
        <v>389244896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73165.4296875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389244896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73168.21875</v>
      </c>
    </row>
    <row r="408" spans="1:12" x14ac:dyDescent="0.25">
      <c r="A408">
        <v>1710</v>
      </c>
      <c r="B408" s="1">
        <f>DATE(2023,5,9) + TIME(0,0,0)</f>
        <v>45055</v>
      </c>
      <c r="C408">
        <v>389244896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73168.9921875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389244896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73227.6953125</v>
      </c>
    </row>
    <row r="410" spans="1:12" x14ac:dyDescent="0.25">
      <c r="A410">
        <v>1713</v>
      </c>
      <c r="B410" s="1">
        <f>DATE(2023,5,12) + TIME(0,0,0)</f>
        <v>45058</v>
      </c>
      <c r="C410">
        <v>389244896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73224.5546875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389244896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73190.203125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389244896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73094.78125</v>
      </c>
    </row>
    <row r="413" spans="1:12" x14ac:dyDescent="0.25">
      <c r="A413">
        <v>1714</v>
      </c>
      <c r="B413" s="1">
        <f>DATE(2023,5,13) + TIME(0,0,0)</f>
        <v>45059</v>
      </c>
      <c r="C413">
        <v>389244896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73096.0703125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389244896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73146.53125</v>
      </c>
    </row>
    <row r="415" spans="1:12" x14ac:dyDescent="0.25">
      <c r="A415">
        <v>1719</v>
      </c>
      <c r="B415" s="1">
        <f>DATE(2023,5,18) + TIME(0,0,0)</f>
        <v>45064</v>
      </c>
      <c r="C415">
        <v>389244896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73147.1328125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389244896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73220.734375</v>
      </c>
    </row>
    <row r="417" spans="1:12" x14ac:dyDescent="0.25">
      <c r="A417">
        <v>1727</v>
      </c>
      <c r="B417" s="1">
        <f>DATE(2023,5,26) + TIME(0,0,0)</f>
        <v>45072</v>
      </c>
      <c r="C417">
        <v>389244896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73219.4296875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389244896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73181.15625</v>
      </c>
    </row>
    <row r="419" spans="1:12" x14ac:dyDescent="0.25">
      <c r="A419">
        <v>1727.5</v>
      </c>
      <c r="B419" s="1">
        <f>DATE(2023,5,26) + TIME(12,0,0)</f>
        <v>45072.5</v>
      </c>
      <c r="C419">
        <v>389244896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73180.3984375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389244896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73089.234375</v>
      </c>
    </row>
    <row r="421" spans="1:12" x14ac:dyDescent="0.25">
      <c r="A421">
        <v>1740</v>
      </c>
      <c r="B421" s="1">
        <f>DATE(2023,6,8) + TIME(0,0,0)</f>
        <v>45085</v>
      </c>
      <c r="C421">
        <v>389244896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73088.9140625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389244896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73076.4921875</v>
      </c>
    </row>
    <row r="423" spans="1:12" x14ac:dyDescent="0.25">
      <c r="A423">
        <v>1740.8</v>
      </c>
      <c r="B423" s="1">
        <f>DATE(2023,6,8) + TIME(19,12,0)</f>
        <v>45085.8</v>
      </c>
      <c r="C423">
        <v>389244896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73075.9765625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389244896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73067.9765625</v>
      </c>
    </row>
    <row r="425" spans="1:12" x14ac:dyDescent="0.25">
      <c r="A425">
        <v>1741</v>
      </c>
      <c r="B425" s="1">
        <f>DATE(2023,6,9) + TIME(0,0,0)</f>
        <v>45086</v>
      </c>
      <c r="C425">
        <v>389244896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73068.15625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389244896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73067.9609375</v>
      </c>
    </row>
    <row r="427" spans="1:12" x14ac:dyDescent="0.25">
      <c r="A427">
        <v>1743</v>
      </c>
      <c r="B427" s="1">
        <f>DATE(2023,6,11) + TIME(0,0,0)</f>
        <v>45088</v>
      </c>
      <c r="C427">
        <v>389244896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73068.2578125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389244896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73090.25</v>
      </c>
    </row>
    <row r="429" spans="1:12" x14ac:dyDescent="0.25">
      <c r="A429">
        <v>1747</v>
      </c>
      <c r="B429" s="1">
        <f>DATE(2023,6,15) + TIME(0,0,0)</f>
        <v>45092</v>
      </c>
      <c r="C429">
        <v>389244896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73092.453125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389244896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73182.3828125</v>
      </c>
    </row>
    <row r="431" spans="1:12" x14ac:dyDescent="0.25">
      <c r="A431">
        <v>1748</v>
      </c>
      <c r="B431" s="1">
        <f>DATE(2023,6,16) + TIME(0,0,0)</f>
        <v>45093</v>
      </c>
      <c r="C431">
        <v>389244896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73180.4765625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389244896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73109.3984375</v>
      </c>
    </row>
    <row r="433" spans="1:12" x14ac:dyDescent="0.25">
      <c r="A433">
        <v>1750</v>
      </c>
      <c r="B433" s="1">
        <f>DATE(2023,6,18) + TIME(0,0,0)</f>
        <v>45095</v>
      </c>
      <c r="C433">
        <v>389244896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73108.7890625</v>
      </c>
    </row>
    <row r="434" spans="1:12" x14ac:dyDescent="0.25">
      <c r="A434">
        <v>1752</v>
      </c>
      <c r="B434" s="1">
        <f>DATE(2023,6,20) + TIME(0,0,0)</f>
        <v>45097</v>
      </c>
      <c r="C434">
        <v>389244896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73078.9140625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389244896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73075.515625</v>
      </c>
    </row>
    <row r="436" spans="1:12" x14ac:dyDescent="0.25">
      <c r="A436">
        <v>1753</v>
      </c>
      <c r="B436" s="1">
        <f>DATE(2023,6,21) + TIME(0,0,0)</f>
        <v>45098</v>
      </c>
      <c r="C436">
        <v>389244896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73075.0390625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389244896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73060.328125</v>
      </c>
    </row>
    <row r="438" spans="1:12" x14ac:dyDescent="0.25">
      <c r="A438">
        <v>1753.6</v>
      </c>
      <c r="B438" s="1">
        <f>DATE(2023,6,21) + TIME(14,24,0)</f>
        <v>45098.6</v>
      </c>
      <c r="C438">
        <v>389244896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73059.59375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389244896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72992.96875</v>
      </c>
    </row>
    <row r="440" spans="1:12" x14ac:dyDescent="0.25">
      <c r="A440">
        <v>1761</v>
      </c>
      <c r="B440" s="1">
        <f>DATE(2023,6,29) + TIME(0,0,0)</f>
        <v>45106</v>
      </c>
      <c r="C440">
        <v>389244896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72975.53125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389244896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71977.2734375</v>
      </c>
    </row>
    <row r="442" spans="1:12" x14ac:dyDescent="0.25">
      <c r="A442">
        <v>1763</v>
      </c>
      <c r="B442" s="1">
        <f>DATE(2023,7,1) + TIME(0,0,0)</f>
        <v>45108</v>
      </c>
      <c r="C442">
        <v>389244896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71995.9140625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389244896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72939.5234375</v>
      </c>
    </row>
    <row r="444" spans="1:12" x14ac:dyDescent="0.25">
      <c r="A444">
        <v>1765</v>
      </c>
      <c r="B444" s="1">
        <f>DATE(2023,7,3) + TIME(0,0,0)</f>
        <v>45110</v>
      </c>
      <c r="C444">
        <v>389256832</v>
      </c>
      <c r="D444">
        <v>0</v>
      </c>
      <c r="E444">
        <v>0</v>
      </c>
      <c r="F444">
        <v>0</v>
      </c>
      <c r="G444">
        <v>1192688.5</v>
      </c>
      <c r="H444">
        <v>0</v>
      </c>
      <c r="I444">
        <v>1</v>
      </c>
      <c r="J444">
        <v>0</v>
      </c>
      <c r="K444">
        <v>0</v>
      </c>
      <c r="L444">
        <v>72053.0078125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390437600</v>
      </c>
      <c r="D445">
        <v>0</v>
      </c>
      <c r="E445">
        <v>0</v>
      </c>
      <c r="F445">
        <v>0</v>
      </c>
      <c r="G445">
        <v>1192688.5</v>
      </c>
      <c r="H445">
        <v>0</v>
      </c>
      <c r="I445">
        <v>1</v>
      </c>
      <c r="J445">
        <v>0</v>
      </c>
      <c r="K445">
        <v>0</v>
      </c>
      <c r="L445">
        <v>72714.234375</v>
      </c>
    </row>
    <row r="446" spans="1:12" x14ac:dyDescent="0.25">
      <c r="A446">
        <v>1766</v>
      </c>
      <c r="B446" s="1">
        <f>DATE(2023,7,4) + TIME(0,0,0)</f>
        <v>45111</v>
      </c>
      <c r="C446">
        <v>390450528</v>
      </c>
      <c r="D446">
        <v>0</v>
      </c>
      <c r="E446">
        <v>0</v>
      </c>
      <c r="F446">
        <v>0</v>
      </c>
      <c r="G446">
        <v>1293332.25</v>
      </c>
      <c r="H446">
        <v>0</v>
      </c>
      <c r="I446">
        <v>1</v>
      </c>
      <c r="J446">
        <v>0</v>
      </c>
      <c r="K446">
        <v>0</v>
      </c>
      <c r="L446">
        <v>72917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391730912</v>
      </c>
      <c r="D447">
        <v>0</v>
      </c>
      <c r="E447">
        <v>0</v>
      </c>
      <c r="F447">
        <v>0</v>
      </c>
      <c r="G447">
        <v>1293332.25</v>
      </c>
      <c r="H447">
        <v>0</v>
      </c>
      <c r="I447">
        <v>1</v>
      </c>
      <c r="J447">
        <v>0</v>
      </c>
      <c r="K447">
        <v>0</v>
      </c>
      <c r="L447">
        <v>73082.46875</v>
      </c>
    </row>
    <row r="448" spans="1:12" x14ac:dyDescent="0.25">
      <c r="A448">
        <v>1767</v>
      </c>
      <c r="B448" s="1">
        <f>DATE(2023,7,5) + TIME(0,0,0)</f>
        <v>45112</v>
      </c>
      <c r="C448">
        <v>391743712</v>
      </c>
      <c r="D448">
        <v>0</v>
      </c>
      <c r="E448">
        <v>0</v>
      </c>
      <c r="F448">
        <v>0</v>
      </c>
      <c r="G448">
        <v>1278709.75</v>
      </c>
      <c r="H448">
        <v>0</v>
      </c>
      <c r="I448">
        <v>1</v>
      </c>
      <c r="J448">
        <v>0</v>
      </c>
      <c r="K448">
        <v>0</v>
      </c>
      <c r="L448">
        <v>73056.703125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394288352</v>
      </c>
      <c r="D449">
        <v>0</v>
      </c>
      <c r="E449">
        <v>0</v>
      </c>
      <c r="F449">
        <v>0</v>
      </c>
      <c r="G449">
        <v>1278709.75</v>
      </c>
      <c r="H449">
        <v>0</v>
      </c>
      <c r="I449">
        <v>1</v>
      </c>
      <c r="J449">
        <v>0</v>
      </c>
      <c r="K449">
        <v>0</v>
      </c>
      <c r="L449">
        <v>73034.9921875</v>
      </c>
    </row>
    <row r="450" spans="1:12" x14ac:dyDescent="0.25">
      <c r="A450">
        <v>1769</v>
      </c>
      <c r="B450" s="1">
        <f>DATE(2023,7,7) + TIME(0,0,0)</f>
        <v>45114</v>
      </c>
      <c r="C450">
        <v>394301888</v>
      </c>
      <c r="D450">
        <v>0</v>
      </c>
      <c r="E450">
        <v>0</v>
      </c>
      <c r="F450">
        <v>0</v>
      </c>
      <c r="G450">
        <v>1353847</v>
      </c>
      <c r="H450">
        <v>0</v>
      </c>
      <c r="I450">
        <v>1</v>
      </c>
      <c r="J450">
        <v>0</v>
      </c>
      <c r="K450">
        <v>0</v>
      </c>
      <c r="L450">
        <v>73164.140625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395642176</v>
      </c>
      <c r="D451">
        <v>0</v>
      </c>
      <c r="E451">
        <v>0</v>
      </c>
      <c r="F451">
        <v>0</v>
      </c>
      <c r="G451">
        <v>1353847</v>
      </c>
      <c r="H451">
        <v>0</v>
      </c>
      <c r="I451">
        <v>1</v>
      </c>
      <c r="J451">
        <v>0</v>
      </c>
      <c r="K451">
        <v>0</v>
      </c>
      <c r="L451">
        <v>73261.03125</v>
      </c>
    </row>
    <row r="452" spans="1:12" x14ac:dyDescent="0.25">
      <c r="A452">
        <v>1770</v>
      </c>
      <c r="B452" s="1">
        <f>DATE(2023,7,8) + TIME(0,0,0)</f>
        <v>45115</v>
      </c>
      <c r="C452">
        <v>395654400</v>
      </c>
      <c r="D452">
        <v>0</v>
      </c>
      <c r="E452">
        <v>0</v>
      </c>
      <c r="F452">
        <v>0</v>
      </c>
      <c r="G452">
        <v>1222257.5</v>
      </c>
      <c r="H452">
        <v>0</v>
      </c>
      <c r="I452">
        <v>1</v>
      </c>
      <c r="J452">
        <v>0</v>
      </c>
      <c r="K452">
        <v>0</v>
      </c>
      <c r="L452">
        <v>73038.046875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396864448</v>
      </c>
      <c r="D453">
        <v>0</v>
      </c>
      <c r="E453">
        <v>0</v>
      </c>
      <c r="F453">
        <v>0</v>
      </c>
      <c r="G453">
        <v>1222257.5</v>
      </c>
      <c r="H453">
        <v>0</v>
      </c>
      <c r="I453">
        <v>1</v>
      </c>
      <c r="J453">
        <v>0</v>
      </c>
      <c r="K453">
        <v>0</v>
      </c>
      <c r="L453">
        <v>72856.671875</v>
      </c>
    </row>
    <row r="454" spans="1:12" x14ac:dyDescent="0.25">
      <c r="A454">
        <v>1771</v>
      </c>
      <c r="B454" s="1">
        <f>DATE(2023,7,9) + TIME(0,0,0)</f>
        <v>45116</v>
      </c>
      <c r="C454">
        <v>396876704</v>
      </c>
      <c r="D454">
        <v>0</v>
      </c>
      <c r="E454">
        <v>0</v>
      </c>
      <c r="F454">
        <v>0</v>
      </c>
      <c r="G454">
        <v>1225827.5</v>
      </c>
      <c r="H454">
        <v>0</v>
      </c>
      <c r="I454">
        <v>1</v>
      </c>
      <c r="J454">
        <v>0</v>
      </c>
      <c r="K454">
        <v>0</v>
      </c>
      <c r="L454">
        <v>72862.1328125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399316096</v>
      </c>
      <c r="D455">
        <v>0</v>
      </c>
      <c r="E455">
        <v>0</v>
      </c>
      <c r="F455">
        <v>0</v>
      </c>
      <c r="G455">
        <v>1225827.5</v>
      </c>
      <c r="H455">
        <v>0</v>
      </c>
      <c r="I455">
        <v>1</v>
      </c>
      <c r="J455">
        <v>0</v>
      </c>
      <c r="K455">
        <v>0</v>
      </c>
      <c r="L455">
        <v>72805.1640625</v>
      </c>
    </row>
    <row r="456" spans="1:12" x14ac:dyDescent="0.25">
      <c r="A456">
        <v>1773</v>
      </c>
      <c r="B456" s="1">
        <f>DATE(2023,7,11) + TIME(0,0,0)</f>
        <v>45118</v>
      </c>
      <c r="C456">
        <v>399329408</v>
      </c>
      <c r="D456">
        <v>0</v>
      </c>
      <c r="E456">
        <v>0</v>
      </c>
      <c r="F456">
        <v>0</v>
      </c>
      <c r="G456">
        <v>1332555.25</v>
      </c>
      <c r="H456">
        <v>0</v>
      </c>
      <c r="I456">
        <v>1</v>
      </c>
      <c r="J456">
        <v>0</v>
      </c>
      <c r="K456">
        <v>0</v>
      </c>
      <c r="L456">
        <v>72980.0390625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400648640</v>
      </c>
      <c r="D457">
        <v>0</v>
      </c>
      <c r="E457">
        <v>0</v>
      </c>
      <c r="F457">
        <v>0</v>
      </c>
      <c r="G457">
        <v>1332555.25</v>
      </c>
      <c r="H457">
        <v>0</v>
      </c>
      <c r="I457">
        <v>1</v>
      </c>
      <c r="J457">
        <v>0</v>
      </c>
      <c r="K457">
        <v>0</v>
      </c>
      <c r="L457">
        <v>73113.8828125</v>
      </c>
    </row>
    <row r="458" spans="1:12" x14ac:dyDescent="0.25">
      <c r="A458">
        <v>1774</v>
      </c>
      <c r="B458" s="1">
        <f>DATE(2023,7,12) + TIME(0,0,0)</f>
        <v>45119</v>
      </c>
      <c r="C458">
        <v>400661664</v>
      </c>
      <c r="D458">
        <v>0</v>
      </c>
      <c r="E458">
        <v>0</v>
      </c>
      <c r="F458">
        <v>0</v>
      </c>
      <c r="G458">
        <v>1301799.875</v>
      </c>
      <c r="H458">
        <v>0</v>
      </c>
      <c r="I458">
        <v>1</v>
      </c>
      <c r="J458">
        <v>0</v>
      </c>
      <c r="K458">
        <v>0</v>
      </c>
      <c r="L458">
        <v>73064.1640625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401429728</v>
      </c>
      <c r="D459">
        <v>0</v>
      </c>
      <c r="E459">
        <v>0</v>
      </c>
      <c r="F459">
        <v>0</v>
      </c>
      <c r="G459">
        <v>1301799.875</v>
      </c>
      <c r="H459">
        <v>0</v>
      </c>
      <c r="I459">
        <v>1</v>
      </c>
      <c r="J459">
        <v>0</v>
      </c>
      <c r="K459">
        <v>0</v>
      </c>
      <c r="L459">
        <v>73038.2109375</v>
      </c>
    </row>
    <row r="460" spans="1:12" x14ac:dyDescent="0.25">
      <c r="A460">
        <v>1774.6</v>
      </c>
      <c r="B460" s="1">
        <f>DATE(2023,7,12) + TIME(14,24,0)</f>
        <v>45119.6</v>
      </c>
      <c r="C460">
        <v>401442464</v>
      </c>
      <c r="D460">
        <v>0</v>
      </c>
      <c r="E460">
        <v>0</v>
      </c>
      <c r="F460">
        <v>0</v>
      </c>
      <c r="G460">
        <v>1273856.25</v>
      </c>
      <c r="H460">
        <v>0</v>
      </c>
      <c r="I460">
        <v>1</v>
      </c>
      <c r="J460">
        <v>0</v>
      </c>
      <c r="K460">
        <v>0</v>
      </c>
      <c r="L460">
        <v>72992.90625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408308544</v>
      </c>
      <c r="D461">
        <v>0</v>
      </c>
      <c r="E461">
        <v>0</v>
      </c>
      <c r="F461">
        <v>0</v>
      </c>
      <c r="G461">
        <v>1273856.25</v>
      </c>
      <c r="H461">
        <v>0</v>
      </c>
      <c r="I461">
        <v>1</v>
      </c>
      <c r="J461">
        <v>0</v>
      </c>
      <c r="K461">
        <v>0</v>
      </c>
      <c r="L461">
        <v>72933.046875</v>
      </c>
    </row>
    <row r="462" spans="1:12" x14ac:dyDescent="0.25">
      <c r="A462">
        <v>1780</v>
      </c>
      <c r="B462" s="1">
        <f>DATE(2023,7,18) + TIME(0,0,0)</f>
        <v>45125</v>
      </c>
      <c r="C462">
        <v>408308544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72453.6796875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408308544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71641.078125</v>
      </c>
    </row>
    <row r="464" spans="1:12" x14ac:dyDescent="0.25">
      <c r="A464">
        <v>1782</v>
      </c>
      <c r="B464" s="1">
        <f>DATE(2023,7,20) + TIME(0,0,0)</f>
        <v>45127</v>
      </c>
      <c r="C464">
        <v>408322432</v>
      </c>
      <c r="D464">
        <v>0</v>
      </c>
      <c r="E464">
        <v>0</v>
      </c>
      <c r="F464">
        <v>0</v>
      </c>
      <c r="G464">
        <v>1385997.375</v>
      </c>
      <c r="H464">
        <v>0</v>
      </c>
      <c r="I464">
        <v>1</v>
      </c>
      <c r="J464">
        <v>0</v>
      </c>
      <c r="K464">
        <v>0</v>
      </c>
      <c r="L464">
        <v>70882.9296875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408474880</v>
      </c>
      <c r="D465">
        <v>0</v>
      </c>
      <c r="E465">
        <v>0</v>
      </c>
      <c r="F465">
        <v>0</v>
      </c>
      <c r="G465">
        <v>1385997.375</v>
      </c>
      <c r="H465">
        <v>0</v>
      </c>
      <c r="I465">
        <v>1</v>
      </c>
      <c r="J465">
        <v>0</v>
      </c>
      <c r="K465">
        <v>0</v>
      </c>
      <c r="L465">
        <v>71741.3046875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409694560</v>
      </c>
      <c r="D466">
        <v>0</v>
      </c>
      <c r="E466">
        <v>0</v>
      </c>
      <c r="F466">
        <v>0</v>
      </c>
      <c r="G466">
        <v>1385997.375</v>
      </c>
      <c r="H466">
        <v>0</v>
      </c>
      <c r="I466">
        <v>1</v>
      </c>
      <c r="J466">
        <v>0</v>
      </c>
      <c r="K466">
        <v>0</v>
      </c>
      <c r="L466">
        <v>72764.5390625</v>
      </c>
    </row>
    <row r="467" spans="1:12" x14ac:dyDescent="0.25">
      <c r="A467">
        <v>1783</v>
      </c>
      <c r="B467" s="1">
        <f>DATE(2023,7,21) + TIME(0,0,0)</f>
        <v>45128</v>
      </c>
      <c r="C467">
        <v>409707328</v>
      </c>
      <c r="D467">
        <v>0</v>
      </c>
      <c r="E467">
        <v>0</v>
      </c>
      <c r="F467">
        <v>0</v>
      </c>
      <c r="G467">
        <v>1278043.5</v>
      </c>
      <c r="H467">
        <v>0</v>
      </c>
      <c r="I467">
        <v>1</v>
      </c>
      <c r="J467">
        <v>0</v>
      </c>
      <c r="K467">
        <v>0</v>
      </c>
      <c r="L467">
        <v>72599.1953125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414806720</v>
      </c>
      <c r="D468">
        <v>0</v>
      </c>
      <c r="E468">
        <v>0</v>
      </c>
      <c r="F468">
        <v>0</v>
      </c>
      <c r="G468">
        <v>1278043.5</v>
      </c>
      <c r="H468">
        <v>0</v>
      </c>
      <c r="I468">
        <v>1</v>
      </c>
      <c r="J468">
        <v>0</v>
      </c>
      <c r="K468">
        <v>0</v>
      </c>
      <c r="L468">
        <v>72866.4609375</v>
      </c>
    </row>
    <row r="469" spans="1:12" x14ac:dyDescent="0.25">
      <c r="A469">
        <v>1787</v>
      </c>
      <c r="B469" s="1">
        <f>DATE(2023,7,25) + TIME(0,0,0)</f>
        <v>45132</v>
      </c>
      <c r="C469">
        <v>414819328</v>
      </c>
      <c r="D469">
        <v>0</v>
      </c>
      <c r="E469">
        <v>0</v>
      </c>
      <c r="F469">
        <v>0</v>
      </c>
      <c r="G469">
        <v>1261486.5</v>
      </c>
      <c r="H469">
        <v>0</v>
      </c>
      <c r="I469">
        <v>1</v>
      </c>
      <c r="J469">
        <v>0</v>
      </c>
      <c r="K469">
        <v>0</v>
      </c>
      <c r="L469">
        <v>72840.7578125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417329696</v>
      </c>
      <c r="D470">
        <v>0</v>
      </c>
      <c r="E470">
        <v>0</v>
      </c>
      <c r="F470">
        <v>0</v>
      </c>
      <c r="G470">
        <v>1261486.5</v>
      </c>
      <c r="H470">
        <v>0</v>
      </c>
      <c r="I470">
        <v>1</v>
      </c>
      <c r="J470">
        <v>0</v>
      </c>
      <c r="K470">
        <v>0</v>
      </c>
      <c r="L470">
        <v>72889.265625</v>
      </c>
    </row>
    <row r="471" spans="1:12" x14ac:dyDescent="0.25">
      <c r="A471">
        <v>1789</v>
      </c>
      <c r="B471" s="1">
        <f>DATE(2023,7,27) + TIME(0,0,0)</f>
        <v>45134</v>
      </c>
      <c r="C471">
        <v>417342144</v>
      </c>
      <c r="D471">
        <v>0</v>
      </c>
      <c r="E471">
        <v>0</v>
      </c>
      <c r="F471">
        <v>0</v>
      </c>
      <c r="G471">
        <v>1244154.125</v>
      </c>
      <c r="H471">
        <v>0</v>
      </c>
      <c r="I471">
        <v>1</v>
      </c>
      <c r="J471">
        <v>0</v>
      </c>
      <c r="K471">
        <v>0</v>
      </c>
      <c r="L471">
        <v>72862.0390625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424794624</v>
      </c>
      <c r="D472">
        <v>0</v>
      </c>
      <c r="E472">
        <v>0</v>
      </c>
      <c r="F472">
        <v>0</v>
      </c>
      <c r="G472">
        <v>1244154.125</v>
      </c>
      <c r="H472">
        <v>0</v>
      </c>
      <c r="I472">
        <v>1</v>
      </c>
      <c r="J472">
        <v>0</v>
      </c>
      <c r="K472">
        <v>0</v>
      </c>
      <c r="L472">
        <v>72969.4609375</v>
      </c>
    </row>
    <row r="473" spans="1:12" x14ac:dyDescent="0.25">
      <c r="A473">
        <v>1795</v>
      </c>
      <c r="B473" s="1">
        <f>DATE(2023,8,2) + TIME(0,0,0)</f>
        <v>45140</v>
      </c>
      <c r="C473">
        <v>424807360</v>
      </c>
      <c r="D473">
        <v>0</v>
      </c>
      <c r="E473">
        <v>0</v>
      </c>
      <c r="F473">
        <v>0</v>
      </c>
      <c r="G473">
        <v>1274725</v>
      </c>
      <c r="H473">
        <v>0</v>
      </c>
      <c r="I473">
        <v>1</v>
      </c>
      <c r="J473">
        <v>0</v>
      </c>
      <c r="K473">
        <v>0</v>
      </c>
      <c r="L473">
        <v>73017.1640625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431168256</v>
      </c>
      <c r="D474">
        <v>0</v>
      </c>
      <c r="E474">
        <v>0</v>
      </c>
      <c r="F474">
        <v>0</v>
      </c>
      <c r="G474">
        <v>1274725</v>
      </c>
      <c r="H474">
        <v>0</v>
      </c>
      <c r="I474">
        <v>1</v>
      </c>
      <c r="J474">
        <v>0</v>
      </c>
      <c r="K474">
        <v>0</v>
      </c>
      <c r="L474">
        <v>73173.84375</v>
      </c>
    </row>
    <row r="475" spans="1:12" x14ac:dyDescent="0.25">
      <c r="A475">
        <v>1800</v>
      </c>
      <c r="B475" s="1">
        <f>DATE(2023,8,7) + TIME(0,0,0)</f>
        <v>45145</v>
      </c>
      <c r="C475">
        <v>431180672</v>
      </c>
      <c r="D475">
        <v>0</v>
      </c>
      <c r="E475">
        <v>0</v>
      </c>
      <c r="F475">
        <v>0</v>
      </c>
      <c r="G475">
        <v>1241930.125</v>
      </c>
      <c r="H475">
        <v>0</v>
      </c>
      <c r="I475">
        <v>1</v>
      </c>
      <c r="J475">
        <v>0</v>
      </c>
      <c r="K475">
        <v>0</v>
      </c>
      <c r="L475">
        <v>73122.0078125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431789216</v>
      </c>
      <c r="D476">
        <v>0</v>
      </c>
      <c r="E476">
        <v>0</v>
      </c>
      <c r="F476">
        <v>0</v>
      </c>
      <c r="G476">
        <v>1241930.125</v>
      </c>
      <c r="H476">
        <v>0</v>
      </c>
      <c r="I476">
        <v>1</v>
      </c>
      <c r="J476">
        <v>0</v>
      </c>
      <c r="K476">
        <v>0</v>
      </c>
      <c r="L476">
        <v>73097.0625</v>
      </c>
    </row>
    <row r="477" spans="1:12" x14ac:dyDescent="0.25">
      <c r="A477">
        <v>1800.5</v>
      </c>
      <c r="B477" s="1">
        <f>DATE(2023,8,7) + TIME(12,0,0)</f>
        <v>45145.5</v>
      </c>
      <c r="C477">
        <v>431801984</v>
      </c>
      <c r="D477">
        <v>0</v>
      </c>
      <c r="E477">
        <v>0</v>
      </c>
      <c r="F477">
        <v>0</v>
      </c>
      <c r="G477">
        <v>1275645</v>
      </c>
      <c r="H477">
        <v>0</v>
      </c>
      <c r="I477">
        <v>1</v>
      </c>
      <c r="J477">
        <v>0</v>
      </c>
      <c r="K477">
        <v>0</v>
      </c>
      <c r="L477">
        <v>73150.0390625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442632192</v>
      </c>
      <c r="D478">
        <v>0</v>
      </c>
      <c r="E478">
        <v>0</v>
      </c>
      <c r="F478">
        <v>0</v>
      </c>
      <c r="G478">
        <v>1275645</v>
      </c>
      <c r="H478">
        <v>0</v>
      </c>
      <c r="I478">
        <v>1</v>
      </c>
      <c r="J478">
        <v>0</v>
      </c>
      <c r="K478">
        <v>0</v>
      </c>
      <c r="L478">
        <v>73316.125</v>
      </c>
    </row>
    <row r="479" spans="1:12" x14ac:dyDescent="0.25">
      <c r="A479">
        <v>1809</v>
      </c>
      <c r="B479" s="1">
        <f>DATE(2023,8,16) + TIME(0,0,0)</f>
        <v>45154</v>
      </c>
      <c r="C479">
        <v>442644928</v>
      </c>
      <c r="D479">
        <v>0</v>
      </c>
      <c r="E479">
        <v>0</v>
      </c>
      <c r="F479">
        <v>0</v>
      </c>
      <c r="G479">
        <v>1274093.625</v>
      </c>
      <c r="H479">
        <v>0</v>
      </c>
      <c r="I479">
        <v>1</v>
      </c>
      <c r="J479">
        <v>0</v>
      </c>
      <c r="K479">
        <v>0</v>
      </c>
      <c r="L479">
        <v>73313.7421875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450276768</v>
      </c>
      <c r="D480">
        <v>0</v>
      </c>
      <c r="E480">
        <v>0</v>
      </c>
      <c r="F480">
        <v>0</v>
      </c>
      <c r="G480">
        <v>1274093.625</v>
      </c>
      <c r="H480">
        <v>0</v>
      </c>
      <c r="I480">
        <v>1</v>
      </c>
      <c r="J480">
        <v>0</v>
      </c>
      <c r="K480">
        <v>0</v>
      </c>
      <c r="L480">
        <v>73317.984375</v>
      </c>
    </row>
    <row r="481" spans="1:12" x14ac:dyDescent="0.25">
      <c r="A481">
        <v>1815</v>
      </c>
      <c r="B481" s="1">
        <f>DATE(2023,8,22) + TIME(0,0,0)</f>
        <v>45160</v>
      </c>
      <c r="C481">
        <v>450289760</v>
      </c>
      <c r="D481">
        <v>0</v>
      </c>
      <c r="E481">
        <v>0</v>
      </c>
      <c r="F481">
        <v>0</v>
      </c>
      <c r="G481">
        <v>1299932.125</v>
      </c>
      <c r="H481">
        <v>0</v>
      </c>
      <c r="I481">
        <v>1</v>
      </c>
      <c r="J481">
        <v>0</v>
      </c>
      <c r="K481">
        <v>0</v>
      </c>
      <c r="L481">
        <v>73358.203125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459376288</v>
      </c>
      <c r="D482">
        <v>0</v>
      </c>
      <c r="E482">
        <v>0</v>
      </c>
      <c r="F482">
        <v>0</v>
      </c>
      <c r="G482">
        <v>1299932.125</v>
      </c>
      <c r="H482">
        <v>0</v>
      </c>
      <c r="I482">
        <v>1</v>
      </c>
      <c r="J482">
        <v>0</v>
      </c>
      <c r="K482">
        <v>0</v>
      </c>
      <c r="L482">
        <v>73435.328125</v>
      </c>
    </row>
    <row r="483" spans="1:12" x14ac:dyDescent="0.25">
      <c r="A483">
        <v>1822</v>
      </c>
      <c r="B483" s="1">
        <f>DATE(2023,8,29) + TIME(0,0,0)</f>
        <v>45167</v>
      </c>
      <c r="C483">
        <v>459389248</v>
      </c>
      <c r="D483">
        <v>0</v>
      </c>
      <c r="E483">
        <v>0</v>
      </c>
      <c r="F483">
        <v>0</v>
      </c>
      <c r="G483">
        <v>1296856.5</v>
      </c>
      <c r="H483">
        <v>0</v>
      </c>
      <c r="I483">
        <v>1</v>
      </c>
      <c r="J483">
        <v>0</v>
      </c>
      <c r="K483">
        <v>0</v>
      </c>
      <c r="L483">
        <v>73430.6015625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465860576</v>
      </c>
      <c r="D484">
        <v>0</v>
      </c>
      <c r="E484">
        <v>0</v>
      </c>
      <c r="F484">
        <v>0</v>
      </c>
      <c r="G484">
        <v>1296856.5</v>
      </c>
      <c r="H484">
        <v>0</v>
      </c>
      <c r="I484">
        <v>1</v>
      </c>
      <c r="J484">
        <v>0</v>
      </c>
      <c r="K484">
        <v>0</v>
      </c>
      <c r="L484">
        <v>73470.9921875</v>
      </c>
    </row>
    <row r="485" spans="1:12" x14ac:dyDescent="0.25">
      <c r="A485">
        <v>1827</v>
      </c>
      <c r="B485" s="1">
        <f>DATE(2023,9,3) + TIME(0,0,0)</f>
        <v>45172</v>
      </c>
      <c r="C485">
        <v>465873312</v>
      </c>
      <c r="D485">
        <v>0</v>
      </c>
      <c r="E485">
        <v>0</v>
      </c>
      <c r="F485">
        <v>0</v>
      </c>
      <c r="G485">
        <v>1272991.625</v>
      </c>
      <c r="H485">
        <v>0</v>
      </c>
      <c r="I485">
        <v>1</v>
      </c>
      <c r="J485">
        <v>0</v>
      </c>
      <c r="K485">
        <v>0</v>
      </c>
      <c r="L485">
        <v>73433.7890625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483682464</v>
      </c>
      <c r="D486">
        <v>0</v>
      </c>
      <c r="E486">
        <v>0</v>
      </c>
      <c r="F486">
        <v>0</v>
      </c>
      <c r="G486">
        <v>1272991.625</v>
      </c>
      <c r="H486">
        <v>0</v>
      </c>
      <c r="I486">
        <v>1</v>
      </c>
      <c r="J486">
        <v>0</v>
      </c>
      <c r="K486">
        <v>0</v>
      </c>
      <c r="L486">
        <v>73502.625</v>
      </c>
    </row>
    <row r="487" spans="1:12" x14ac:dyDescent="0.25">
      <c r="A487">
        <v>1841</v>
      </c>
      <c r="B487" s="1">
        <f>DATE(2023,9,17) + TIME(0,0,0)</f>
        <v>45186</v>
      </c>
      <c r="C487">
        <v>483695328</v>
      </c>
      <c r="D487">
        <v>0</v>
      </c>
      <c r="E487">
        <v>0</v>
      </c>
      <c r="F487">
        <v>0</v>
      </c>
      <c r="G487">
        <v>1289224</v>
      </c>
      <c r="H487">
        <v>0</v>
      </c>
      <c r="I487">
        <v>1</v>
      </c>
      <c r="J487">
        <v>0</v>
      </c>
      <c r="K487">
        <v>0</v>
      </c>
      <c r="L487">
        <v>73527.75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487550112</v>
      </c>
      <c r="D488">
        <v>0</v>
      </c>
      <c r="E488">
        <v>0</v>
      </c>
      <c r="F488">
        <v>0</v>
      </c>
      <c r="G488">
        <v>1289224</v>
      </c>
      <c r="H488">
        <v>0</v>
      </c>
      <c r="I488">
        <v>1</v>
      </c>
      <c r="J488">
        <v>0</v>
      </c>
      <c r="K488">
        <v>0</v>
      </c>
      <c r="L488">
        <v>73580.3828125</v>
      </c>
    </row>
    <row r="489" spans="1:12" x14ac:dyDescent="0.25">
      <c r="A489">
        <v>1844</v>
      </c>
      <c r="B489" s="1">
        <f>DATE(2023,9,20) + TIME(0,0,0)</f>
        <v>45189</v>
      </c>
      <c r="C489">
        <v>487562944</v>
      </c>
      <c r="D489">
        <v>0</v>
      </c>
      <c r="E489">
        <v>0</v>
      </c>
      <c r="F489">
        <v>0</v>
      </c>
      <c r="G489">
        <v>1283610.375</v>
      </c>
      <c r="H489">
        <v>0</v>
      </c>
      <c r="I489">
        <v>1</v>
      </c>
      <c r="J489">
        <v>0</v>
      </c>
      <c r="K489">
        <v>0</v>
      </c>
      <c r="L489">
        <v>73571.65625</v>
      </c>
    </row>
    <row r="490" spans="1:12" x14ac:dyDescent="0.25">
      <c r="A490">
        <v>1859</v>
      </c>
      <c r="B490" s="1">
        <f>DATE(2023,10,5) + TIME(0,0,0)</f>
        <v>45204</v>
      </c>
      <c r="C490">
        <v>506817120</v>
      </c>
      <c r="D490">
        <v>0</v>
      </c>
      <c r="E490">
        <v>0</v>
      </c>
      <c r="F490">
        <v>0</v>
      </c>
      <c r="G490">
        <v>1283610.375</v>
      </c>
      <c r="H490">
        <v>0</v>
      </c>
      <c r="I490">
        <v>1</v>
      </c>
      <c r="J490">
        <v>0</v>
      </c>
      <c r="K490">
        <v>0</v>
      </c>
      <c r="L490">
        <v>73619.703125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508087904</v>
      </c>
      <c r="D491">
        <v>0</v>
      </c>
      <c r="E491">
        <v>0</v>
      </c>
      <c r="F491">
        <v>0</v>
      </c>
      <c r="G491">
        <v>1283610.375</v>
      </c>
      <c r="H491">
        <v>0</v>
      </c>
      <c r="I491">
        <v>1</v>
      </c>
      <c r="J491">
        <v>0</v>
      </c>
      <c r="K491">
        <v>0</v>
      </c>
      <c r="L491">
        <v>73624.625</v>
      </c>
    </row>
    <row r="492" spans="1:12" x14ac:dyDescent="0.25">
      <c r="A492">
        <v>1860</v>
      </c>
      <c r="B492" s="1">
        <f>DATE(2023,10,6) + TIME(0,0,0)</f>
        <v>45205</v>
      </c>
      <c r="C492">
        <v>508100096</v>
      </c>
      <c r="D492">
        <v>0</v>
      </c>
      <c r="E492">
        <v>0</v>
      </c>
      <c r="F492">
        <v>0</v>
      </c>
      <c r="G492">
        <v>1220592.875</v>
      </c>
      <c r="H492">
        <v>0</v>
      </c>
      <c r="I492">
        <v>1</v>
      </c>
      <c r="J492">
        <v>0</v>
      </c>
      <c r="K492">
        <v>0</v>
      </c>
      <c r="L492">
        <v>73525.75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521514400</v>
      </c>
      <c r="D493">
        <v>0</v>
      </c>
      <c r="E493">
        <v>0</v>
      </c>
      <c r="F493">
        <v>0</v>
      </c>
      <c r="G493">
        <v>1220592.875</v>
      </c>
      <c r="H493">
        <v>0</v>
      </c>
      <c r="I493">
        <v>1</v>
      </c>
      <c r="J493">
        <v>0</v>
      </c>
      <c r="K493">
        <v>0</v>
      </c>
      <c r="L493">
        <v>73417.9921875</v>
      </c>
    </row>
    <row r="494" spans="1:12" x14ac:dyDescent="0.25">
      <c r="A494">
        <v>1871</v>
      </c>
      <c r="B494" s="1">
        <f>DATE(2023,10,17) + TIME(0,0,0)</f>
        <v>45216</v>
      </c>
      <c r="C494">
        <v>521526432</v>
      </c>
      <c r="D494">
        <v>0</v>
      </c>
      <c r="E494">
        <v>0</v>
      </c>
      <c r="F494">
        <v>0</v>
      </c>
      <c r="G494">
        <v>1202492.5</v>
      </c>
      <c r="H494">
        <v>0</v>
      </c>
      <c r="I494">
        <v>1</v>
      </c>
      <c r="J494">
        <v>0</v>
      </c>
      <c r="K494">
        <v>0</v>
      </c>
      <c r="L494">
        <v>73389.5625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525121888</v>
      </c>
      <c r="D495">
        <v>0</v>
      </c>
      <c r="E495">
        <v>0</v>
      </c>
      <c r="F495">
        <v>0</v>
      </c>
      <c r="G495">
        <v>1202492.5</v>
      </c>
      <c r="H495">
        <v>0</v>
      </c>
      <c r="I495">
        <v>1</v>
      </c>
      <c r="J495">
        <v>0</v>
      </c>
      <c r="K495">
        <v>0</v>
      </c>
      <c r="L495">
        <v>73365.78125</v>
      </c>
    </row>
    <row r="496" spans="1:12" x14ac:dyDescent="0.25">
      <c r="A496">
        <v>1874</v>
      </c>
      <c r="B496" s="1">
        <f>DATE(2023,10,20) + TIME(0,0,0)</f>
        <v>45219</v>
      </c>
      <c r="C496">
        <v>525135936</v>
      </c>
      <c r="D496">
        <v>0</v>
      </c>
      <c r="E496">
        <v>0</v>
      </c>
      <c r="F496">
        <v>0</v>
      </c>
      <c r="G496">
        <v>1404652</v>
      </c>
      <c r="H496">
        <v>0</v>
      </c>
      <c r="I496">
        <v>1</v>
      </c>
      <c r="J496">
        <v>0</v>
      </c>
      <c r="K496">
        <v>0</v>
      </c>
      <c r="L496">
        <v>73683.5859375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526526528</v>
      </c>
      <c r="D497">
        <v>0</v>
      </c>
      <c r="E497">
        <v>0</v>
      </c>
      <c r="F497">
        <v>0</v>
      </c>
      <c r="G497">
        <v>1404652</v>
      </c>
      <c r="H497">
        <v>0</v>
      </c>
      <c r="I497">
        <v>1</v>
      </c>
      <c r="J497">
        <v>0</v>
      </c>
      <c r="K497">
        <v>0</v>
      </c>
      <c r="L497">
        <v>73966.4921875</v>
      </c>
    </row>
    <row r="498" spans="1:12" x14ac:dyDescent="0.25">
      <c r="A498">
        <v>1875</v>
      </c>
      <c r="B498" s="1">
        <f>DATE(2023,10,21) + TIME(0,0,0)</f>
        <v>45220</v>
      </c>
      <c r="C498">
        <v>526539584</v>
      </c>
      <c r="D498">
        <v>0</v>
      </c>
      <c r="E498">
        <v>0</v>
      </c>
      <c r="F498">
        <v>0</v>
      </c>
      <c r="G498">
        <v>1305272.75</v>
      </c>
      <c r="H498">
        <v>0</v>
      </c>
      <c r="I498">
        <v>1</v>
      </c>
      <c r="J498">
        <v>0</v>
      </c>
      <c r="K498">
        <v>0</v>
      </c>
      <c r="L498">
        <v>73811.109375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530442368</v>
      </c>
      <c r="D499">
        <v>0</v>
      </c>
      <c r="E499">
        <v>0</v>
      </c>
      <c r="F499">
        <v>0</v>
      </c>
      <c r="G499">
        <v>1305272.75</v>
      </c>
      <c r="H499">
        <v>0</v>
      </c>
      <c r="I499">
        <v>1</v>
      </c>
      <c r="J499">
        <v>0</v>
      </c>
      <c r="K499">
        <v>0</v>
      </c>
      <c r="L499">
        <v>73777.40625</v>
      </c>
    </row>
    <row r="500" spans="1:12" x14ac:dyDescent="0.25">
      <c r="A500">
        <v>1878</v>
      </c>
      <c r="B500" s="1">
        <f>DATE(2023,10,24) + TIME(0,0,0)</f>
        <v>45223</v>
      </c>
      <c r="C500">
        <v>530453760</v>
      </c>
      <c r="D500">
        <v>0</v>
      </c>
      <c r="E500">
        <v>0</v>
      </c>
      <c r="F500">
        <v>0</v>
      </c>
      <c r="G500">
        <v>1140070</v>
      </c>
      <c r="H500">
        <v>0</v>
      </c>
      <c r="I500">
        <v>1</v>
      </c>
      <c r="J500">
        <v>0</v>
      </c>
      <c r="K500">
        <v>0</v>
      </c>
      <c r="L500">
        <v>73517.4140625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531582432</v>
      </c>
      <c r="D501">
        <v>0</v>
      </c>
      <c r="E501">
        <v>0</v>
      </c>
      <c r="F501">
        <v>0</v>
      </c>
      <c r="G501">
        <v>1140070</v>
      </c>
      <c r="H501">
        <v>0</v>
      </c>
      <c r="I501">
        <v>1</v>
      </c>
      <c r="J501">
        <v>0</v>
      </c>
      <c r="K501">
        <v>0</v>
      </c>
      <c r="L501">
        <v>73304.171875</v>
      </c>
    </row>
    <row r="502" spans="1:12" x14ac:dyDescent="0.25">
      <c r="A502">
        <v>1879</v>
      </c>
      <c r="B502" s="1">
        <f>DATE(2023,10,25) + TIME(0,0,0)</f>
        <v>45224</v>
      </c>
      <c r="C502">
        <v>531594944</v>
      </c>
      <c r="D502">
        <v>0</v>
      </c>
      <c r="E502">
        <v>0</v>
      </c>
      <c r="F502">
        <v>0</v>
      </c>
      <c r="G502">
        <v>1251986.125</v>
      </c>
      <c r="H502">
        <v>0</v>
      </c>
      <c r="I502">
        <v>1</v>
      </c>
      <c r="J502">
        <v>0</v>
      </c>
      <c r="K502">
        <v>0</v>
      </c>
      <c r="L502">
        <v>73479.5234375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533898592</v>
      </c>
      <c r="D503">
        <v>0</v>
      </c>
      <c r="E503">
        <v>0</v>
      </c>
      <c r="F503">
        <v>0</v>
      </c>
      <c r="G503">
        <v>1251986.125</v>
      </c>
      <c r="H503">
        <v>0</v>
      </c>
      <c r="I503">
        <v>1</v>
      </c>
      <c r="J503">
        <v>0</v>
      </c>
      <c r="K503">
        <v>0</v>
      </c>
      <c r="L503">
        <v>73592.3984375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534086400</v>
      </c>
      <c r="D504">
        <v>0</v>
      </c>
      <c r="E504">
        <v>0</v>
      </c>
      <c r="F504">
        <v>0</v>
      </c>
      <c r="G504">
        <v>1251986.125</v>
      </c>
      <c r="H504">
        <v>0</v>
      </c>
      <c r="I504">
        <v>1</v>
      </c>
      <c r="J504">
        <v>0</v>
      </c>
      <c r="K504">
        <v>0</v>
      </c>
      <c r="L504">
        <v>73594.1953125</v>
      </c>
    </row>
    <row r="505" spans="1:12" x14ac:dyDescent="0.25">
      <c r="A505">
        <v>1881</v>
      </c>
      <c r="B505" s="1">
        <f>DATE(2023,10,27) + TIME(0,0,0)</f>
        <v>45226</v>
      </c>
      <c r="C505">
        <v>534097792</v>
      </c>
      <c r="D505">
        <v>0</v>
      </c>
      <c r="E505">
        <v>0</v>
      </c>
      <c r="F505">
        <v>0</v>
      </c>
      <c r="G505">
        <v>1140276.625</v>
      </c>
      <c r="H505">
        <v>0</v>
      </c>
      <c r="I505">
        <v>1</v>
      </c>
      <c r="J505">
        <v>0</v>
      </c>
      <c r="K505">
        <v>0</v>
      </c>
      <c r="L505">
        <v>73418.4921875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535226688</v>
      </c>
      <c r="D506">
        <v>0</v>
      </c>
      <c r="E506">
        <v>0</v>
      </c>
      <c r="F506">
        <v>0</v>
      </c>
      <c r="G506">
        <v>1140276.625</v>
      </c>
      <c r="H506">
        <v>0</v>
      </c>
      <c r="I506">
        <v>1</v>
      </c>
      <c r="J506">
        <v>0</v>
      </c>
      <c r="K506">
        <v>0</v>
      </c>
      <c r="L506">
        <v>73276.1953125</v>
      </c>
    </row>
    <row r="507" spans="1:12" x14ac:dyDescent="0.25">
      <c r="A507">
        <v>1882</v>
      </c>
      <c r="B507" s="1">
        <f>DATE(2023,10,28) + TIME(0,0,0)</f>
        <v>45227</v>
      </c>
      <c r="C507">
        <v>535238784</v>
      </c>
      <c r="D507">
        <v>0</v>
      </c>
      <c r="E507">
        <v>0</v>
      </c>
      <c r="F507">
        <v>0</v>
      </c>
      <c r="G507">
        <v>1211959.125</v>
      </c>
      <c r="H507">
        <v>0</v>
      </c>
      <c r="I507">
        <v>1</v>
      </c>
      <c r="J507">
        <v>0</v>
      </c>
      <c r="K507">
        <v>0</v>
      </c>
      <c r="L507">
        <v>73388.4375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571585472</v>
      </c>
      <c r="D508">
        <v>0</v>
      </c>
      <c r="E508">
        <v>0</v>
      </c>
      <c r="F508">
        <v>0</v>
      </c>
      <c r="G508">
        <v>1211959.125</v>
      </c>
      <c r="H508">
        <v>0</v>
      </c>
      <c r="I508">
        <v>1</v>
      </c>
      <c r="J508">
        <v>0</v>
      </c>
      <c r="K508">
        <v>0</v>
      </c>
      <c r="L508">
        <v>73555.9375</v>
      </c>
    </row>
    <row r="509" spans="1:12" x14ac:dyDescent="0.25">
      <c r="A509">
        <v>1912</v>
      </c>
      <c r="B509" s="1">
        <f>DATE(2023,11,27) + TIME(0,0,0)</f>
        <v>45257</v>
      </c>
      <c r="C509">
        <v>571597568</v>
      </c>
      <c r="D509">
        <v>0</v>
      </c>
      <c r="E509">
        <v>0</v>
      </c>
      <c r="F509">
        <v>0</v>
      </c>
      <c r="G509">
        <v>1213465</v>
      </c>
      <c r="H509">
        <v>0</v>
      </c>
      <c r="I509">
        <v>1</v>
      </c>
      <c r="J509">
        <v>0</v>
      </c>
      <c r="K509">
        <v>0</v>
      </c>
      <c r="L509">
        <v>73558.3359375</v>
      </c>
    </row>
    <row r="510" spans="1:12" x14ac:dyDescent="0.25">
      <c r="A510">
        <v>1919</v>
      </c>
      <c r="B510" s="1">
        <f>DATE(2023,12,4) + TIME(0,0,0)</f>
        <v>45264</v>
      </c>
      <c r="C510">
        <v>580091840</v>
      </c>
      <c r="D510">
        <v>0</v>
      </c>
      <c r="E510">
        <v>0</v>
      </c>
      <c r="F510">
        <v>0</v>
      </c>
      <c r="G510">
        <v>1213465</v>
      </c>
      <c r="H510">
        <v>0</v>
      </c>
      <c r="I510">
        <v>1</v>
      </c>
      <c r="J510">
        <v>0</v>
      </c>
      <c r="K510">
        <v>0</v>
      </c>
      <c r="L510">
        <v>73593.125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581293184</v>
      </c>
      <c r="D511">
        <v>0</v>
      </c>
      <c r="E511">
        <v>0</v>
      </c>
      <c r="F511">
        <v>0</v>
      </c>
      <c r="G511">
        <v>1213465</v>
      </c>
      <c r="H511">
        <v>0</v>
      </c>
      <c r="I511">
        <v>1</v>
      </c>
      <c r="J511">
        <v>0</v>
      </c>
      <c r="K511">
        <v>0</v>
      </c>
      <c r="L511">
        <v>73597.5546875</v>
      </c>
    </row>
    <row r="512" spans="1:12" x14ac:dyDescent="0.25">
      <c r="A512">
        <v>1920</v>
      </c>
      <c r="B512" s="1">
        <f>DATE(2023,12,5) + TIME(0,0,0)</f>
        <v>45265</v>
      </c>
      <c r="C512">
        <v>581304960</v>
      </c>
      <c r="D512">
        <v>0</v>
      </c>
      <c r="E512">
        <v>0</v>
      </c>
      <c r="F512">
        <v>0</v>
      </c>
      <c r="G512">
        <v>1179078.125</v>
      </c>
      <c r="H512">
        <v>0</v>
      </c>
      <c r="I512">
        <v>1</v>
      </c>
      <c r="J512">
        <v>0</v>
      </c>
      <c r="K512">
        <v>0</v>
      </c>
      <c r="L512">
        <v>73543.2578125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594263040</v>
      </c>
      <c r="D513">
        <v>0</v>
      </c>
      <c r="E513">
        <v>0</v>
      </c>
      <c r="F513">
        <v>0</v>
      </c>
      <c r="G513">
        <v>1179078.125</v>
      </c>
      <c r="H513">
        <v>0</v>
      </c>
      <c r="I513">
        <v>1</v>
      </c>
      <c r="J513">
        <v>0</v>
      </c>
      <c r="K513">
        <v>0</v>
      </c>
      <c r="L513">
        <v>73387.3359375</v>
      </c>
    </row>
    <row r="514" spans="1:12" x14ac:dyDescent="0.25">
      <c r="A514">
        <v>1931</v>
      </c>
      <c r="B514" s="1">
        <f>DATE(2023,12,16) + TIME(0,0,0)</f>
        <v>45276</v>
      </c>
      <c r="C514">
        <v>594275200</v>
      </c>
      <c r="D514">
        <v>0</v>
      </c>
      <c r="E514">
        <v>0</v>
      </c>
      <c r="F514">
        <v>0</v>
      </c>
      <c r="G514">
        <v>1219201.5</v>
      </c>
      <c r="H514">
        <v>0</v>
      </c>
      <c r="I514">
        <v>1</v>
      </c>
      <c r="J514">
        <v>0</v>
      </c>
      <c r="K514">
        <v>0</v>
      </c>
      <c r="L514">
        <v>73450.75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595482240</v>
      </c>
      <c r="D515">
        <v>0</v>
      </c>
      <c r="E515">
        <v>0</v>
      </c>
      <c r="F515">
        <v>0</v>
      </c>
      <c r="G515">
        <v>1219201.5</v>
      </c>
      <c r="H515">
        <v>0</v>
      </c>
      <c r="I515">
        <v>1</v>
      </c>
      <c r="J515">
        <v>0</v>
      </c>
      <c r="K515">
        <v>0</v>
      </c>
      <c r="L515">
        <v>73489.8828125</v>
      </c>
    </row>
    <row r="516" spans="1:12" x14ac:dyDescent="0.25">
      <c r="A516">
        <v>1932</v>
      </c>
      <c r="B516" s="1">
        <f>DATE(2023,12,17) + TIME(0,0,0)</f>
        <v>45277</v>
      </c>
      <c r="C516">
        <v>595482240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73056.65625</v>
      </c>
    </row>
    <row r="517" spans="1:12" x14ac:dyDescent="0.25">
      <c r="A517">
        <v>1934</v>
      </c>
      <c r="B517" s="1">
        <f>DATE(2023,12,19) + TIME(0,0,0)</f>
        <v>45279</v>
      </c>
      <c r="C517">
        <v>595482240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72322.7265625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595482240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72169.4609375</v>
      </c>
    </row>
    <row r="519" spans="1:12" x14ac:dyDescent="0.25">
      <c r="A519">
        <v>1935</v>
      </c>
      <c r="B519" s="1">
        <f>DATE(2023,12,20) + TIME(0,0,0)</f>
        <v>45280</v>
      </c>
      <c r="C519">
        <v>595495744</v>
      </c>
      <c r="D519">
        <v>0</v>
      </c>
      <c r="E519">
        <v>0</v>
      </c>
      <c r="F519">
        <v>0</v>
      </c>
      <c r="G519">
        <v>1352467.875</v>
      </c>
      <c r="H519">
        <v>0</v>
      </c>
      <c r="I519">
        <v>1</v>
      </c>
      <c r="J519">
        <v>0</v>
      </c>
      <c r="K519">
        <v>0</v>
      </c>
      <c r="L519">
        <v>71417.9375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596834688</v>
      </c>
      <c r="D520">
        <v>0</v>
      </c>
      <c r="E520">
        <v>0</v>
      </c>
      <c r="F520">
        <v>0</v>
      </c>
      <c r="G520">
        <v>1352467.875</v>
      </c>
      <c r="H520">
        <v>0</v>
      </c>
      <c r="I520">
        <v>1</v>
      </c>
      <c r="J520">
        <v>0</v>
      </c>
      <c r="K520">
        <v>0</v>
      </c>
      <c r="L520">
        <v>73068.078125</v>
      </c>
    </row>
    <row r="521" spans="1:12" x14ac:dyDescent="0.25">
      <c r="A521">
        <v>1936</v>
      </c>
      <c r="B521" s="1">
        <f>DATE(2023,12,21) + TIME(0,0,0)</f>
        <v>45281</v>
      </c>
      <c r="C521">
        <v>596847104</v>
      </c>
      <c r="D521">
        <v>0</v>
      </c>
      <c r="E521">
        <v>0</v>
      </c>
      <c r="F521">
        <v>0</v>
      </c>
      <c r="G521">
        <v>1239412.125</v>
      </c>
      <c r="H521">
        <v>0</v>
      </c>
      <c r="I521">
        <v>1</v>
      </c>
      <c r="J521">
        <v>0</v>
      </c>
      <c r="K521">
        <v>0</v>
      </c>
      <c r="L521">
        <v>72895.5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607989376</v>
      </c>
      <c r="D522">
        <v>0</v>
      </c>
      <c r="E522">
        <v>0</v>
      </c>
      <c r="F522">
        <v>0</v>
      </c>
      <c r="G522">
        <v>1239412.125</v>
      </c>
      <c r="H522">
        <v>0</v>
      </c>
      <c r="I522">
        <v>1</v>
      </c>
      <c r="J522">
        <v>0</v>
      </c>
      <c r="K522">
        <v>0</v>
      </c>
      <c r="L522">
        <v>73258.5078125</v>
      </c>
    </row>
    <row r="523" spans="1:12" x14ac:dyDescent="0.25">
      <c r="A523">
        <v>1945</v>
      </c>
      <c r="B523" s="1">
        <f>DATE(2023,12,30) + TIME(0,0,0)</f>
        <v>45290</v>
      </c>
      <c r="C523">
        <v>607989376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72854.9375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607989376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73872.015625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607989376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73884.6953125</v>
      </c>
    </row>
    <row r="526" spans="1:12" x14ac:dyDescent="0.25">
      <c r="A526">
        <v>1950</v>
      </c>
      <c r="B526" s="1">
        <f>DATE(2024,1,4) + TIME(0,0,0)</f>
        <v>45295</v>
      </c>
      <c r="C526">
        <v>607989376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73878.7265625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607989376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73651.640625</v>
      </c>
    </row>
    <row r="528" spans="1:12" x14ac:dyDescent="0.25">
      <c r="A528">
        <v>1951</v>
      </c>
      <c r="B528" s="1">
        <f>DATE(2024,1,5) + TIME(0,0,0)</f>
        <v>45296</v>
      </c>
      <c r="C528">
        <v>607989376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73650.3671875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607989376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73478.4609375</v>
      </c>
    </row>
    <row r="530" spans="1:12" x14ac:dyDescent="0.25">
      <c r="A530">
        <v>1954</v>
      </c>
      <c r="B530" s="1">
        <f>DATE(2024,1,8) + TIME(0,0,0)</f>
        <v>45299</v>
      </c>
      <c r="C530">
        <v>607989376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73477.21875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607989376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73190.9921875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607989376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73184.3984375</v>
      </c>
    </row>
    <row r="533" spans="1:12" x14ac:dyDescent="0.25">
      <c r="A533">
        <v>1968</v>
      </c>
      <c r="B533" s="1">
        <f>DATE(2024,1,22) + TIME(0,0,0)</f>
        <v>45313</v>
      </c>
      <c r="C533">
        <v>607989376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73183.6484375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607989376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73125.21875</v>
      </c>
    </row>
    <row r="535" spans="1:12" x14ac:dyDescent="0.25">
      <c r="A535">
        <v>1970</v>
      </c>
      <c r="B535" s="1">
        <f>DATE(2024,1,24) + TIME(0,0,0)</f>
        <v>45315</v>
      </c>
      <c r="C535">
        <v>607989376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73110.9140625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607989376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72700.3828125</v>
      </c>
    </row>
    <row r="537" spans="1:12" x14ac:dyDescent="0.25">
      <c r="A537">
        <v>1970.5</v>
      </c>
      <c r="B537" s="1">
        <f>DATE(2024,1,24) + TIME(12,0,0)</f>
        <v>45315.5</v>
      </c>
      <c r="C537">
        <v>607989376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72707.734375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607989376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73060.1171875</v>
      </c>
    </row>
    <row r="539" spans="1:12" x14ac:dyDescent="0.25">
      <c r="A539">
        <v>1979</v>
      </c>
      <c r="B539" s="1">
        <f>DATE(2024,2,2) + TIME(0,0,0)</f>
        <v>45324</v>
      </c>
      <c r="C539">
        <v>607989376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73058.328125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607989376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72726.4296875</v>
      </c>
    </row>
    <row r="541" spans="1:12" x14ac:dyDescent="0.25">
      <c r="A541">
        <v>1994</v>
      </c>
      <c r="B541" s="1">
        <f>DATE(2024,2,17) + TIME(0,0,0)</f>
        <v>45339</v>
      </c>
      <c r="C541">
        <v>607989376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72727.5390625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607989376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72752.9921875</v>
      </c>
    </row>
    <row r="543" spans="1:12" x14ac:dyDescent="0.25">
      <c r="A543">
        <v>1999</v>
      </c>
      <c r="B543" s="1">
        <f>DATE(2024,2,22) + TIME(0,0,0)</f>
        <v>45344</v>
      </c>
      <c r="C543">
        <v>607989376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72751.28125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607989376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72615.53125</v>
      </c>
    </row>
    <row r="545" spans="1:12" x14ac:dyDescent="0.25">
      <c r="A545">
        <v>2003</v>
      </c>
      <c r="B545" s="1">
        <f>DATE(2024,2,26) + TIME(0,0,0)</f>
        <v>45348</v>
      </c>
      <c r="C545">
        <v>607989376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72599.3984375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607989376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71339.3671875</v>
      </c>
    </row>
    <row r="547" spans="1:12" x14ac:dyDescent="0.25">
      <c r="A547">
        <v>2007</v>
      </c>
      <c r="B547" s="1">
        <f>DATE(2024,3,1) + TIME(0,0,0)</f>
        <v>45352</v>
      </c>
      <c r="C547">
        <v>607989376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71356.3984375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607989376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72267.65625</v>
      </c>
    </row>
    <row r="549" spans="1:12" x14ac:dyDescent="0.25">
      <c r="A549">
        <v>2010</v>
      </c>
      <c r="B549" s="1">
        <f>DATE(2024,3,4) + TIME(0,0,0)</f>
        <v>45355</v>
      </c>
      <c r="C549">
        <v>607989376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72265.5234375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607989376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72232.9609375</v>
      </c>
    </row>
    <row r="551" spans="1:12" x14ac:dyDescent="0.25">
      <c r="A551">
        <v>2012</v>
      </c>
      <c r="B551" s="1">
        <f>DATE(2024,3,6) + TIME(0,0,0)</f>
        <v>45357</v>
      </c>
      <c r="C551">
        <v>607989376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72234.2421875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607989376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72318.7734375</v>
      </c>
    </row>
    <row r="553" spans="1:12" x14ac:dyDescent="0.25">
      <c r="A553">
        <v>2015</v>
      </c>
      <c r="B553" s="1">
        <f>DATE(2024,3,9) + TIME(0,0,0)</f>
        <v>45360</v>
      </c>
      <c r="C553">
        <v>607989376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72319.734375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607989376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72360.328125</v>
      </c>
    </row>
    <row r="555" spans="1:12" x14ac:dyDescent="0.25">
      <c r="A555">
        <v>2016</v>
      </c>
      <c r="B555" s="1">
        <f>DATE(2024,3,10) + TIME(0,0,0)</f>
        <v>45361</v>
      </c>
      <c r="C555">
        <v>607989376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72357.296875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607989376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72234.1796875</v>
      </c>
    </row>
    <row r="557" spans="1:12" x14ac:dyDescent="0.25">
      <c r="A557">
        <v>2018</v>
      </c>
      <c r="B557" s="1">
        <f>DATE(2024,3,12) + TIME(0,0,0)</f>
        <v>45363</v>
      </c>
      <c r="C557">
        <v>607989376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72237.9140625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607989376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72329.9296875</v>
      </c>
    </row>
    <row r="559" spans="1:12" x14ac:dyDescent="0.25">
      <c r="A559">
        <v>2018.5</v>
      </c>
      <c r="B559" s="1">
        <f>DATE(2024,3,12) + TIME(12,0,0)</f>
        <v>45363.5</v>
      </c>
      <c r="C559">
        <v>607989376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72330.4453125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607989376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72355.84375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607989376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72365.5390625</v>
      </c>
    </row>
    <row r="562" spans="1:12" x14ac:dyDescent="0.25">
      <c r="A562">
        <v>2020</v>
      </c>
      <c r="B562" s="1">
        <f>DATE(2024,3,14) + TIME(0,0,0)</f>
        <v>45365</v>
      </c>
      <c r="C562">
        <v>607989376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72363.9453125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607989376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72268.625</v>
      </c>
    </row>
    <row r="564" spans="1:12" x14ac:dyDescent="0.25">
      <c r="A564">
        <v>2026</v>
      </c>
      <c r="B564" s="1">
        <f>DATE(2024,3,20) + TIME(0,0,0)</f>
        <v>45371</v>
      </c>
      <c r="C564">
        <v>607989376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72265.703125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607989376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72162</v>
      </c>
    </row>
    <row r="566" spans="1:12" x14ac:dyDescent="0.25">
      <c r="A566">
        <v>2027</v>
      </c>
      <c r="B566" s="1">
        <f>DATE(2024,3,21) + TIME(0,0,0)</f>
        <v>45372</v>
      </c>
      <c r="C566">
        <v>607989376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72163.796875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607989376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72168.1953125</v>
      </c>
    </row>
    <row r="568" spans="1:12" x14ac:dyDescent="0.25">
      <c r="A568">
        <v>2033</v>
      </c>
      <c r="B568" s="1">
        <f>DATE(2024,3,27) + TIME(0,0,0)</f>
        <v>45378</v>
      </c>
      <c r="C568">
        <v>607989376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72171.234375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607989376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72269.390625</v>
      </c>
    </row>
    <row r="570" spans="1:12" x14ac:dyDescent="0.25">
      <c r="A570">
        <v>2034</v>
      </c>
      <c r="B570" s="1">
        <f>DATE(2024,3,28) + TIME(0,0,0)</f>
        <v>45379</v>
      </c>
      <c r="C570">
        <v>607989376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72268.6953125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607989376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72252.875</v>
      </c>
    </row>
    <row r="572" spans="1:12" x14ac:dyDescent="0.25">
      <c r="A572">
        <v>2037</v>
      </c>
      <c r="B572" s="1">
        <f>DATE(2024,3,31) + TIME(0,0,0)</f>
        <v>45382</v>
      </c>
      <c r="C572">
        <v>607989376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72250.5625</v>
      </c>
    </row>
    <row r="573" spans="1:12" x14ac:dyDescent="0.25">
      <c r="A573">
        <v>2037.39</v>
      </c>
      <c r="B573" s="1">
        <f>DATE(2024,3,31) + TIME(9,21,36)</f>
        <v>45382.39</v>
      </c>
      <c r="C573">
        <v>607989376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72199.5703125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607989376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72199.1328125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607989376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72164.1171875</v>
      </c>
    </row>
    <row r="576" spans="1:12" x14ac:dyDescent="0.25">
      <c r="A576">
        <v>2039</v>
      </c>
      <c r="B576" s="1">
        <f>DATE(2024,4,2) + TIME(0,0,0)</f>
        <v>45384</v>
      </c>
      <c r="C576">
        <v>607989376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72166.6484375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607989376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72225.828125</v>
      </c>
    </row>
    <row r="578" spans="1:12" x14ac:dyDescent="0.25">
      <c r="A578">
        <v>2039.5</v>
      </c>
      <c r="B578" s="1">
        <f>DATE(2024,4,2) + TIME(12,0,0)</f>
        <v>45384.5</v>
      </c>
      <c r="C578">
        <v>607989376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72223.875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607989376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72178.1171875</v>
      </c>
    </row>
    <row r="580" spans="1:12" x14ac:dyDescent="0.25">
      <c r="A580">
        <v>2040</v>
      </c>
      <c r="B580" s="1">
        <f>DATE(2024,4,3) + TIME(0,0,0)</f>
        <v>45385</v>
      </c>
      <c r="C580">
        <v>607989376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72181.1796875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607989376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72187.0546875</v>
      </c>
    </row>
    <row r="582" spans="1:12" x14ac:dyDescent="0.25">
      <c r="A582">
        <v>2040.19</v>
      </c>
      <c r="B582" s="1">
        <f>DATE(2024,4,3) + TIME(4,33,36)</f>
        <v>45385.19</v>
      </c>
      <c r="C582">
        <v>607989376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72222.390625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607989376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72222.0390625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607989376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72214.1875</v>
      </c>
    </row>
    <row r="585" spans="1:12" x14ac:dyDescent="0.25">
      <c r="A585">
        <v>2041</v>
      </c>
      <c r="B585" s="1">
        <f>DATE(2024,4,4) + TIME(0,0,0)</f>
        <v>45386</v>
      </c>
      <c r="C585">
        <v>607989376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72210.8828125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607989376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72105.59375</v>
      </c>
    </row>
    <row r="587" spans="1:12" x14ac:dyDescent="0.25">
      <c r="A587">
        <v>2042</v>
      </c>
      <c r="B587" s="1">
        <f>DATE(2024,4,5) + TIME(0,0,0)</f>
        <v>45387</v>
      </c>
      <c r="C587">
        <v>607989376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72108.5078125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607989376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72233.3828125</v>
      </c>
    </row>
    <row r="589" spans="1:12" x14ac:dyDescent="0.25">
      <c r="A589">
        <v>2048</v>
      </c>
      <c r="B589" s="1">
        <f>DATE(2024,4,11) + TIME(0,0,0)</f>
        <v>45393</v>
      </c>
      <c r="C589">
        <v>607989376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72233.9140625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607989376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72254.78125</v>
      </c>
    </row>
    <row r="591" spans="1:12" x14ac:dyDescent="0.25">
      <c r="A591">
        <v>2049</v>
      </c>
      <c r="B591" s="1">
        <f>DATE(2024,4,12) + TIME(0,0,0)</f>
        <v>45394</v>
      </c>
      <c r="C591">
        <v>607989376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72252.9296875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607989376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72181.765625</v>
      </c>
    </row>
    <row r="593" spans="1:12" x14ac:dyDescent="0.25">
      <c r="A593">
        <v>2053</v>
      </c>
      <c r="B593" s="1">
        <f>DATE(2024,4,16) + TIME(0,0,0)</f>
        <v>45398</v>
      </c>
      <c r="C593">
        <v>607989376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72180.7109375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607989376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72138.40625</v>
      </c>
    </row>
    <row r="595" spans="1:12" x14ac:dyDescent="0.25">
      <c r="A595">
        <v>2055</v>
      </c>
      <c r="B595" s="1">
        <f>DATE(2024,4,18) + TIME(0,0,0)</f>
        <v>45400</v>
      </c>
      <c r="C595">
        <v>607989376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72141.0234375</v>
      </c>
    </row>
    <row r="596" spans="1:12" x14ac:dyDescent="0.25">
      <c r="A596">
        <v>2057.67</v>
      </c>
      <c r="B596" s="1">
        <f>DATE(2024,4,20) + TIME(16,4,48)</f>
        <v>45402.67</v>
      </c>
      <c r="C596">
        <v>607989376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72253.4296875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607989376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72258.875</v>
      </c>
    </row>
    <row r="598" spans="1:12" x14ac:dyDescent="0.25">
      <c r="A598">
        <v>2058</v>
      </c>
      <c r="B598" s="1">
        <f>DATE(2024,4,21) + TIME(0,0,0)</f>
        <v>45403</v>
      </c>
      <c r="C598">
        <v>607989376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72257.2421875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607989376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72221.515625</v>
      </c>
    </row>
    <row r="600" spans="1:12" x14ac:dyDescent="0.25">
      <c r="A600">
        <v>2065</v>
      </c>
      <c r="B600" s="1">
        <f>DATE(2024,4,28) + TIME(0,0,0)</f>
        <v>45410</v>
      </c>
      <c r="C600">
        <v>607989376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72219.6328125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607989376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72149.65625</v>
      </c>
    </row>
    <row r="602" spans="1:12" x14ac:dyDescent="0.25">
      <c r="A602">
        <v>2067</v>
      </c>
      <c r="B602" s="1">
        <f>DATE(2024,4,30) + TIME(0,0,0)</f>
        <v>45412</v>
      </c>
      <c r="C602">
        <v>607989376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72129.0390625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607989376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71141.2109375</v>
      </c>
    </row>
    <row r="604" spans="1:12" x14ac:dyDescent="0.25">
      <c r="A604">
        <v>2069</v>
      </c>
      <c r="B604" s="1">
        <f>DATE(2024,5,2) + TIME(0,0,0)</f>
        <v>45414</v>
      </c>
      <c r="C604">
        <v>607989376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71167.9921875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607989376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72235.390625</v>
      </c>
    </row>
    <row r="606" spans="1:12" x14ac:dyDescent="0.25">
      <c r="A606">
        <v>2071</v>
      </c>
      <c r="B606" s="1">
        <f>DATE(2024,5,4) + TIME(0,0,0)</f>
        <v>45416</v>
      </c>
      <c r="C606">
        <v>607989376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72234.5</v>
      </c>
    </row>
    <row r="607" spans="1:12" x14ac:dyDescent="0.25">
      <c r="A607">
        <v>2071.12</v>
      </c>
      <c r="B607" s="1">
        <f>DATE(2024,5,4) + TIME(2,52,48)</f>
        <v>45416.12</v>
      </c>
      <c r="C607">
        <v>607989376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72222.5859375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607989376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72250.390625</v>
      </c>
    </row>
    <row r="609" spans="1:12" x14ac:dyDescent="0.25">
      <c r="A609">
        <v>2072</v>
      </c>
      <c r="B609" s="1">
        <f>DATE(2024,5,5) + TIME(0,0,0)</f>
        <v>45417</v>
      </c>
      <c r="C609">
        <v>607989376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72246.765625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607989376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72216.625</v>
      </c>
    </row>
    <row r="611" spans="1:12" x14ac:dyDescent="0.25">
      <c r="A611">
        <v>2076</v>
      </c>
      <c r="B611" s="1">
        <f>DATE(2024,5,9) + TIME(0,0,0)</f>
        <v>45421</v>
      </c>
      <c r="C611">
        <v>607989376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72218.734375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607989376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72342.8125</v>
      </c>
    </row>
    <row r="613" spans="1:12" x14ac:dyDescent="0.25">
      <c r="A613">
        <v>2079</v>
      </c>
      <c r="B613" s="1">
        <f>DATE(2024,5,12) + TIME(0,0,0)</f>
        <v>45424</v>
      </c>
      <c r="C613">
        <v>607989376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72339.0859375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607989376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72254.8828125</v>
      </c>
    </row>
    <row r="615" spans="1:12" x14ac:dyDescent="0.25">
      <c r="A615">
        <v>2079.6</v>
      </c>
      <c r="B615" s="1">
        <f>DATE(2024,5,12) + TIME(14,24,0)</f>
        <v>45424.6</v>
      </c>
      <c r="C615">
        <v>607989376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72257.25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607989376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72352.78125</v>
      </c>
    </row>
    <row r="617" spans="1:12" x14ac:dyDescent="0.25">
      <c r="A617">
        <v>2082</v>
      </c>
      <c r="B617" s="1">
        <f>DATE(2024,5,15) + TIME(0,0,0)</f>
        <v>45427</v>
      </c>
      <c r="C617">
        <v>607989376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72351.109375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607989376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72314.8671875</v>
      </c>
    </row>
    <row r="619" spans="1:12" x14ac:dyDescent="0.25">
      <c r="A619">
        <v>2082.6</v>
      </c>
      <c r="B619" s="1">
        <f>DATE(2024,5,15) + TIME(14,24,0)</f>
        <v>45427.6</v>
      </c>
      <c r="C619">
        <v>607989376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72316.59375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607989376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72459.8828125</v>
      </c>
    </row>
    <row r="621" spans="1:12" x14ac:dyDescent="0.25">
      <c r="A621">
        <v>2090</v>
      </c>
      <c r="B621" s="1">
        <f>DATE(2024,5,23) + TIME(0,0,0)</f>
        <v>45435</v>
      </c>
      <c r="C621">
        <v>607989376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72462.9140625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607989376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72548.921875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607989376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72547.0390625</v>
      </c>
    </row>
    <row r="624" spans="1:12" x14ac:dyDescent="0.25">
      <c r="A624">
        <v>2094</v>
      </c>
      <c r="B624" s="1">
        <f>DATE(2024,5,27) + TIME(0,0,0)</f>
        <v>45439</v>
      </c>
      <c r="C624">
        <v>607989376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72528.71875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607989376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72537.8828125</v>
      </c>
    </row>
    <row r="626" spans="1:12" x14ac:dyDescent="0.25">
      <c r="A626">
        <v>2095</v>
      </c>
      <c r="B626" s="1">
        <f>DATE(2024,5,28) + TIME(0,0,0)</f>
        <v>45440</v>
      </c>
      <c r="C626">
        <v>607989376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72537.8671875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607989376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72611.2578125</v>
      </c>
    </row>
    <row r="628" spans="1:12" x14ac:dyDescent="0.25">
      <c r="A628">
        <v>2105</v>
      </c>
      <c r="B628" s="1">
        <f>DATE(2024,6,7) + TIME(0,0,0)</f>
        <v>45450</v>
      </c>
      <c r="C628">
        <v>607989376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72613.6875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607989376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72712.4453125</v>
      </c>
    </row>
    <row r="630" spans="1:12" x14ac:dyDescent="0.25">
      <c r="A630">
        <v>2107</v>
      </c>
      <c r="B630" s="1">
        <f>DATE(2024,6,9) + TIME(0,0,0)</f>
        <v>45452</v>
      </c>
      <c r="C630">
        <v>607989376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72708.921875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607989376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72589.4765625</v>
      </c>
    </row>
    <row r="632" spans="1:12" x14ac:dyDescent="0.25">
      <c r="A632">
        <v>2114</v>
      </c>
      <c r="B632" s="1">
        <f>DATE(2024,6,16) + TIME(0,0,0)</f>
        <v>45459</v>
      </c>
      <c r="C632">
        <v>607989376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72589.015625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607989376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72564.3359375</v>
      </c>
    </row>
    <row r="634" spans="1:12" x14ac:dyDescent="0.25">
      <c r="A634">
        <v>2119</v>
      </c>
      <c r="B634" s="1">
        <f>DATE(2024,6,21) + TIME(0,0,0)</f>
        <v>45464</v>
      </c>
      <c r="C634">
        <v>607989376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72562.8671875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607989376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72484.1875</v>
      </c>
    </row>
    <row r="636" spans="1:12" x14ac:dyDescent="0.25">
      <c r="A636">
        <v>2126</v>
      </c>
      <c r="B636" s="1">
        <f>DATE(2024,6,28) + TIME(0,0,0)</f>
        <v>45471</v>
      </c>
      <c r="C636">
        <v>607989376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72488.0703125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607989376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72636.96875</v>
      </c>
    </row>
    <row r="638" spans="1:12" x14ac:dyDescent="0.25">
      <c r="A638">
        <v>2129</v>
      </c>
      <c r="B638" s="1">
        <f>DATE(2024,7,1) + TIME(0,0,0)</f>
        <v>45474</v>
      </c>
      <c r="C638">
        <v>607989376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72635.203125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607989376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72594.765625</v>
      </c>
    </row>
    <row r="640" spans="1:12" x14ac:dyDescent="0.25">
      <c r="A640">
        <v>2131</v>
      </c>
      <c r="B640" s="1">
        <f>DATE(2024,7,3) + TIME(0,0,0)</f>
        <v>45476</v>
      </c>
      <c r="C640">
        <v>608002432</v>
      </c>
      <c r="D640">
        <v>0</v>
      </c>
      <c r="E640">
        <v>0</v>
      </c>
      <c r="F640">
        <v>0</v>
      </c>
      <c r="G640">
        <v>1302210.75</v>
      </c>
      <c r="H640">
        <v>0</v>
      </c>
      <c r="I640">
        <v>1</v>
      </c>
      <c r="J640">
        <v>0</v>
      </c>
      <c r="K640">
        <v>0</v>
      </c>
      <c r="L640">
        <v>71363.4921875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613198272</v>
      </c>
      <c r="D641">
        <v>0</v>
      </c>
      <c r="E641">
        <v>0</v>
      </c>
      <c r="F641">
        <v>0</v>
      </c>
      <c r="G641">
        <v>1302210.75</v>
      </c>
      <c r="H641">
        <v>0</v>
      </c>
      <c r="I641">
        <v>1</v>
      </c>
      <c r="J641">
        <v>0</v>
      </c>
      <c r="K641">
        <v>0</v>
      </c>
      <c r="L641">
        <v>71970.734375</v>
      </c>
    </row>
    <row r="642" spans="1:12" x14ac:dyDescent="0.25">
      <c r="A642">
        <v>2135</v>
      </c>
      <c r="B642" s="1">
        <f>DATE(2024,7,7) + TIME(0,0,0)</f>
        <v>45480</v>
      </c>
      <c r="C642">
        <v>613210880</v>
      </c>
      <c r="D642">
        <v>0</v>
      </c>
      <c r="E642">
        <v>0</v>
      </c>
      <c r="F642">
        <v>0</v>
      </c>
      <c r="G642">
        <v>1260497.25</v>
      </c>
      <c r="H642">
        <v>0</v>
      </c>
      <c r="I642">
        <v>1</v>
      </c>
      <c r="J642">
        <v>0</v>
      </c>
      <c r="K642">
        <v>0</v>
      </c>
      <c r="L642">
        <v>71902.21875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614206656</v>
      </c>
      <c r="D643">
        <v>0</v>
      </c>
      <c r="E643">
        <v>0</v>
      </c>
      <c r="F643">
        <v>0</v>
      </c>
      <c r="G643">
        <v>1260497.25</v>
      </c>
      <c r="H643">
        <v>0</v>
      </c>
      <c r="I643">
        <v>1</v>
      </c>
      <c r="J643">
        <v>0</v>
      </c>
      <c r="K643">
        <v>0</v>
      </c>
      <c r="L643">
        <v>71826.671875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614220352</v>
      </c>
      <c r="D644">
        <v>0</v>
      </c>
      <c r="E644">
        <v>0</v>
      </c>
      <c r="F644">
        <v>0</v>
      </c>
      <c r="G644">
        <v>1371570.75</v>
      </c>
      <c r="H644">
        <v>0</v>
      </c>
      <c r="I644">
        <v>1</v>
      </c>
      <c r="J644">
        <v>0</v>
      </c>
      <c r="K644">
        <v>0</v>
      </c>
      <c r="L644">
        <v>72005.65625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614480960</v>
      </c>
      <c r="D645">
        <v>0</v>
      </c>
      <c r="E645">
        <v>0</v>
      </c>
      <c r="F645">
        <v>0</v>
      </c>
      <c r="G645">
        <v>1371570.75</v>
      </c>
      <c r="H645">
        <v>0</v>
      </c>
      <c r="I645">
        <v>1</v>
      </c>
      <c r="J645">
        <v>0</v>
      </c>
      <c r="K645">
        <v>0</v>
      </c>
      <c r="L645">
        <v>72084.296875</v>
      </c>
    </row>
    <row r="646" spans="1:12" x14ac:dyDescent="0.25">
      <c r="A646">
        <v>2136</v>
      </c>
      <c r="B646" s="1">
        <f>DATE(2024,7,8) + TIME(0,0,0)</f>
        <v>45481</v>
      </c>
      <c r="C646">
        <v>614493952</v>
      </c>
      <c r="D646">
        <v>0</v>
      </c>
      <c r="E646">
        <v>0</v>
      </c>
      <c r="F646">
        <v>0</v>
      </c>
      <c r="G646">
        <v>1301968.75</v>
      </c>
      <c r="H646">
        <v>0</v>
      </c>
      <c r="I646">
        <v>1</v>
      </c>
      <c r="J646">
        <v>0</v>
      </c>
      <c r="K646">
        <v>0</v>
      </c>
      <c r="L646">
        <v>71974.296875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620990784</v>
      </c>
      <c r="D647">
        <v>0</v>
      </c>
      <c r="E647">
        <v>0</v>
      </c>
      <c r="F647">
        <v>0</v>
      </c>
      <c r="G647">
        <v>1301968.75</v>
      </c>
      <c r="H647">
        <v>0</v>
      </c>
      <c r="I647">
        <v>1</v>
      </c>
      <c r="J647">
        <v>0</v>
      </c>
      <c r="K647">
        <v>0</v>
      </c>
      <c r="L647">
        <v>71859.3203125</v>
      </c>
    </row>
    <row r="648" spans="1:12" x14ac:dyDescent="0.25">
      <c r="A648">
        <v>2141</v>
      </c>
      <c r="B648" s="1">
        <f>DATE(2024,7,13) + TIME(0,0,0)</f>
        <v>45486</v>
      </c>
      <c r="C648">
        <v>621004864</v>
      </c>
      <c r="D648">
        <v>0</v>
      </c>
      <c r="E648">
        <v>0</v>
      </c>
      <c r="F648">
        <v>0</v>
      </c>
      <c r="G648">
        <v>1408918.75</v>
      </c>
      <c r="H648">
        <v>0</v>
      </c>
      <c r="I648">
        <v>1</v>
      </c>
      <c r="J648">
        <v>0</v>
      </c>
      <c r="K648">
        <v>0</v>
      </c>
      <c r="L648">
        <v>72022.8984375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622399744</v>
      </c>
      <c r="D649">
        <v>0</v>
      </c>
      <c r="E649">
        <v>0</v>
      </c>
      <c r="F649">
        <v>0</v>
      </c>
      <c r="G649">
        <v>1408918.75</v>
      </c>
      <c r="H649">
        <v>0</v>
      </c>
      <c r="I649">
        <v>1</v>
      </c>
      <c r="J649">
        <v>0</v>
      </c>
      <c r="K649">
        <v>0</v>
      </c>
      <c r="L649">
        <v>72159.40625</v>
      </c>
    </row>
    <row r="650" spans="1:12" x14ac:dyDescent="0.25">
      <c r="A650">
        <v>2142</v>
      </c>
      <c r="B650" s="1">
        <f>DATE(2024,7,14) + TIME(0,0,0)</f>
        <v>45487</v>
      </c>
      <c r="C650">
        <v>622412992</v>
      </c>
      <c r="D650">
        <v>0</v>
      </c>
      <c r="E650">
        <v>0</v>
      </c>
      <c r="F650">
        <v>0</v>
      </c>
      <c r="G650">
        <v>1329797.75</v>
      </c>
      <c r="H650">
        <v>0</v>
      </c>
      <c r="I650">
        <v>1</v>
      </c>
      <c r="J650">
        <v>0</v>
      </c>
      <c r="K650">
        <v>0</v>
      </c>
      <c r="L650">
        <v>72039.5546875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637027520</v>
      </c>
      <c r="D651">
        <v>0</v>
      </c>
      <c r="E651">
        <v>0</v>
      </c>
      <c r="F651">
        <v>0</v>
      </c>
      <c r="G651">
        <v>1329797.75</v>
      </c>
      <c r="H651">
        <v>0</v>
      </c>
      <c r="I651">
        <v>1</v>
      </c>
      <c r="J651">
        <v>0</v>
      </c>
      <c r="K651">
        <v>0</v>
      </c>
      <c r="L651">
        <v>72122.578125</v>
      </c>
    </row>
    <row r="652" spans="1:12" x14ac:dyDescent="0.25">
      <c r="A652">
        <v>2153</v>
      </c>
      <c r="B652" s="1">
        <f>DATE(2024,7,25) + TIME(0,0,0)</f>
        <v>45498</v>
      </c>
      <c r="C652">
        <v>637040384</v>
      </c>
      <c r="D652">
        <v>0</v>
      </c>
      <c r="E652">
        <v>0</v>
      </c>
      <c r="F652">
        <v>0</v>
      </c>
      <c r="G652">
        <v>1289149.25</v>
      </c>
      <c r="H652">
        <v>0</v>
      </c>
      <c r="I652">
        <v>1</v>
      </c>
      <c r="J652">
        <v>0</v>
      </c>
      <c r="K652">
        <v>0</v>
      </c>
      <c r="L652">
        <v>72061.171875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638316672</v>
      </c>
      <c r="D653">
        <v>0</v>
      </c>
      <c r="E653">
        <v>0</v>
      </c>
      <c r="F653">
        <v>0</v>
      </c>
      <c r="G653">
        <v>1289149.25</v>
      </c>
      <c r="H653">
        <v>0</v>
      </c>
      <c r="I653">
        <v>1</v>
      </c>
      <c r="J653">
        <v>0</v>
      </c>
      <c r="K653">
        <v>0</v>
      </c>
      <c r="L653">
        <v>72029.515625</v>
      </c>
    </row>
    <row r="654" spans="1:12" x14ac:dyDescent="0.25">
      <c r="A654">
        <v>2154</v>
      </c>
      <c r="B654" s="1">
        <f>DATE(2024,7,26) + TIME(0,0,0)</f>
        <v>45499</v>
      </c>
      <c r="C654">
        <v>638329856</v>
      </c>
      <c r="D654">
        <v>0</v>
      </c>
      <c r="E654">
        <v>0</v>
      </c>
      <c r="F654">
        <v>0</v>
      </c>
      <c r="G654">
        <v>1323772.5</v>
      </c>
      <c r="H654">
        <v>0</v>
      </c>
      <c r="I654">
        <v>1</v>
      </c>
      <c r="J654">
        <v>0</v>
      </c>
      <c r="K654">
        <v>0</v>
      </c>
      <c r="L654">
        <v>72081.09375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639640448</v>
      </c>
      <c r="D655">
        <v>0</v>
      </c>
      <c r="E655">
        <v>0</v>
      </c>
      <c r="F655">
        <v>0</v>
      </c>
      <c r="G655">
        <v>1323772.5</v>
      </c>
      <c r="H655">
        <v>0</v>
      </c>
      <c r="I655">
        <v>1</v>
      </c>
      <c r="J655">
        <v>0</v>
      </c>
      <c r="K655">
        <v>0</v>
      </c>
      <c r="L655">
        <v>72136.2265625</v>
      </c>
    </row>
    <row r="656" spans="1:12" x14ac:dyDescent="0.25">
      <c r="A656">
        <v>2155</v>
      </c>
      <c r="B656" s="1">
        <f>DATE(2024,7,27) + TIME(0,0,0)</f>
        <v>45500</v>
      </c>
      <c r="C656">
        <v>639653184</v>
      </c>
      <c r="D656">
        <v>0</v>
      </c>
      <c r="E656">
        <v>0</v>
      </c>
      <c r="F656">
        <v>0</v>
      </c>
      <c r="G656">
        <v>1279053.125</v>
      </c>
      <c r="H656">
        <v>0</v>
      </c>
      <c r="I656">
        <v>1</v>
      </c>
      <c r="J656">
        <v>0</v>
      </c>
      <c r="K656">
        <v>0</v>
      </c>
      <c r="L656">
        <v>72069.8671875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640919488</v>
      </c>
      <c r="D657">
        <v>0</v>
      </c>
      <c r="E657">
        <v>0</v>
      </c>
      <c r="F657">
        <v>0</v>
      </c>
      <c r="G657">
        <v>1279053.125</v>
      </c>
      <c r="H657">
        <v>0</v>
      </c>
      <c r="I657">
        <v>1</v>
      </c>
      <c r="J657">
        <v>0</v>
      </c>
      <c r="K657">
        <v>0</v>
      </c>
      <c r="L657">
        <v>72028.890625</v>
      </c>
    </row>
    <row r="658" spans="1:12" x14ac:dyDescent="0.25">
      <c r="A658">
        <v>2156</v>
      </c>
      <c r="B658" s="1">
        <f>DATE(2024,7,28) + TIME(0,0,0)</f>
        <v>45501</v>
      </c>
      <c r="C658">
        <v>640933056</v>
      </c>
      <c r="D658">
        <v>0</v>
      </c>
      <c r="E658">
        <v>0</v>
      </c>
      <c r="F658">
        <v>0</v>
      </c>
      <c r="G658">
        <v>1360502.25</v>
      </c>
      <c r="H658">
        <v>0</v>
      </c>
      <c r="I658">
        <v>1</v>
      </c>
      <c r="J658">
        <v>0</v>
      </c>
      <c r="K658">
        <v>0</v>
      </c>
      <c r="L658">
        <v>72150.1640625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645000960</v>
      </c>
      <c r="D659">
        <v>0</v>
      </c>
      <c r="E659">
        <v>0</v>
      </c>
      <c r="F659">
        <v>0</v>
      </c>
      <c r="G659">
        <v>1360502.25</v>
      </c>
      <c r="H659">
        <v>0</v>
      </c>
      <c r="I659">
        <v>1</v>
      </c>
      <c r="J659">
        <v>0</v>
      </c>
      <c r="K659">
        <v>0</v>
      </c>
      <c r="L659">
        <v>72303.734375</v>
      </c>
    </row>
    <row r="660" spans="1:12" x14ac:dyDescent="0.25">
      <c r="A660">
        <v>2159</v>
      </c>
      <c r="B660" s="1">
        <f>DATE(2024,7,31) + TIME(0,0,0)</f>
        <v>45504</v>
      </c>
      <c r="C660">
        <v>645014144</v>
      </c>
      <c r="D660">
        <v>0</v>
      </c>
      <c r="E660">
        <v>0</v>
      </c>
      <c r="F660">
        <v>0</v>
      </c>
      <c r="G660">
        <v>1315833.75</v>
      </c>
      <c r="H660">
        <v>0</v>
      </c>
      <c r="I660">
        <v>1</v>
      </c>
      <c r="J660">
        <v>0</v>
      </c>
      <c r="K660">
        <v>0</v>
      </c>
      <c r="L660">
        <v>72237.3046875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647632640</v>
      </c>
      <c r="D661">
        <v>0</v>
      </c>
      <c r="E661">
        <v>0</v>
      </c>
      <c r="F661">
        <v>0</v>
      </c>
      <c r="G661">
        <v>1315833.75</v>
      </c>
      <c r="H661">
        <v>0</v>
      </c>
      <c r="I661">
        <v>1</v>
      </c>
      <c r="J661">
        <v>0</v>
      </c>
      <c r="K661">
        <v>0</v>
      </c>
      <c r="L661">
        <v>72186.125</v>
      </c>
    </row>
    <row r="662" spans="1:12" x14ac:dyDescent="0.25">
      <c r="A662">
        <v>2161</v>
      </c>
      <c r="B662" s="1">
        <f>DATE(2024,8,2) + TIME(0,0,0)</f>
        <v>45506</v>
      </c>
      <c r="C662">
        <v>647646528</v>
      </c>
      <c r="D662">
        <v>0</v>
      </c>
      <c r="E662">
        <v>0</v>
      </c>
      <c r="F662">
        <v>0</v>
      </c>
      <c r="G662">
        <v>1386504</v>
      </c>
      <c r="H662">
        <v>0</v>
      </c>
      <c r="I662">
        <v>1</v>
      </c>
      <c r="J662">
        <v>0</v>
      </c>
      <c r="K662">
        <v>0</v>
      </c>
      <c r="L662">
        <v>72291.265625</v>
      </c>
    </row>
    <row r="663" spans="1:12" x14ac:dyDescent="0.25">
      <c r="A663">
        <v>2162</v>
      </c>
      <c r="B663" s="1">
        <f>DATE(2024,8,3) + TIME(0,0,0)</f>
        <v>45507</v>
      </c>
      <c r="C663">
        <v>649033024</v>
      </c>
      <c r="D663">
        <v>0</v>
      </c>
      <c r="E663">
        <v>0</v>
      </c>
      <c r="F663">
        <v>0</v>
      </c>
      <c r="G663">
        <v>1386504</v>
      </c>
      <c r="H663">
        <v>0</v>
      </c>
      <c r="I663">
        <v>1</v>
      </c>
      <c r="J663">
        <v>0</v>
      </c>
      <c r="K663">
        <v>0</v>
      </c>
      <c r="L663">
        <v>72387.3671875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73C6-FF14-4484-9E2C-F6D9B27FC5FC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27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62799.4375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62799.4375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62799.4375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62799.4375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62799.4375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62799.4375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62799.4375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62799.4375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62799.4375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62799.4375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62799.4375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62799.4375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62799.4375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62799.4375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62799.4375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62799.44140625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62799.44140625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62799.44140625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62799.44140625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62799.44140625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62799.44140625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62799.4453125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62799.4453125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62799.4453125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62799.4453125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62799.44921875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62799.44921875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62799.4609375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62799.4609375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62799.4765625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62799.4765625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62799.50390625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62799.50390625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62799.54296875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62799.54296875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62799.6015625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62799.6015625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62799.68359375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62799.68359375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62799.796875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62799.796875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62799.9453125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62799.9453125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62800.14453125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62800.14453125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62800.38671875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62800.38671875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62800.68359375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62800.68359375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62801.0390625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62801.0390625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62801.453125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62801.453125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62801.9296875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62801.9296875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62802.46875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62802.46875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62803.07421875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62803.07421875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62803.74609375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62803.74609375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62804.4765625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62804.48046875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62805.2734375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62805.2734375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62806.125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62806.12890625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62807.03515625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62807.03515625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62807.12890625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62807.12890625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62807.5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62807.70703125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63492.5234375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63492.83984375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63732.96875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63733.22265625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63849.59375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63849.8046875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63996.5859375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63996.74609375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64040.5703125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64040.58203125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64017.3984375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64017.37890625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64065.83984375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64065.80078125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64061.11328125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64061.109375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64070.5078125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64070.59375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64268.671875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64268.6796875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64202.640625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64202.58203125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64197.80859375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64197.8046875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64200.21484375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64200.1953125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64176.6796875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64176.671875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64183.2890625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64183.22265625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64178.9375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64178.890625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64164.7734375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64164.6953125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64117.93359375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64117.84765625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64104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64103.890625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64034.57421875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64034.4453125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63982.6015625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63982.4765625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63911.8515625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63911.74609375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63798.35546875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63798.265625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63779.6640625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63779.5703125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63770.5390625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63770.44921875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63735.55859375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63735.47265625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63727.125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63727.04296875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63710.7109375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63710.62890625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63664.36328125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63664.2890625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63642.703125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63642.6328125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63577.5234375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63577.46484375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63575.0703125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63575.01171875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63565.41796875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63565.359375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63536.56640625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63536.5078125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63520.19921875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63520.14453125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63499.40234375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63499.3515625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63479.6875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63479.63671875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63470.1875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63470.140625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63466.4453125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63466.3984375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63456.375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63456.33203125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63451.87109375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63451.828125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63449.1953125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63449.15234375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63447.42578125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63447.3828125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63398.41015625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63398.37109375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63387.15625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63387.12109375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63379.86328125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63379.828125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63376.27734375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63376.2421875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63372.7265625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63372.69140625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63355.6328125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63355.6015625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63345.80078125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63345.765625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63343.8671875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63343.8359375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63336.30078125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63336.26953125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63318.2421875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63318.21484375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63315.90625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63315.875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63309.58984375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63309.5625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63298.4921875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63298.46875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63293.08984375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63293.06640625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63285.19140625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63285.16796875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63262.99609375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63262.97265625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63217.2109375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63217.19140625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63211.41796875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63211.40234375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63207.64453125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63207.625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63198.51171875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63198.4921875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63191.48046875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63191.46484375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63186.36328125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63186.34765625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63183.01953125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63183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63181.36328125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63181.34765625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63173.30078125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63173.28515625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63159.6484375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63159.6328125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63158.9140625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63158.8984375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63151.0625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63151.046875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63148.27734375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63148.265625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63137.609375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63137.59765625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63135.03515625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63135.0234375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63133.765625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63133.75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63130.015625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63130.00390625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63117.15625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63117.14453125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63116.5859375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63116.57421875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63096.21875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63096.2109375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63095.2265625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63095.21875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63094.2421875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63094.234375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63089.4296875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63089.421875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63080.3125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63080.3046875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63079.43359375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63079.421875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63077.68359375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63077.67578125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63072.59765625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63072.58984375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63069.3125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63069.3046875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63066.11328125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63066.10546875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63060.71875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82.030006408691406</v>
      </c>
      <c r="F256">
        <v>0</v>
      </c>
      <c r="G256">
        <v>0</v>
      </c>
      <c r="H256">
        <v>0</v>
      </c>
      <c r="I256">
        <v>1</v>
      </c>
      <c r="J256">
        <v>100</v>
      </c>
      <c r="K256">
        <v>8203</v>
      </c>
      <c r="L256">
        <v>61839.3828125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16406</v>
      </c>
      <c r="F257">
        <v>0</v>
      </c>
      <c r="G257">
        <v>0</v>
      </c>
      <c r="H257">
        <v>0</v>
      </c>
      <c r="I257">
        <v>1</v>
      </c>
      <c r="J257">
        <v>100</v>
      </c>
      <c r="K257">
        <v>8203</v>
      </c>
      <c r="L257">
        <v>61861.015625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16488.052734375</v>
      </c>
      <c r="F258">
        <v>0</v>
      </c>
      <c r="G258">
        <v>0</v>
      </c>
      <c r="H258">
        <v>0</v>
      </c>
      <c r="I258">
        <v>1</v>
      </c>
      <c r="J258">
        <v>100</v>
      </c>
      <c r="K258">
        <v>8205.18359375</v>
      </c>
      <c r="L258">
        <v>61861.49609375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20508.591796875</v>
      </c>
      <c r="F259">
        <v>0</v>
      </c>
      <c r="G259">
        <v>0</v>
      </c>
      <c r="H259">
        <v>0</v>
      </c>
      <c r="I259">
        <v>1</v>
      </c>
      <c r="J259">
        <v>100</v>
      </c>
      <c r="K259">
        <v>8205.18359375</v>
      </c>
      <c r="L259">
        <v>61859.421875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20588.58203125</v>
      </c>
      <c r="F260">
        <v>0</v>
      </c>
      <c r="G260">
        <v>0</v>
      </c>
      <c r="H260">
        <v>0</v>
      </c>
      <c r="I260">
        <v>1</v>
      </c>
      <c r="J260">
        <v>100</v>
      </c>
      <c r="K260">
        <v>7998.93603515625</v>
      </c>
      <c r="L260">
        <v>61819.3984375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24508.060546875</v>
      </c>
      <c r="F261">
        <v>0</v>
      </c>
      <c r="G261">
        <v>0</v>
      </c>
      <c r="H261">
        <v>0</v>
      </c>
      <c r="I261">
        <v>1</v>
      </c>
      <c r="J261">
        <v>100</v>
      </c>
      <c r="K261">
        <v>7998.93603515625</v>
      </c>
      <c r="L261">
        <v>61809.0078125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24585.857421875</v>
      </c>
      <c r="F262">
        <v>0</v>
      </c>
      <c r="G262">
        <v>0</v>
      </c>
      <c r="H262">
        <v>0</v>
      </c>
      <c r="I262">
        <v>1</v>
      </c>
      <c r="J262">
        <v>100</v>
      </c>
      <c r="K262">
        <v>7779.68994140625</v>
      </c>
      <c r="L262">
        <v>61766.75390625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40067.44140625</v>
      </c>
      <c r="F263">
        <v>0</v>
      </c>
      <c r="G263">
        <v>0</v>
      </c>
      <c r="H263">
        <v>0</v>
      </c>
      <c r="I263">
        <v>1</v>
      </c>
      <c r="J263">
        <v>100</v>
      </c>
      <c r="K263">
        <v>7779.68994140625</v>
      </c>
      <c r="L263">
        <v>61740.77734375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40150.48046875</v>
      </c>
      <c r="F264">
        <v>0</v>
      </c>
      <c r="G264">
        <v>0</v>
      </c>
      <c r="H264">
        <v>0</v>
      </c>
      <c r="I264">
        <v>1</v>
      </c>
      <c r="J264">
        <v>100</v>
      </c>
      <c r="K264">
        <v>8304.1220703125</v>
      </c>
      <c r="L264">
        <v>61841.75390625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89892.171875</v>
      </c>
      <c r="F265">
        <v>0</v>
      </c>
      <c r="G265">
        <v>0</v>
      </c>
      <c r="H265">
        <v>0</v>
      </c>
      <c r="I265">
        <v>1</v>
      </c>
      <c r="J265">
        <v>100</v>
      </c>
      <c r="K265">
        <v>8304.1220703125</v>
      </c>
      <c r="L265">
        <v>61940.46484375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89991.4453125</v>
      </c>
      <c r="F266">
        <v>0</v>
      </c>
      <c r="G266">
        <v>0</v>
      </c>
      <c r="H266">
        <v>0</v>
      </c>
      <c r="I266">
        <v>1</v>
      </c>
      <c r="J266">
        <v>100</v>
      </c>
      <c r="K266">
        <v>9927.048828125</v>
      </c>
      <c r="L266">
        <v>62272.8984375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109746.265625</v>
      </c>
      <c r="F267">
        <v>0</v>
      </c>
      <c r="G267">
        <v>0</v>
      </c>
      <c r="H267">
        <v>0</v>
      </c>
      <c r="I267">
        <v>1</v>
      </c>
      <c r="J267">
        <v>100</v>
      </c>
      <c r="K267">
        <v>9927.048828125</v>
      </c>
      <c r="L267">
        <v>62381.015625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109828.8125</v>
      </c>
      <c r="F268">
        <v>0</v>
      </c>
      <c r="G268">
        <v>0</v>
      </c>
      <c r="H268">
        <v>0</v>
      </c>
      <c r="I268">
        <v>1</v>
      </c>
      <c r="J268">
        <v>100</v>
      </c>
      <c r="K268">
        <v>8254.4423828125</v>
      </c>
      <c r="L268">
        <v>62037.46875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151018.484375</v>
      </c>
      <c r="F269">
        <v>0</v>
      </c>
      <c r="G269">
        <v>0</v>
      </c>
      <c r="H269">
        <v>0</v>
      </c>
      <c r="I269">
        <v>1</v>
      </c>
      <c r="J269">
        <v>100</v>
      </c>
      <c r="K269">
        <v>8254.4423828125</v>
      </c>
      <c r="L269">
        <v>61961.5390625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151099.734375</v>
      </c>
      <c r="F270">
        <v>0</v>
      </c>
      <c r="G270">
        <v>0</v>
      </c>
      <c r="H270">
        <v>0</v>
      </c>
      <c r="I270">
        <v>1</v>
      </c>
      <c r="J270">
        <v>100</v>
      </c>
      <c r="K270">
        <v>8125.646484375</v>
      </c>
      <c r="L270">
        <v>61935.16015625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175395.421875</v>
      </c>
      <c r="F271">
        <v>0</v>
      </c>
      <c r="G271">
        <v>0</v>
      </c>
      <c r="H271">
        <v>0</v>
      </c>
      <c r="I271">
        <v>1</v>
      </c>
      <c r="J271">
        <v>100</v>
      </c>
      <c r="K271">
        <v>8125.646484375</v>
      </c>
      <c r="L271">
        <v>61931.71875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175477.171875</v>
      </c>
      <c r="F272">
        <v>0</v>
      </c>
      <c r="G272">
        <v>0</v>
      </c>
      <c r="H272">
        <v>0</v>
      </c>
      <c r="I272">
        <v>1</v>
      </c>
      <c r="J272">
        <v>100</v>
      </c>
      <c r="K272">
        <v>8175.7626953125</v>
      </c>
      <c r="L272">
        <v>61942.28125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248977.28125</v>
      </c>
      <c r="F273">
        <v>0</v>
      </c>
      <c r="G273">
        <v>0</v>
      </c>
      <c r="H273">
        <v>0</v>
      </c>
      <c r="I273">
        <v>1</v>
      </c>
      <c r="J273">
        <v>100</v>
      </c>
      <c r="K273">
        <v>8175.7626953125</v>
      </c>
      <c r="L273">
        <v>62000.9609375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249062.328125</v>
      </c>
      <c r="F274">
        <v>0</v>
      </c>
      <c r="G274">
        <v>0</v>
      </c>
      <c r="H274">
        <v>0</v>
      </c>
      <c r="I274">
        <v>1</v>
      </c>
      <c r="J274">
        <v>100</v>
      </c>
      <c r="K274">
        <v>8504.2138671875</v>
      </c>
      <c r="L274">
        <v>62073.6953125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255780.65625</v>
      </c>
      <c r="F275">
        <v>0</v>
      </c>
      <c r="G275">
        <v>0</v>
      </c>
      <c r="H275">
        <v>0</v>
      </c>
      <c r="I275">
        <v>1</v>
      </c>
      <c r="J275">
        <v>100</v>
      </c>
      <c r="K275">
        <v>8504.2138671875</v>
      </c>
      <c r="L275">
        <v>62095.82421875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255866.109375</v>
      </c>
      <c r="F276">
        <v>0</v>
      </c>
      <c r="G276">
        <v>0</v>
      </c>
      <c r="H276">
        <v>0</v>
      </c>
      <c r="I276">
        <v>1</v>
      </c>
      <c r="J276">
        <v>100</v>
      </c>
      <c r="K276">
        <v>8545.7734375</v>
      </c>
      <c r="L276">
        <v>62105.32421875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257489.8125</v>
      </c>
      <c r="F277">
        <v>0</v>
      </c>
      <c r="G277">
        <v>0</v>
      </c>
      <c r="H277">
        <v>0</v>
      </c>
      <c r="I277">
        <v>1</v>
      </c>
      <c r="J277">
        <v>100</v>
      </c>
      <c r="K277">
        <v>8545.7734375</v>
      </c>
      <c r="L277">
        <v>62109.265625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257573.8125</v>
      </c>
      <c r="F278">
        <v>0</v>
      </c>
      <c r="G278">
        <v>0</v>
      </c>
      <c r="H278">
        <v>0</v>
      </c>
      <c r="I278">
        <v>1</v>
      </c>
      <c r="J278">
        <v>100</v>
      </c>
      <c r="K278">
        <v>8400.37890625</v>
      </c>
      <c r="L278">
        <v>62077.0546875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282690.9375</v>
      </c>
      <c r="F279">
        <v>0</v>
      </c>
      <c r="G279">
        <v>0</v>
      </c>
      <c r="H279">
        <v>0</v>
      </c>
      <c r="I279">
        <v>1</v>
      </c>
      <c r="J279">
        <v>100</v>
      </c>
      <c r="K279">
        <v>8400.37890625</v>
      </c>
      <c r="L279">
        <v>62099.796875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282773.46875</v>
      </c>
      <c r="F280">
        <v>0</v>
      </c>
      <c r="G280">
        <v>0</v>
      </c>
      <c r="H280">
        <v>0</v>
      </c>
      <c r="I280">
        <v>1</v>
      </c>
      <c r="J280">
        <v>100</v>
      </c>
      <c r="K280">
        <v>8252.56640625</v>
      </c>
      <c r="L280">
        <v>62066.5390625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332206.34375</v>
      </c>
      <c r="F281">
        <v>0</v>
      </c>
      <c r="G281">
        <v>0</v>
      </c>
      <c r="H281">
        <v>0</v>
      </c>
      <c r="I281">
        <v>1</v>
      </c>
      <c r="J281">
        <v>100</v>
      </c>
      <c r="K281">
        <v>8252.56640625</v>
      </c>
      <c r="L281">
        <v>62096.78125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332287.84375</v>
      </c>
      <c r="F282">
        <v>0</v>
      </c>
      <c r="G282">
        <v>0</v>
      </c>
      <c r="H282">
        <v>0</v>
      </c>
      <c r="I282">
        <v>1</v>
      </c>
      <c r="J282">
        <v>100</v>
      </c>
      <c r="K282">
        <v>8149.47412109375</v>
      </c>
      <c r="L282">
        <v>62072.92578125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340355.8125</v>
      </c>
      <c r="F283">
        <v>0</v>
      </c>
      <c r="G283">
        <v>0</v>
      </c>
      <c r="H283">
        <v>0</v>
      </c>
      <c r="I283">
        <v>1</v>
      </c>
      <c r="J283">
        <v>100</v>
      </c>
      <c r="K283">
        <v>8149.47412109375</v>
      </c>
      <c r="L283">
        <v>62074.1640625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340439.625</v>
      </c>
      <c r="F284">
        <v>0</v>
      </c>
      <c r="G284">
        <v>0</v>
      </c>
      <c r="H284">
        <v>0</v>
      </c>
      <c r="I284">
        <v>1</v>
      </c>
      <c r="J284">
        <v>100</v>
      </c>
      <c r="K284">
        <v>8381.5439453125</v>
      </c>
      <c r="L284">
        <v>62129.65234375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390645.09375</v>
      </c>
      <c r="F285">
        <v>0</v>
      </c>
      <c r="G285">
        <v>0</v>
      </c>
      <c r="H285">
        <v>0</v>
      </c>
      <c r="I285">
        <v>1</v>
      </c>
      <c r="J285">
        <v>100</v>
      </c>
      <c r="K285">
        <v>8381.5439453125</v>
      </c>
      <c r="L285">
        <v>62165.96875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390727.84375</v>
      </c>
      <c r="F286">
        <v>0</v>
      </c>
      <c r="G286">
        <v>0</v>
      </c>
      <c r="H286">
        <v>0</v>
      </c>
      <c r="I286">
        <v>1</v>
      </c>
      <c r="J286">
        <v>100</v>
      </c>
      <c r="K286">
        <v>8276.3720703125</v>
      </c>
      <c r="L286">
        <v>62140.0234375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547896.1875</v>
      </c>
      <c r="F287">
        <v>0</v>
      </c>
      <c r="G287">
        <v>0</v>
      </c>
      <c r="H287">
        <v>0</v>
      </c>
      <c r="I287">
        <v>1</v>
      </c>
      <c r="J287">
        <v>100</v>
      </c>
      <c r="K287">
        <v>8276.3720703125</v>
      </c>
      <c r="L287">
        <v>62157.18359375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547981</v>
      </c>
      <c r="F288">
        <v>0</v>
      </c>
      <c r="G288">
        <v>0</v>
      </c>
      <c r="H288">
        <v>0</v>
      </c>
      <c r="I288">
        <v>1</v>
      </c>
      <c r="J288">
        <v>100</v>
      </c>
      <c r="K288">
        <v>8482.7001953125</v>
      </c>
      <c r="L288">
        <v>62212.23828125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564861.5625</v>
      </c>
      <c r="F289">
        <v>0</v>
      </c>
      <c r="G289">
        <v>0</v>
      </c>
      <c r="H289">
        <v>0</v>
      </c>
      <c r="I289">
        <v>1</v>
      </c>
      <c r="J289">
        <v>100</v>
      </c>
      <c r="K289">
        <v>8482.7001953125</v>
      </c>
      <c r="L289">
        <v>62234.00390625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564945.0625</v>
      </c>
      <c r="F290">
        <v>0</v>
      </c>
      <c r="G290">
        <v>0</v>
      </c>
      <c r="H290">
        <v>0</v>
      </c>
      <c r="I290">
        <v>1</v>
      </c>
      <c r="J290">
        <v>100</v>
      </c>
      <c r="K290">
        <v>8350.8369140625</v>
      </c>
      <c r="L290">
        <v>62199.12890625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569872.0625</v>
      </c>
      <c r="F291">
        <v>0</v>
      </c>
      <c r="G291">
        <v>0</v>
      </c>
      <c r="H291">
        <v>0</v>
      </c>
      <c r="I291">
        <v>1</v>
      </c>
      <c r="J291">
        <v>100</v>
      </c>
      <c r="K291">
        <v>8350.8369140625</v>
      </c>
      <c r="L291">
        <v>62197.37109375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569956.5625</v>
      </c>
      <c r="F292">
        <v>0</v>
      </c>
      <c r="G292">
        <v>0</v>
      </c>
      <c r="H292">
        <v>0</v>
      </c>
      <c r="I292">
        <v>1</v>
      </c>
      <c r="J292">
        <v>100</v>
      </c>
      <c r="K292">
        <v>8449.9228515625</v>
      </c>
      <c r="L292">
        <v>62223.78515625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666201.1875</v>
      </c>
      <c r="F293">
        <v>0</v>
      </c>
      <c r="G293">
        <v>0</v>
      </c>
      <c r="H293">
        <v>0</v>
      </c>
      <c r="I293">
        <v>1</v>
      </c>
      <c r="J293">
        <v>100</v>
      </c>
      <c r="K293">
        <v>8449.9228515625</v>
      </c>
      <c r="L293">
        <v>62262.58203125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666286.3125</v>
      </c>
      <c r="F294">
        <v>0</v>
      </c>
      <c r="G294">
        <v>0</v>
      </c>
      <c r="H294">
        <v>0</v>
      </c>
      <c r="I294">
        <v>1</v>
      </c>
      <c r="J294">
        <v>100</v>
      </c>
      <c r="K294">
        <v>8515.7275390625</v>
      </c>
      <c r="L294">
        <v>62281.37890625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670459.0625</v>
      </c>
      <c r="F295">
        <v>0</v>
      </c>
      <c r="G295">
        <v>0</v>
      </c>
      <c r="H295">
        <v>0</v>
      </c>
      <c r="I295">
        <v>1</v>
      </c>
      <c r="J295">
        <v>100</v>
      </c>
      <c r="K295">
        <v>8515.7275390625</v>
      </c>
      <c r="L295">
        <v>62286.0234375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670543.3125</v>
      </c>
      <c r="F296">
        <v>0</v>
      </c>
      <c r="G296">
        <v>0</v>
      </c>
      <c r="H296">
        <v>0</v>
      </c>
      <c r="I296">
        <v>1</v>
      </c>
      <c r="J296">
        <v>100</v>
      </c>
      <c r="K296">
        <v>8427.4326171875</v>
      </c>
      <c r="L296">
        <v>62260.8359375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742092.25</v>
      </c>
      <c r="F297">
        <v>0</v>
      </c>
      <c r="G297">
        <v>0</v>
      </c>
      <c r="H297">
        <v>0</v>
      </c>
      <c r="I297">
        <v>1</v>
      </c>
      <c r="J297">
        <v>100</v>
      </c>
      <c r="K297">
        <v>8427.4326171875</v>
      </c>
      <c r="L297">
        <v>62258.890625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742175.625</v>
      </c>
      <c r="F298">
        <v>0</v>
      </c>
      <c r="G298">
        <v>0</v>
      </c>
      <c r="H298">
        <v>0</v>
      </c>
      <c r="I298">
        <v>1</v>
      </c>
      <c r="J298">
        <v>100</v>
      </c>
      <c r="K298">
        <v>8342.8720703125</v>
      </c>
      <c r="L298">
        <v>62234.41796875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783806.5625</v>
      </c>
      <c r="F299">
        <v>0</v>
      </c>
      <c r="G299">
        <v>0</v>
      </c>
      <c r="H299">
        <v>0</v>
      </c>
      <c r="I299">
        <v>1</v>
      </c>
      <c r="J299">
        <v>100</v>
      </c>
      <c r="K299">
        <v>8342.8720703125</v>
      </c>
      <c r="L299">
        <v>62217.59765625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783889.4375</v>
      </c>
      <c r="F300">
        <v>0</v>
      </c>
      <c r="G300">
        <v>0</v>
      </c>
      <c r="H300">
        <v>0</v>
      </c>
      <c r="I300">
        <v>1</v>
      </c>
      <c r="J300">
        <v>100</v>
      </c>
      <c r="K300">
        <v>8286.6943359375</v>
      </c>
      <c r="L300">
        <v>70687.0390625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949540.5</v>
      </c>
      <c r="F301">
        <v>0</v>
      </c>
      <c r="G301">
        <v>0</v>
      </c>
      <c r="H301">
        <v>0</v>
      </c>
      <c r="I301">
        <v>1</v>
      </c>
      <c r="J301">
        <v>100</v>
      </c>
      <c r="K301">
        <v>8286.6943359375</v>
      </c>
      <c r="L301">
        <v>75644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949625.375</v>
      </c>
      <c r="F302">
        <v>0</v>
      </c>
      <c r="G302">
        <v>0</v>
      </c>
      <c r="H302">
        <v>0</v>
      </c>
      <c r="I302">
        <v>1</v>
      </c>
      <c r="J302">
        <v>100</v>
      </c>
      <c r="K302">
        <v>8491.4951171875</v>
      </c>
      <c r="L302">
        <v>75841.0859375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966523.4375</v>
      </c>
      <c r="F303">
        <v>0</v>
      </c>
      <c r="G303">
        <v>0</v>
      </c>
      <c r="H303">
        <v>0</v>
      </c>
      <c r="I303">
        <v>1</v>
      </c>
      <c r="J303">
        <v>100</v>
      </c>
      <c r="K303">
        <v>8491.4951171875</v>
      </c>
      <c r="L303">
        <v>75762.5859375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966606.5625</v>
      </c>
      <c r="F304">
        <v>0</v>
      </c>
      <c r="G304">
        <v>0</v>
      </c>
      <c r="H304">
        <v>0</v>
      </c>
      <c r="I304">
        <v>1</v>
      </c>
      <c r="J304">
        <v>100</v>
      </c>
      <c r="K304">
        <v>8311.0615234375</v>
      </c>
      <c r="L304">
        <v>75592.453125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991456.625</v>
      </c>
      <c r="F305">
        <v>0</v>
      </c>
      <c r="G305">
        <v>0</v>
      </c>
      <c r="H305">
        <v>0</v>
      </c>
      <c r="I305">
        <v>1</v>
      </c>
      <c r="J305">
        <v>100</v>
      </c>
      <c r="K305">
        <v>8311.0615234375</v>
      </c>
      <c r="L305">
        <v>75320.953125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991556.0625</v>
      </c>
      <c r="F306">
        <v>0</v>
      </c>
      <c r="G306">
        <v>0</v>
      </c>
      <c r="H306">
        <v>0</v>
      </c>
      <c r="I306">
        <v>1</v>
      </c>
      <c r="J306">
        <v>100</v>
      </c>
      <c r="K306">
        <v>9939.4228515625</v>
      </c>
      <c r="L306">
        <v>76816.5625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1021274.9375</v>
      </c>
      <c r="F307">
        <v>0</v>
      </c>
      <c r="G307">
        <v>0</v>
      </c>
      <c r="H307">
        <v>0</v>
      </c>
      <c r="I307">
        <v>1</v>
      </c>
      <c r="J307">
        <v>100</v>
      </c>
      <c r="K307">
        <v>9939.4228515625</v>
      </c>
      <c r="L307">
        <v>77247.53125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1021274.9375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68823.703125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1021274.9375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68756.65625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1021373.75</v>
      </c>
      <c r="F310">
        <v>0</v>
      </c>
      <c r="G310">
        <v>0</v>
      </c>
      <c r="H310">
        <v>0</v>
      </c>
      <c r="I310">
        <v>1</v>
      </c>
      <c r="J310">
        <v>100</v>
      </c>
      <c r="K310">
        <v>9880.693359375</v>
      </c>
      <c r="L310">
        <v>74519.3984375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1033131.75</v>
      </c>
      <c r="F311">
        <v>0</v>
      </c>
      <c r="G311">
        <v>0</v>
      </c>
      <c r="H311">
        <v>0</v>
      </c>
      <c r="I311">
        <v>1</v>
      </c>
      <c r="J311">
        <v>100</v>
      </c>
      <c r="K311">
        <v>9880.693359375</v>
      </c>
      <c r="L311">
        <v>76735.6953125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1033215.3125</v>
      </c>
      <c r="F312">
        <v>0</v>
      </c>
      <c r="G312">
        <v>0</v>
      </c>
      <c r="H312">
        <v>0</v>
      </c>
      <c r="I312">
        <v>1</v>
      </c>
      <c r="J312">
        <v>100</v>
      </c>
      <c r="K312">
        <v>8358.4111328125</v>
      </c>
      <c r="L312">
        <v>75381.4140625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1058207</v>
      </c>
      <c r="F313">
        <v>0</v>
      </c>
      <c r="G313">
        <v>0</v>
      </c>
      <c r="H313">
        <v>0</v>
      </c>
      <c r="I313">
        <v>1</v>
      </c>
      <c r="J313">
        <v>100</v>
      </c>
      <c r="K313">
        <v>8358.4111328125</v>
      </c>
      <c r="L313">
        <v>74945.8046875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1058207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69109.328125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1058207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69023.765625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1058290.5</v>
      </c>
      <c r="F316">
        <v>0</v>
      </c>
      <c r="G316">
        <v>0</v>
      </c>
      <c r="H316">
        <v>0</v>
      </c>
      <c r="I316">
        <v>1</v>
      </c>
      <c r="J316">
        <v>100</v>
      </c>
      <c r="K316">
        <v>8351.67578125</v>
      </c>
      <c r="L316">
        <v>72529.5078125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1083262</v>
      </c>
      <c r="F317">
        <v>0</v>
      </c>
      <c r="G317">
        <v>0</v>
      </c>
      <c r="H317">
        <v>0</v>
      </c>
      <c r="I317">
        <v>1</v>
      </c>
      <c r="J317">
        <v>100</v>
      </c>
      <c r="K317">
        <v>8351.67578125</v>
      </c>
      <c r="L317">
        <v>74633.5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1083344.625</v>
      </c>
      <c r="F318">
        <v>0</v>
      </c>
      <c r="G318">
        <v>0</v>
      </c>
      <c r="H318">
        <v>0</v>
      </c>
      <c r="I318">
        <v>1</v>
      </c>
      <c r="J318">
        <v>100</v>
      </c>
      <c r="K318">
        <v>8256.3203125</v>
      </c>
      <c r="L318">
        <v>74553.15625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1091518.375</v>
      </c>
      <c r="F319">
        <v>0</v>
      </c>
      <c r="G319">
        <v>0</v>
      </c>
      <c r="H319">
        <v>0</v>
      </c>
      <c r="I319">
        <v>1</v>
      </c>
      <c r="J319">
        <v>100</v>
      </c>
      <c r="K319">
        <v>8256.3203125</v>
      </c>
      <c r="L319">
        <v>74560.390625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1091611.5</v>
      </c>
      <c r="F320">
        <v>0</v>
      </c>
      <c r="G320">
        <v>0</v>
      </c>
      <c r="H320">
        <v>0</v>
      </c>
      <c r="I320">
        <v>1</v>
      </c>
      <c r="J320">
        <v>100</v>
      </c>
      <c r="K320">
        <v>9319.30859375</v>
      </c>
      <c r="L320">
        <v>75475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1110157</v>
      </c>
      <c r="F321">
        <v>0</v>
      </c>
      <c r="G321">
        <v>0</v>
      </c>
      <c r="H321">
        <v>0</v>
      </c>
      <c r="I321">
        <v>1</v>
      </c>
      <c r="J321">
        <v>100</v>
      </c>
      <c r="K321">
        <v>9319.30859375</v>
      </c>
      <c r="L321">
        <v>75820.3984375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1110234.625</v>
      </c>
      <c r="F322">
        <v>0</v>
      </c>
      <c r="G322">
        <v>0</v>
      </c>
      <c r="H322">
        <v>0</v>
      </c>
      <c r="I322">
        <v>1</v>
      </c>
      <c r="J322">
        <v>100</v>
      </c>
      <c r="K322">
        <v>7769.15771484375</v>
      </c>
      <c r="L322">
        <v>74505.5078125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1133464.375</v>
      </c>
      <c r="F323">
        <v>0</v>
      </c>
      <c r="G323">
        <v>0</v>
      </c>
      <c r="H323">
        <v>0</v>
      </c>
      <c r="I323">
        <v>1</v>
      </c>
      <c r="J323">
        <v>100</v>
      </c>
      <c r="K323">
        <v>7769.15771484375</v>
      </c>
      <c r="L323">
        <v>73897.125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1133550.125</v>
      </c>
      <c r="F324">
        <v>0</v>
      </c>
      <c r="G324">
        <v>0</v>
      </c>
      <c r="H324">
        <v>0</v>
      </c>
      <c r="I324">
        <v>1</v>
      </c>
      <c r="J324">
        <v>100</v>
      </c>
      <c r="K324">
        <v>8570.041015625</v>
      </c>
      <c r="L324">
        <v>74565.5390625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1142034.5</v>
      </c>
      <c r="F325">
        <v>0</v>
      </c>
      <c r="G325">
        <v>0</v>
      </c>
      <c r="H325">
        <v>0</v>
      </c>
      <c r="I325">
        <v>1</v>
      </c>
      <c r="J325">
        <v>100</v>
      </c>
      <c r="K325">
        <v>8570.041015625</v>
      </c>
      <c r="L325">
        <v>74747.6640625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1142116.5</v>
      </c>
      <c r="F326">
        <v>0</v>
      </c>
      <c r="G326">
        <v>0</v>
      </c>
      <c r="H326">
        <v>0</v>
      </c>
      <c r="I326">
        <v>1</v>
      </c>
      <c r="J326">
        <v>100</v>
      </c>
      <c r="K326">
        <v>8208.419921875</v>
      </c>
      <c r="L326">
        <v>74447.0703125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1183076.5</v>
      </c>
      <c r="F327">
        <v>0</v>
      </c>
      <c r="G327">
        <v>0</v>
      </c>
      <c r="H327">
        <v>0</v>
      </c>
      <c r="I327">
        <v>1</v>
      </c>
      <c r="J327">
        <v>100</v>
      </c>
      <c r="K327">
        <v>8208.419921875</v>
      </c>
      <c r="L327">
        <v>74228.1640625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1183159</v>
      </c>
      <c r="F328">
        <v>0</v>
      </c>
      <c r="G328">
        <v>0</v>
      </c>
      <c r="H328">
        <v>0</v>
      </c>
      <c r="I328">
        <v>1</v>
      </c>
      <c r="J328">
        <v>100</v>
      </c>
      <c r="K328">
        <v>8249.2939453125</v>
      </c>
      <c r="L328">
        <v>74261.2890625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1216073.75</v>
      </c>
      <c r="F329">
        <v>0</v>
      </c>
      <c r="G329">
        <v>0</v>
      </c>
      <c r="H329">
        <v>0</v>
      </c>
      <c r="I329">
        <v>1</v>
      </c>
      <c r="J329">
        <v>100</v>
      </c>
      <c r="K329">
        <v>8249.2939453125</v>
      </c>
      <c r="L329">
        <v>74195.578125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1216155.625</v>
      </c>
      <c r="F330">
        <v>0</v>
      </c>
      <c r="G330">
        <v>0</v>
      </c>
      <c r="H330">
        <v>0</v>
      </c>
      <c r="I330">
        <v>1</v>
      </c>
      <c r="J330">
        <v>100</v>
      </c>
      <c r="K330">
        <v>8195.1572265625</v>
      </c>
      <c r="L330">
        <v>74151.9296875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1257049.5</v>
      </c>
      <c r="F331">
        <v>0</v>
      </c>
      <c r="G331">
        <v>0</v>
      </c>
      <c r="H331">
        <v>0</v>
      </c>
      <c r="I331">
        <v>1</v>
      </c>
      <c r="J331">
        <v>100</v>
      </c>
      <c r="K331">
        <v>8195.1572265625</v>
      </c>
      <c r="L331">
        <v>74050.0078125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1257049.5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69888.2734375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1257049.5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69801.9609375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1257049.5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69801.1015625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1257049.5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69758.9921875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1257049.5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69758.1328125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1257049.5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69632.8515625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1257132.125</v>
      </c>
      <c r="F338">
        <v>0</v>
      </c>
      <c r="G338">
        <v>0</v>
      </c>
      <c r="H338">
        <v>0</v>
      </c>
      <c r="I338">
        <v>1</v>
      </c>
      <c r="J338">
        <v>100</v>
      </c>
      <c r="K338">
        <v>8255.64453125</v>
      </c>
      <c r="L338">
        <v>71061.9921875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1265387.75</v>
      </c>
      <c r="F339">
        <v>0</v>
      </c>
      <c r="G339">
        <v>0</v>
      </c>
      <c r="H339">
        <v>0</v>
      </c>
      <c r="I339">
        <v>1</v>
      </c>
      <c r="J339">
        <v>100</v>
      </c>
      <c r="K339">
        <v>8255.64453125</v>
      </c>
      <c r="L339">
        <v>73227.1796875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1273560.75</v>
      </c>
      <c r="F340">
        <v>0</v>
      </c>
      <c r="G340">
        <v>0</v>
      </c>
      <c r="H340">
        <v>0</v>
      </c>
      <c r="I340">
        <v>1</v>
      </c>
      <c r="J340">
        <v>100</v>
      </c>
      <c r="K340">
        <v>8255.64453125</v>
      </c>
      <c r="L340">
        <v>73553.734375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1273642.75</v>
      </c>
      <c r="F341">
        <v>0</v>
      </c>
      <c r="G341">
        <v>0</v>
      </c>
      <c r="H341">
        <v>0</v>
      </c>
      <c r="I341">
        <v>1</v>
      </c>
      <c r="J341">
        <v>100</v>
      </c>
      <c r="K341">
        <v>8188.6513671875</v>
      </c>
      <c r="L341">
        <v>73502.5234375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1281749.5</v>
      </c>
      <c r="F342">
        <v>0</v>
      </c>
      <c r="G342">
        <v>0</v>
      </c>
      <c r="H342">
        <v>0</v>
      </c>
      <c r="I342">
        <v>1</v>
      </c>
      <c r="J342">
        <v>100</v>
      </c>
      <c r="K342">
        <v>8188.6513671875</v>
      </c>
      <c r="L342">
        <v>73632.2421875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1281831.75</v>
      </c>
      <c r="F343">
        <v>0</v>
      </c>
      <c r="G343">
        <v>0</v>
      </c>
      <c r="H343">
        <v>0</v>
      </c>
      <c r="I343">
        <v>1</v>
      </c>
      <c r="J343">
        <v>100</v>
      </c>
      <c r="K343">
        <v>8225.5830078125</v>
      </c>
      <c r="L343">
        <v>73662.921875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1331103</v>
      </c>
      <c r="F344">
        <v>0</v>
      </c>
      <c r="G344">
        <v>0</v>
      </c>
      <c r="H344">
        <v>0</v>
      </c>
      <c r="I344">
        <v>1</v>
      </c>
      <c r="J344">
        <v>100</v>
      </c>
      <c r="K344">
        <v>8225.5830078125</v>
      </c>
      <c r="L344">
        <v>73840.546875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1331185.875</v>
      </c>
      <c r="F345">
        <v>0</v>
      </c>
      <c r="G345">
        <v>0</v>
      </c>
      <c r="H345">
        <v>0</v>
      </c>
      <c r="I345">
        <v>1</v>
      </c>
      <c r="J345">
        <v>100</v>
      </c>
      <c r="K345">
        <v>8290.4013671875</v>
      </c>
      <c r="L345">
        <v>73891.8046875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1389135.75</v>
      </c>
      <c r="F346">
        <v>0</v>
      </c>
      <c r="G346">
        <v>0</v>
      </c>
      <c r="H346">
        <v>0</v>
      </c>
      <c r="I346">
        <v>1</v>
      </c>
      <c r="J346">
        <v>100</v>
      </c>
      <c r="K346">
        <v>8290.4013671875</v>
      </c>
      <c r="L346">
        <v>73938.9296875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1389220.25</v>
      </c>
      <c r="F347">
        <v>0</v>
      </c>
      <c r="G347">
        <v>0</v>
      </c>
      <c r="H347">
        <v>0</v>
      </c>
      <c r="I347">
        <v>1</v>
      </c>
      <c r="J347">
        <v>100</v>
      </c>
      <c r="K347">
        <v>8451.4951171875</v>
      </c>
      <c r="L347">
        <v>74063.3359375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1397587.25</v>
      </c>
      <c r="F348">
        <v>0</v>
      </c>
      <c r="G348">
        <v>0</v>
      </c>
      <c r="H348">
        <v>0</v>
      </c>
      <c r="I348">
        <v>1</v>
      </c>
      <c r="J348">
        <v>100</v>
      </c>
      <c r="K348">
        <v>8451.4951171875</v>
      </c>
      <c r="L348">
        <v>74111.1875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1397667.625</v>
      </c>
      <c r="F349">
        <v>0</v>
      </c>
      <c r="G349">
        <v>0</v>
      </c>
      <c r="H349">
        <v>0</v>
      </c>
      <c r="I349">
        <v>1</v>
      </c>
      <c r="J349">
        <v>100</v>
      </c>
      <c r="K349">
        <v>8036.76708984375</v>
      </c>
      <c r="L349">
        <v>73792.2265625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1437771.125</v>
      </c>
      <c r="F350">
        <v>0</v>
      </c>
      <c r="G350">
        <v>0</v>
      </c>
      <c r="H350">
        <v>0</v>
      </c>
      <c r="I350">
        <v>1</v>
      </c>
      <c r="J350">
        <v>100</v>
      </c>
      <c r="K350">
        <v>8036.76708984375</v>
      </c>
      <c r="L350">
        <v>73630.6796875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1437852.875</v>
      </c>
      <c r="F351">
        <v>0</v>
      </c>
      <c r="G351">
        <v>0</v>
      </c>
      <c r="H351">
        <v>0</v>
      </c>
      <c r="I351">
        <v>1</v>
      </c>
      <c r="J351">
        <v>100</v>
      </c>
      <c r="K351">
        <v>8178.91845703125</v>
      </c>
      <c r="L351">
        <v>73738.8359375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1462307.875</v>
      </c>
      <c r="F352">
        <v>0</v>
      </c>
      <c r="G352">
        <v>0</v>
      </c>
      <c r="H352">
        <v>0</v>
      </c>
      <c r="I352">
        <v>1</v>
      </c>
      <c r="J352">
        <v>100</v>
      </c>
      <c r="K352">
        <v>8178.91845703125</v>
      </c>
      <c r="L352">
        <v>73758.71875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1462307.875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70008.25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1462307.875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69513.71875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1462307.875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69513.296875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1462307.875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69369.296875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1462307.875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69368.84375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1462307.875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69119.9140625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1462307.875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69101.7265625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1462307.875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69101.2890625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1462307.875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69014.4296875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1462307.875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69013.96875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1462307.875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68874.1484375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1462307.875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68873.71875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1462307.875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68541.984375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1462307.875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68541.5859375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1462307.875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68056.7890625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1462307.875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68056.5234375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1462307.875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67867.546875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1462307.875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67867.3046875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1462307.875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67577.9296875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1462307.875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67577.9140625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1462307.875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67597.859375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1462307.875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67597.9296875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1462307.875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67600.4609375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1462307.875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67600.5390625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1462307.875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67605.6796875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1462307.875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67605.546875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1462307.875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67586.40625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1462307.875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67586.4140625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1462307.875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67592.078125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1462307.875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67592.140625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1462307.875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67605.9140625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1462307.875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67605.78125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1462307.875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67520.984375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1462307.875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67520.7890625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1462307.875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67244.4375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1462307.875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67244.453125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1462307.875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67244.546875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1462307.875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67249.6171875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1462307.875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67249.7265625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1462307.875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67262.7265625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1462307.875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67262.859375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1462307.875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67276.671875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1462307.875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67276.6015625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1462307.875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67217.015625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1462307.875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67216.8828125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1462307.875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67203.78125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1462307.875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67203.6640625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1462307.875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67197.9296875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1462307.875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67197.796875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1462307.875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66953.8203125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1462307.875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66953.703125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1462307.875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66903.1796875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1462307.875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66903.0625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1462307.875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66881.484375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1462307.875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66871.09375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1462307.875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66870.984375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1462307.875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66839.2421875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1462307.875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66839.1328125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1462307.875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66837.7109375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1462307.875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66828.3046875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1462307.875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66828.203125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1462307.875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66783.171875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1462307.875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66783.0859375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1462307.875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66716.25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1462307.875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66716.1953125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1462307.875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66713.640625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1462307.875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66713.5625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1462307.875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66627.8125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1462307.875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66627.734375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1462307.875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66621.75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1462307.875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66621.6640625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1462307.875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66620.0390625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1462307.875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66619.9609375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1462307.875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66605.671875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1462307.875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66605.6015625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1462307.875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66578.7734375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1462307.875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66578.7109375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1462307.875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66572.2734375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1462307.875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66572.2109375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1462307.875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66561.4765625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1462307.875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66561.421875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1462307.875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66551.2265625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1462307.875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66546.3203125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1462307.875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66546.2890625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1462307.875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66544.71875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1462307.875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66544.6796875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1462307.875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66511.0546875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1462307.875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66511.015625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1462307.875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66504.296875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1462307.875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66504.2734375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1462307.875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66500.734375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1462408.875</v>
      </c>
      <c r="F444">
        <v>0</v>
      </c>
      <c r="G444">
        <v>0</v>
      </c>
      <c r="H444">
        <v>0</v>
      </c>
      <c r="I444">
        <v>1</v>
      </c>
      <c r="J444">
        <v>100</v>
      </c>
      <c r="K444">
        <v>10106.5830078125</v>
      </c>
      <c r="L444">
        <v>68305.1015625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1472414.5</v>
      </c>
      <c r="F445">
        <v>0</v>
      </c>
      <c r="G445">
        <v>0</v>
      </c>
      <c r="H445">
        <v>0</v>
      </c>
      <c r="I445">
        <v>1</v>
      </c>
      <c r="J445">
        <v>100</v>
      </c>
      <c r="K445">
        <v>10106.5830078125</v>
      </c>
      <c r="L445">
        <v>70166.3671875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1472506.375</v>
      </c>
      <c r="F446">
        <v>0</v>
      </c>
      <c r="G446">
        <v>0</v>
      </c>
      <c r="H446">
        <v>0</v>
      </c>
      <c r="I446">
        <v>1</v>
      </c>
      <c r="J446">
        <v>100</v>
      </c>
      <c r="K446">
        <v>9189.0517578125</v>
      </c>
      <c r="L446">
        <v>69751.890625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1481603.5</v>
      </c>
      <c r="F447">
        <v>0</v>
      </c>
      <c r="G447">
        <v>0</v>
      </c>
      <c r="H447">
        <v>0</v>
      </c>
      <c r="I447">
        <v>1</v>
      </c>
      <c r="J447">
        <v>100</v>
      </c>
      <c r="K447">
        <v>9189.0517578125</v>
      </c>
      <c r="L447">
        <v>70292.4375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1481703.625</v>
      </c>
      <c r="F448">
        <v>0</v>
      </c>
      <c r="G448">
        <v>0</v>
      </c>
      <c r="H448">
        <v>0</v>
      </c>
      <c r="I448">
        <v>1</v>
      </c>
      <c r="J448">
        <v>100</v>
      </c>
      <c r="K448">
        <v>10011.9814453125</v>
      </c>
      <c r="L448">
        <v>70714.1640625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1501627.5</v>
      </c>
      <c r="F449">
        <v>0</v>
      </c>
      <c r="G449">
        <v>0</v>
      </c>
      <c r="H449">
        <v>0</v>
      </c>
      <c r="I449">
        <v>1</v>
      </c>
      <c r="J449">
        <v>100</v>
      </c>
      <c r="K449">
        <v>10011.9814453125</v>
      </c>
      <c r="L449">
        <v>71435.84375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1501728.375</v>
      </c>
      <c r="F450">
        <v>0</v>
      </c>
      <c r="G450">
        <v>0</v>
      </c>
      <c r="H450">
        <v>0</v>
      </c>
      <c r="I450">
        <v>1</v>
      </c>
      <c r="J450">
        <v>100</v>
      </c>
      <c r="K450">
        <v>10094.326171875</v>
      </c>
      <c r="L450">
        <v>71483.484375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1511721.75</v>
      </c>
      <c r="F451">
        <v>0</v>
      </c>
      <c r="G451">
        <v>0</v>
      </c>
      <c r="H451">
        <v>0</v>
      </c>
      <c r="I451">
        <v>1</v>
      </c>
      <c r="J451">
        <v>100</v>
      </c>
      <c r="K451">
        <v>10094.326171875</v>
      </c>
      <c r="L451">
        <v>71700.8515625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1511823.375</v>
      </c>
      <c r="F452">
        <v>0</v>
      </c>
      <c r="G452">
        <v>0</v>
      </c>
      <c r="H452">
        <v>0</v>
      </c>
      <c r="I452">
        <v>1</v>
      </c>
      <c r="J452">
        <v>100</v>
      </c>
      <c r="K452">
        <v>10154.2158203125</v>
      </c>
      <c r="L452">
        <v>71735.6953125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1521876</v>
      </c>
      <c r="F453">
        <v>0</v>
      </c>
      <c r="G453">
        <v>0</v>
      </c>
      <c r="H453">
        <v>0</v>
      </c>
      <c r="I453">
        <v>1</v>
      </c>
      <c r="J453">
        <v>100</v>
      </c>
      <c r="K453">
        <v>10154.2158203125</v>
      </c>
      <c r="L453">
        <v>71949.2734375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1521975.625</v>
      </c>
      <c r="F454">
        <v>0</v>
      </c>
      <c r="G454">
        <v>0</v>
      </c>
      <c r="H454">
        <v>0</v>
      </c>
      <c r="I454">
        <v>1</v>
      </c>
      <c r="J454">
        <v>100</v>
      </c>
      <c r="K454">
        <v>9958.470703125</v>
      </c>
      <c r="L454">
        <v>71842.390625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1541793</v>
      </c>
      <c r="F455">
        <v>0</v>
      </c>
      <c r="G455">
        <v>0</v>
      </c>
      <c r="H455">
        <v>0</v>
      </c>
      <c r="I455">
        <v>1</v>
      </c>
      <c r="J455">
        <v>100</v>
      </c>
      <c r="K455">
        <v>9958.470703125</v>
      </c>
      <c r="L455">
        <v>72036.78125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1541892.875</v>
      </c>
      <c r="F456">
        <v>0</v>
      </c>
      <c r="G456">
        <v>0</v>
      </c>
      <c r="H456">
        <v>0</v>
      </c>
      <c r="I456">
        <v>1</v>
      </c>
      <c r="J456">
        <v>100</v>
      </c>
      <c r="K456">
        <v>9990.0009765625</v>
      </c>
      <c r="L456">
        <v>72056.1015625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1551783</v>
      </c>
      <c r="F457">
        <v>0</v>
      </c>
      <c r="G457">
        <v>0</v>
      </c>
      <c r="H457">
        <v>0</v>
      </c>
      <c r="I457">
        <v>1</v>
      </c>
      <c r="J457">
        <v>100</v>
      </c>
      <c r="K457">
        <v>9990.0009765625</v>
      </c>
      <c r="L457">
        <v>72187.734375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1551880.25</v>
      </c>
      <c r="F458">
        <v>0</v>
      </c>
      <c r="G458">
        <v>0</v>
      </c>
      <c r="H458">
        <v>0</v>
      </c>
      <c r="I458">
        <v>1</v>
      </c>
      <c r="J458">
        <v>100</v>
      </c>
      <c r="K458">
        <v>9726.908203125</v>
      </c>
      <c r="L458">
        <v>72037.7109375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1557619.125</v>
      </c>
      <c r="F459">
        <v>0</v>
      </c>
      <c r="G459">
        <v>0</v>
      </c>
      <c r="H459">
        <v>0</v>
      </c>
      <c r="I459">
        <v>1</v>
      </c>
      <c r="J459">
        <v>100</v>
      </c>
      <c r="K459">
        <v>9726.908203125</v>
      </c>
      <c r="L459">
        <v>72070.28125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1557714.625</v>
      </c>
      <c r="F460">
        <v>0</v>
      </c>
      <c r="G460">
        <v>0</v>
      </c>
      <c r="H460">
        <v>0</v>
      </c>
      <c r="I460">
        <v>1</v>
      </c>
      <c r="J460">
        <v>100</v>
      </c>
      <c r="K460">
        <v>9557.99609375</v>
      </c>
      <c r="L460">
        <v>71973.1875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1609232.25</v>
      </c>
      <c r="F461">
        <v>0</v>
      </c>
      <c r="G461">
        <v>0</v>
      </c>
      <c r="H461">
        <v>0</v>
      </c>
      <c r="I461">
        <v>1</v>
      </c>
      <c r="J461">
        <v>100</v>
      </c>
      <c r="K461">
        <v>9557.99609375</v>
      </c>
      <c r="L461">
        <v>72358.90625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1609232.25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67604.71875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1609232.25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67521.453125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1609332.25</v>
      </c>
      <c r="F464">
        <v>0</v>
      </c>
      <c r="G464">
        <v>0</v>
      </c>
      <c r="H464">
        <v>0</v>
      </c>
      <c r="I464">
        <v>1</v>
      </c>
      <c r="J464">
        <v>100</v>
      </c>
      <c r="K464">
        <v>9994.724609375</v>
      </c>
      <c r="L464">
        <v>70351.4921875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1610431.625</v>
      </c>
      <c r="F465">
        <v>0</v>
      </c>
      <c r="G465">
        <v>0</v>
      </c>
      <c r="H465">
        <v>0</v>
      </c>
      <c r="I465">
        <v>1</v>
      </c>
      <c r="J465">
        <v>100</v>
      </c>
      <c r="K465">
        <v>9994.724609375</v>
      </c>
      <c r="L465">
        <v>71110.6640625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1619227</v>
      </c>
      <c r="F466">
        <v>0</v>
      </c>
      <c r="G466">
        <v>0</v>
      </c>
      <c r="H466">
        <v>0</v>
      </c>
      <c r="I466">
        <v>1</v>
      </c>
      <c r="J466">
        <v>100</v>
      </c>
      <c r="K466">
        <v>9994.724609375</v>
      </c>
      <c r="L466">
        <v>72162.7734375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1619323.625</v>
      </c>
      <c r="F467">
        <v>0</v>
      </c>
      <c r="G467">
        <v>0</v>
      </c>
      <c r="H467">
        <v>0</v>
      </c>
      <c r="I467">
        <v>1</v>
      </c>
      <c r="J467">
        <v>100</v>
      </c>
      <c r="K467">
        <v>9667.9794921875</v>
      </c>
      <c r="L467">
        <v>71965.484375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1657898.875</v>
      </c>
      <c r="F468">
        <v>0</v>
      </c>
      <c r="G468">
        <v>0</v>
      </c>
      <c r="H468">
        <v>0</v>
      </c>
      <c r="I468">
        <v>1</v>
      </c>
      <c r="J468">
        <v>100</v>
      </c>
      <c r="K468">
        <v>9667.9794921875</v>
      </c>
      <c r="L468">
        <v>72572.0390625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1657996.625</v>
      </c>
      <c r="F469">
        <v>0</v>
      </c>
      <c r="G469">
        <v>0</v>
      </c>
      <c r="H469">
        <v>0</v>
      </c>
      <c r="I469">
        <v>1</v>
      </c>
      <c r="J469">
        <v>100</v>
      </c>
      <c r="K469">
        <v>9772.568359375</v>
      </c>
      <c r="L469">
        <v>72639.1953125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1677444</v>
      </c>
      <c r="F470">
        <v>0</v>
      </c>
      <c r="G470">
        <v>0</v>
      </c>
      <c r="H470">
        <v>0</v>
      </c>
      <c r="I470">
        <v>1</v>
      </c>
      <c r="J470">
        <v>100</v>
      </c>
      <c r="K470">
        <v>9772.568359375</v>
      </c>
      <c r="L470">
        <v>72821.03125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1677542.375</v>
      </c>
      <c r="F471">
        <v>0</v>
      </c>
      <c r="G471">
        <v>0</v>
      </c>
      <c r="H471">
        <v>0</v>
      </c>
      <c r="I471">
        <v>1</v>
      </c>
      <c r="J471">
        <v>100</v>
      </c>
      <c r="K471">
        <v>9831.2314453125</v>
      </c>
      <c r="L471">
        <v>72859.296875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1736431.375</v>
      </c>
      <c r="F472">
        <v>0</v>
      </c>
      <c r="G472">
        <v>0</v>
      </c>
      <c r="H472">
        <v>0</v>
      </c>
      <c r="I472">
        <v>1</v>
      </c>
      <c r="J472">
        <v>100</v>
      </c>
      <c r="K472">
        <v>9831.2314453125</v>
      </c>
      <c r="L472">
        <v>73145.484375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1736530.5</v>
      </c>
      <c r="F473">
        <v>0</v>
      </c>
      <c r="G473">
        <v>0</v>
      </c>
      <c r="H473">
        <v>0</v>
      </c>
      <c r="I473">
        <v>1</v>
      </c>
      <c r="J473">
        <v>100</v>
      </c>
      <c r="K473">
        <v>9901.986328125</v>
      </c>
      <c r="L473">
        <v>73192.375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1785941.375</v>
      </c>
      <c r="F474">
        <v>0</v>
      </c>
      <c r="G474">
        <v>0</v>
      </c>
      <c r="H474">
        <v>0</v>
      </c>
      <c r="I474">
        <v>1</v>
      </c>
      <c r="J474">
        <v>100</v>
      </c>
      <c r="K474">
        <v>9901.986328125</v>
      </c>
      <c r="L474">
        <v>73359.6640625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1786040.375</v>
      </c>
      <c r="F475">
        <v>0</v>
      </c>
      <c r="G475">
        <v>0</v>
      </c>
      <c r="H475">
        <v>0</v>
      </c>
      <c r="I475">
        <v>1</v>
      </c>
      <c r="J475">
        <v>100</v>
      </c>
      <c r="K475">
        <v>9901.986328125</v>
      </c>
      <c r="L475">
        <v>73360.0546875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1790892.375</v>
      </c>
      <c r="F476">
        <v>0</v>
      </c>
      <c r="G476">
        <v>0</v>
      </c>
      <c r="H476">
        <v>0</v>
      </c>
      <c r="I476">
        <v>1</v>
      </c>
      <c r="J476">
        <v>100</v>
      </c>
      <c r="K476">
        <v>9901.986328125</v>
      </c>
      <c r="L476">
        <v>73371.9140625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1790990.5</v>
      </c>
      <c r="F477">
        <v>0</v>
      </c>
      <c r="G477">
        <v>0</v>
      </c>
      <c r="H477">
        <v>0</v>
      </c>
      <c r="I477">
        <v>1</v>
      </c>
      <c r="J477">
        <v>100</v>
      </c>
      <c r="K477">
        <v>9809.169921875</v>
      </c>
      <c r="L477">
        <v>73311.9765625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1874270.25</v>
      </c>
      <c r="F478">
        <v>0</v>
      </c>
      <c r="G478">
        <v>0</v>
      </c>
      <c r="H478">
        <v>0</v>
      </c>
      <c r="I478">
        <v>1</v>
      </c>
      <c r="J478">
        <v>100</v>
      </c>
      <c r="K478">
        <v>9809.169921875</v>
      </c>
      <c r="L478">
        <v>73402.59375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1874270.25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69046.5390625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1874270.25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68714.2578125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1874369.875</v>
      </c>
      <c r="F481">
        <v>0</v>
      </c>
      <c r="G481">
        <v>0</v>
      </c>
      <c r="H481">
        <v>0</v>
      </c>
      <c r="I481">
        <v>1</v>
      </c>
      <c r="J481">
        <v>100</v>
      </c>
      <c r="K481">
        <v>9962.099609375</v>
      </c>
      <c r="L481">
        <v>70465.640625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1944005</v>
      </c>
      <c r="F482">
        <v>0</v>
      </c>
      <c r="G482">
        <v>0</v>
      </c>
      <c r="H482">
        <v>0</v>
      </c>
      <c r="I482">
        <v>1</v>
      </c>
      <c r="J482">
        <v>100</v>
      </c>
      <c r="K482">
        <v>9962.099609375</v>
      </c>
      <c r="L482">
        <v>73328.7734375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1944105</v>
      </c>
      <c r="F483">
        <v>0</v>
      </c>
      <c r="G483">
        <v>0</v>
      </c>
      <c r="H483">
        <v>0</v>
      </c>
      <c r="I483">
        <v>1</v>
      </c>
      <c r="J483">
        <v>100</v>
      </c>
      <c r="K483">
        <v>9997.38671875</v>
      </c>
      <c r="L483">
        <v>73352.59375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1993991.875</v>
      </c>
      <c r="F484">
        <v>0</v>
      </c>
      <c r="G484">
        <v>0</v>
      </c>
      <c r="H484">
        <v>0</v>
      </c>
      <c r="I484">
        <v>1</v>
      </c>
      <c r="J484">
        <v>100</v>
      </c>
      <c r="K484">
        <v>9997.38671875</v>
      </c>
      <c r="L484">
        <v>73509.390625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1994091.375</v>
      </c>
      <c r="F485">
        <v>0</v>
      </c>
      <c r="G485">
        <v>0</v>
      </c>
      <c r="H485">
        <v>0</v>
      </c>
      <c r="I485">
        <v>1</v>
      </c>
      <c r="J485">
        <v>100</v>
      </c>
      <c r="K485">
        <v>9949.5087890625</v>
      </c>
      <c r="L485">
        <v>73478.1484375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2133285</v>
      </c>
      <c r="F486">
        <v>0</v>
      </c>
      <c r="G486">
        <v>0</v>
      </c>
      <c r="H486">
        <v>0</v>
      </c>
      <c r="I486">
        <v>1</v>
      </c>
      <c r="J486">
        <v>100</v>
      </c>
      <c r="K486">
        <v>9949.5087890625</v>
      </c>
      <c r="L486">
        <v>73594.2734375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2133383</v>
      </c>
      <c r="F487">
        <v>0</v>
      </c>
      <c r="G487">
        <v>0</v>
      </c>
      <c r="H487">
        <v>0</v>
      </c>
      <c r="I487">
        <v>1</v>
      </c>
      <c r="J487">
        <v>100</v>
      </c>
      <c r="K487">
        <v>9801.30859375</v>
      </c>
      <c r="L487">
        <v>73498.3125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2162689</v>
      </c>
      <c r="F488">
        <v>0</v>
      </c>
      <c r="G488">
        <v>0</v>
      </c>
      <c r="H488">
        <v>0</v>
      </c>
      <c r="I488">
        <v>1</v>
      </c>
      <c r="J488">
        <v>100</v>
      </c>
      <c r="K488">
        <v>9801.30859375</v>
      </c>
      <c r="L488">
        <v>73458.203125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2162788</v>
      </c>
      <c r="F489">
        <v>0</v>
      </c>
      <c r="G489">
        <v>0</v>
      </c>
      <c r="H489">
        <v>0</v>
      </c>
      <c r="I489">
        <v>1</v>
      </c>
      <c r="J489">
        <v>100</v>
      </c>
      <c r="K489">
        <v>9897.84765625</v>
      </c>
      <c r="L489">
        <v>73520.6171875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2311255.75</v>
      </c>
      <c r="F490">
        <v>0</v>
      </c>
      <c r="G490">
        <v>0</v>
      </c>
      <c r="H490">
        <v>0</v>
      </c>
      <c r="I490">
        <v>1</v>
      </c>
      <c r="J490">
        <v>100</v>
      </c>
      <c r="K490">
        <v>9897.84765625</v>
      </c>
      <c r="L490">
        <v>73511.640625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2321054.5</v>
      </c>
      <c r="F491">
        <v>0</v>
      </c>
      <c r="G491">
        <v>0</v>
      </c>
      <c r="H491">
        <v>0</v>
      </c>
      <c r="I491">
        <v>1</v>
      </c>
      <c r="J491">
        <v>100</v>
      </c>
      <c r="K491">
        <v>9897.84765625</v>
      </c>
      <c r="L491">
        <v>73510.3203125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2321153.5</v>
      </c>
      <c r="F492">
        <v>0</v>
      </c>
      <c r="G492">
        <v>0</v>
      </c>
      <c r="H492">
        <v>0</v>
      </c>
      <c r="I492">
        <v>1</v>
      </c>
      <c r="J492">
        <v>100</v>
      </c>
      <c r="K492">
        <v>9887.373046875</v>
      </c>
      <c r="L492">
        <v>73503.59375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2429815.75</v>
      </c>
      <c r="F493">
        <v>0</v>
      </c>
      <c r="G493">
        <v>0</v>
      </c>
      <c r="H493">
        <v>0</v>
      </c>
      <c r="I493">
        <v>1</v>
      </c>
      <c r="J493">
        <v>100</v>
      </c>
      <c r="K493">
        <v>9887.373046875</v>
      </c>
      <c r="L493">
        <v>73471.5390625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2429916</v>
      </c>
      <c r="F494">
        <v>0</v>
      </c>
      <c r="G494">
        <v>0</v>
      </c>
      <c r="H494">
        <v>0</v>
      </c>
      <c r="I494">
        <v>1</v>
      </c>
      <c r="J494">
        <v>100</v>
      </c>
      <c r="K494">
        <v>10025.1240234375</v>
      </c>
      <c r="L494">
        <v>73559.1171875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2459891</v>
      </c>
      <c r="F495">
        <v>0</v>
      </c>
      <c r="G495">
        <v>0</v>
      </c>
      <c r="H495">
        <v>0</v>
      </c>
      <c r="I495">
        <v>1</v>
      </c>
      <c r="J495">
        <v>100</v>
      </c>
      <c r="K495">
        <v>10025.1240234375</v>
      </c>
      <c r="L495">
        <v>73587.9140625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2459991.25</v>
      </c>
      <c r="F496">
        <v>0</v>
      </c>
      <c r="G496">
        <v>0</v>
      </c>
      <c r="H496">
        <v>0</v>
      </c>
      <c r="I496">
        <v>1</v>
      </c>
      <c r="J496">
        <v>100</v>
      </c>
      <c r="K496">
        <v>10015.783203125</v>
      </c>
      <c r="L496">
        <v>73581.9765625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2469906.75</v>
      </c>
      <c r="F497">
        <v>0</v>
      </c>
      <c r="G497">
        <v>0</v>
      </c>
      <c r="H497">
        <v>0</v>
      </c>
      <c r="I497">
        <v>1</v>
      </c>
      <c r="J497">
        <v>100</v>
      </c>
      <c r="K497">
        <v>10015.783203125</v>
      </c>
      <c r="L497">
        <v>73579.8046875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2470006.5</v>
      </c>
      <c r="F498">
        <v>0</v>
      </c>
      <c r="G498">
        <v>0</v>
      </c>
      <c r="H498">
        <v>0</v>
      </c>
      <c r="I498">
        <v>1</v>
      </c>
      <c r="J498">
        <v>100</v>
      </c>
      <c r="K498">
        <v>9970.2099609375</v>
      </c>
      <c r="L498">
        <v>73550.8671875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2499817.5</v>
      </c>
      <c r="F499">
        <v>0</v>
      </c>
      <c r="G499">
        <v>0</v>
      </c>
      <c r="H499">
        <v>0</v>
      </c>
      <c r="I499">
        <v>1</v>
      </c>
      <c r="J499">
        <v>100</v>
      </c>
      <c r="K499">
        <v>9970.2099609375</v>
      </c>
      <c r="L499">
        <v>73530.9765625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2499920.75</v>
      </c>
      <c r="F500">
        <v>0</v>
      </c>
      <c r="G500">
        <v>0</v>
      </c>
      <c r="H500">
        <v>0</v>
      </c>
      <c r="I500">
        <v>1</v>
      </c>
      <c r="J500">
        <v>100</v>
      </c>
      <c r="K500">
        <v>10338.3759765625</v>
      </c>
      <c r="L500">
        <v>73764.4453125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2510155.75</v>
      </c>
      <c r="F501">
        <v>0</v>
      </c>
      <c r="G501">
        <v>0</v>
      </c>
      <c r="H501">
        <v>0</v>
      </c>
      <c r="I501">
        <v>1</v>
      </c>
      <c r="J501">
        <v>100</v>
      </c>
      <c r="K501">
        <v>10338.3759765625</v>
      </c>
      <c r="L501">
        <v>73837.3984375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2510255.75</v>
      </c>
      <c r="F502">
        <v>0</v>
      </c>
      <c r="G502">
        <v>0</v>
      </c>
      <c r="H502">
        <v>0</v>
      </c>
      <c r="I502">
        <v>1</v>
      </c>
      <c r="J502">
        <v>100</v>
      </c>
      <c r="K502">
        <v>10003.515625</v>
      </c>
      <c r="L502">
        <v>73625.375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2528662.25</v>
      </c>
      <c r="F503">
        <v>0</v>
      </c>
      <c r="G503">
        <v>0</v>
      </c>
      <c r="H503">
        <v>0</v>
      </c>
      <c r="I503">
        <v>1</v>
      </c>
      <c r="J503">
        <v>100</v>
      </c>
      <c r="K503">
        <v>10003.515625</v>
      </c>
      <c r="L503">
        <v>73560.2421875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2530162.75</v>
      </c>
      <c r="F504">
        <v>0</v>
      </c>
      <c r="G504">
        <v>0</v>
      </c>
      <c r="H504">
        <v>0</v>
      </c>
      <c r="I504">
        <v>1</v>
      </c>
      <c r="J504">
        <v>100</v>
      </c>
      <c r="K504">
        <v>10003.515625</v>
      </c>
      <c r="L504">
        <v>73559.140625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2530261.25</v>
      </c>
      <c r="F505">
        <v>0</v>
      </c>
      <c r="G505">
        <v>0</v>
      </c>
      <c r="H505">
        <v>0</v>
      </c>
      <c r="I505">
        <v>1</v>
      </c>
      <c r="J505">
        <v>100</v>
      </c>
      <c r="K505">
        <v>9851.4482421875</v>
      </c>
      <c r="L505">
        <v>73462.953125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2540014.25</v>
      </c>
      <c r="F506">
        <v>0</v>
      </c>
      <c r="G506">
        <v>0</v>
      </c>
      <c r="H506">
        <v>0</v>
      </c>
      <c r="I506">
        <v>1</v>
      </c>
      <c r="J506">
        <v>100</v>
      </c>
      <c r="K506">
        <v>9851.4482421875</v>
      </c>
      <c r="L506">
        <v>73426.4375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2540114.75</v>
      </c>
      <c r="F507">
        <v>0</v>
      </c>
      <c r="G507">
        <v>0</v>
      </c>
      <c r="H507">
        <v>0</v>
      </c>
      <c r="I507">
        <v>1</v>
      </c>
      <c r="J507">
        <v>100</v>
      </c>
      <c r="K507">
        <v>10038.75</v>
      </c>
      <c r="L507">
        <v>73544.6171875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2841176.75</v>
      </c>
      <c r="F508">
        <v>0</v>
      </c>
      <c r="G508">
        <v>0</v>
      </c>
      <c r="H508">
        <v>0</v>
      </c>
      <c r="I508">
        <v>1</v>
      </c>
      <c r="J508">
        <v>100</v>
      </c>
      <c r="K508">
        <v>10038.75</v>
      </c>
      <c r="L508">
        <v>73575.1328125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2841276.5</v>
      </c>
      <c r="F509">
        <v>0</v>
      </c>
      <c r="G509">
        <v>0</v>
      </c>
      <c r="H509">
        <v>0</v>
      </c>
      <c r="I509">
        <v>1</v>
      </c>
      <c r="J509">
        <v>100</v>
      </c>
      <c r="K509">
        <v>9981.4755859375</v>
      </c>
      <c r="L509">
        <v>73542.2265625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2911147</v>
      </c>
      <c r="F510">
        <v>0</v>
      </c>
      <c r="G510">
        <v>0</v>
      </c>
      <c r="H510">
        <v>0</v>
      </c>
      <c r="I510">
        <v>1</v>
      </c>
      <c r="J510">
        <v>100</v>
      </c>
      <c r="K510">
        <v>9981.4755859375</v>
      </c>
      <c r="L510">
        <v>73526.1796875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2921028.5</v>
      </c>
      <c r="F511">
        <v>0</v>
      </c>
      <c r="G511">
        <v>0</v>
      </c>
      <c r="H511">
        <v>0</v>
      </c>
      <c r="I511">
        <v>1</v>
      </c>
      <c r="J511">
        <v>100</v>
      </c>
      <c r="K511">
        <v>9981.4755859375</v>
      </c>
      <c r="L511">
        <v>73526.375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2921122.25</v>
      </c>
      <c r="F512">
        <v>0</v>
      </c>
      <c r="G512">
        <v>0</v>
      </c>
      <c r="H512">
        <v>0</v>
      </c>
      <c r="I512">
        <v>1</v>
      </c>
      <c r="J512">
        <v>100</v>
      </c>
      <c r="K512">
        <v>9356.458984375</v>
      </c>
      <c r="L512">
        <v>73139.4296875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3023949.75</v>
      </c>
      <c r="F513">
        <v>0</v>
      </c>
      <c r="G513">
        <v>0</v>
      </c>
      <c r="H513">
        <v>0</v>
      </c>
      <c r="I513">
        <v>1</v>
      </c>
      <c r="J513">
        <v>100</v>
      </c>
      <c r="K513">
        <v>9356.458984375</v>
      </c>
      <c r="L513">
        <v>72896.7734375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3024041</v>
      </c>
      <c r="F514">
        <v>0</v>
      </c>
      <c r="G514">
        <v>0</v>
      </c>
      <c r="H514">
        <v>0</v>
      </c>
      <c r="I514">
        <v>1</v>
      </c>
      <c r="J514">
        <v>100</v>
      </c>
      <c r="K514">
        <v>9149.1240234375</v>
      </c>
      <c r="L514">
        <v>72769.09375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3033098.75</v>
      </c>
      <c r="F515">
        <v>0</v>
      </c>
      <c r="G515">
        <v>0</v>
      </c>
      <c r="H515">
        <v>0</v>
      </c>
      <c r="I515">
        <v>1</v>
      </c>
      <c r="J515">
        <v>100</v>
      </c>
      <c r="K515">
        <v>9149.1240234375</v>
      </c>
      <c r="L515">
        <v>72719.7109375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3033194.5</v>
      </c>
      <c r="F516">
        <v>0</v>
      </c>
      <c r="G516">
        <v>0</v>
      </c>
      <c r="H516">
        <v>0</v>
      </c>
      <c r="I516">
        <v>1</v>
      </c>
      <c r="J516">
        <v>100</v>
      </c>
      <c r="K516">
        <v>9582.3359375</v>
      </c>
      <c r="L516">
        <v>72986.21875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3052359.25</v>
      </c>
      <c r="F517">
        <v>0</v>
      </c>
      <c r="G517">
        <v>0</v>
      </c>
      <c r="H517">
        <v>0</v>
      </c>
      <c r="I517">
        <v>1</v>
      </c>
      <c r="J517">
        <v>100</v>
      </c>
      <c r="K517">
        <v>9582.3359375</v>
      </c>
      <c r="L517">
        <v>73065.890625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3061845.75</v>
      </c>
      <c r="F518">
        <v>0</v>
      </c>
      <c r="G518">
        <v>0</v>
      </c>
      <c r="H518">
        <v>0</v>
      </c>
      <c r="I518">
        <v>1</v>
      </c>
      <c r="J518">
        <v>100</v>
      </c>
      <c r="K518">
        <v>9582.3359375</v>
      </c>
      <c r="L518">
        <v>73063.2734375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3061940.25</v>
      </c>
      <c r="F519">
        <v>0</v>
      </c>
      <c r="G519">
        <v>0</v>
      </c>
      <c r="H519">
        <v>0</v>
      </c>
      <c r="I519">
        <v>1</v>
      </c>
      <c r="J519">
        <v>100</v>
      </c>
      <c r="K519">
        <v>9454.287109375</v>
      </c>
      <c r="L519">
        <v>72984.3984375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3071300</v>
      </c>
      <c r="F520">
        <v>0</v>
      </c>
      <c r="G520">
        <v>0</v>
      </c>
      <c r="H520">
        <v>0</v>
      </c>
      <c r="I520">
        <v>1</v>
      </c>
      <c r="J520">
        <v>100</v>
      </c>
      <c r="K520">
        <v>9454.287109375</v>
      </c>
      <c r="L520">
        <v>72952.0234375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3071393.25</v>
      </c>
      <c r="F521">
        <v>0</v>
      </c>
      <c r="G521">
        <v>0</v>
      </c>
      <c r="H521">
        <v>0</v>
      </c>
      <c r="I521">
        <v>1</v>
      </c>
      <c r="J521">
        <v>100</v>
      </c>
      <c r="K521">
        <v>9321.3408203125</v>
      </c>
      <c r="L521">
        <v>72870.140625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3155192</v>
      </c>
      <c r="F522">
        <v>0</v>
      </c>
      <c r="G522">
        <v>0</v>
      </c>
      <c r="H522">
        <v>0</v>
      </c>
      <c r="I522">
        <v>1</v>
      </c>
      <c r="J522">
        <v>100</v>
      </c>
      <c r="K522">
        <v>9321.3408203125</v>
      </c>
      <c r="L522">
        <v>72781.890625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3155192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70234.046875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3155192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70014.5390625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3155192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70002.59375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3155192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70002.1015625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3155192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69952.125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3155192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69951.6328125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3155192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69802.6171875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3155192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69802.1328125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3155192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69168.7890625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3155192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69150.2109375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3155192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69149.78125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3155192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69065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3155192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69064.578125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3155192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69043.9921875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3155192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69043.5703125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3155192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68709.5546875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3155192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68709.1875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3155192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68199.375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3155192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68199.0859375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3155192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68046.9765625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3155192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68046.6796875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3155192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67931.28125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3155192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67931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3155192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67820.71875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3155192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67820.453125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3155192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67740.9140625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3155192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67740.75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3155192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67719.4921875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3155192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67719.2421875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3155192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67642.578125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3155192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67642.328125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3155192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67617.375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3155192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67617.125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3155192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67567.78125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3155192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67567.53125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3155192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67555.5234375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3155192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67555.28125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3155192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67533.8828125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3155192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67519.1875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3155192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67518.9453125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3155192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67379.6015625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3155192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67379.3828125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3155192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67357.0625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3155192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67356.8359375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3155192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67226.453125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3155192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67226.2421875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3155192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67205.375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3155192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67205.1640625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3155192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67143.4140625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3155192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67143.2109375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3155192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67135.265625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3155192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67135.0625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3155192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67103.0078125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3155192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67102.8046875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3155192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67093.015625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3155192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67092.8125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3155192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67083.0625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3155192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67082.8671875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3155192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67082.46875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3155192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67079.09375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3155192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67078.8984375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3155192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67063.3125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3155192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67063.109375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3155192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67045.0703125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3155192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67044.8828125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3155192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66947.3671875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3155192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66947.203125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3155192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66931.0546875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3155192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66930.890625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3155192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66868.765625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3155192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66868.78125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3155192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66881.2421875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3155192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66881.140625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3155192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66841.59375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3155192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66836.6953125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3155192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66836.5390625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3155192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66735.90625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3155192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66735.9296875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3155192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66748.890625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3155192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66748.953125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3155192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66761.4765625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3155192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66761.5625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3155192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66780.859375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3155192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66780.796875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3155192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66779.7890625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3155192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66770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3155192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66769.8984375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3155192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66728.5234375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3155192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66728.40625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3155192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66692.9296875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3155192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66692.796875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3155192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66685.2265625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3155192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66685.1171875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3155192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66661.734375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3155192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66661.65625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3155192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66657.1484375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3155192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66657.0546875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3155192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66588.7265625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3155192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66588.7890625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3155192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66596.640625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3155192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66596.59375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3155192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66571.5703125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3155192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66563.484375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3155192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66563.40625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3155192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66483.5703125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3155192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66483.625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3155192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66504.03125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3155192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66503.9921875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3155192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66439.8359375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3155192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66439.75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3155192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66398.8515625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3155192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66398.7734375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3155192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66345.0625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3155192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66344.9921875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3155192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66324.546875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3155192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66324.46875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3155192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66308.5234375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3155293.75</v>
      </c>
      <c r="F640">
        <v>0</v>
      </c>
      <c r="G640">
        <v>0</v>
      </c>
      <c r="H640">
        <v>0</v>
      </c>
      <c r="I640">
        <v>1</v>
      </c>
      <c r="J640">
        <v>100</v>
      </c>
      <c r="K640">
        <v>10166.4921875</v>
      </c>
      <c r="L640">
        <v>67402.703125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3195858</v>
      </c>
      <c r="F641">
        <v>0</v>
      </c>
      <c r="G641">
        <v>0</v>
      </c>
      <c r="H641">
        <v>0</v>
      </c>
      <c r="I641">
        <v>1</v>
      </c>
      <c r="J641">
        <v>100</v>
      </c>
      <c r="K641">
        <v>10166.4921875</v>
      </c>
      <c r="L641">
        <v>69922.3515625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3195959</v>
      </c>
      <c r="F642">
        <v>0</v>
      </c>
      <c r="G642">
        <v>0</v>
      </c>
      <c r="H642">
        <v>0</v>
      </c>
      <c r="I642">
        <v>1</v>
      </c>
      <c r="J642">
        <v>100</v>
      </c>
      <c r="K642">
        <v>10081.2607421875</v>
      </c>
      <c r="L642">
        <v>69885.6484375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3203923</v>
      </c>
      <c r="F643">
        <v>0</v>
      </c>
      <c r="G643">
        <v>0</v>
      </c>
      <c r="H643">
        <v>0</v>
      </c>
      <c r="I643">
        <v>1</v>
      </c>
      <c r="J643">
        <v>100</v>
      </c>
      <c r="K643">
        <v>10081.2607421875</v>
      </c>
      <c r="L643">
        <v>70030.171875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3204025.75</v>
      </c>
      <c r="F644">
        <v>0</v>
      </c>
      <c r="G644">
        <v>0</v>
      </c>
      <c r="H644">
        <v>0</v>
      </c>
      <c r="I644">
        <v>1</v>
      </c>
      <c r="J644">
        <v>100</v>
      </c>
      <c r="K644">
        <v>10258.443359375</v>
      </c>
      <c r="L644">
        <v>70120.078125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3205974.75</v>
      </c>
      <c r="F645">
        <v>0</v>
      </c>
      <c r="G645">
        <v>0</v>
      </c>
      <c r="H645">
        <v>0</v>
      </c>
      <c r="I645">
        <v>1</v>
      </c>
      <c r="J645">
        <v>100</v>
      </c>
      <c r="K645">
        <v>10258.443359375</v>
      </c>
      <c r="L645">
        <v>70168.5625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3206075.75</v>
      </c>
      <c r="F646">
        <v>0</v>
      </c>
      <c r="G646">
        <v>0</v>
      </c>
      <c r="H646">
        <v>0</v>
      </c>
      <c r="I646">
        <v>1</v>
      </c>
      <c r="J646">
        <v>100</v>
      </c>
      <c r="K646">
        <v>10085.0537109375</v>
      </c>
      <c r="L646">
        <v>70084.140625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3256400</v>
      </c>
      <c r="F647">
        <v>0</v>
      </c>
      <c r="G647">
        <v>0</v>
      </c>
      <c r="H647">
        <v>0</v>
      </c>
      <c r="I647">
        <v>1</v>
      </c>
      <c r="J647">
        <v>100</v>
      </c>
      <c r="K647">
        <v>10085.0537109375</v>
      </c>
      <c r="L647">
        <v>70721.3671875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3256500</v>
      </c>
      <c r="F648">
        <v>0</v>
      </c>
      <c r="G648">
        <v>0</v>
      </c>
      <c r="H648">
        <v>0</v>
      </c>
      <c r="I648">
        <v>1</v>
      </c>
      <c r="J648">
        <v>100</v>
      </c>
      <c r="K648">
        <v>9989.9990234375</v>
      </c>
      <c r="L648">
        <v>70671.171875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3266390</v>
      </c>
      <c r="F649">
        <v>0</v>
      </c>
      <c r="G649">
        <v>0</v>
      </c>
      <c r="H649">
        <v>0</v>
      </c>
      <c r="I649">
        <v>1</v>
      </c>
      <c r="J649">
        <v>100</v>
      </c>
      <c r="K649">
        <v>9989.9990234375</v>
      </c>
      <c r="L649">
        <v>70767.953125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3266489.5</v>
      </c>
      <c r="F650">
        <v>0</v>
      </c>
      <c r="G650">
        <v>0</v>
      </c>
      <c r="H650">
        <v>0</v>
      </c>
      <c r="I650">
        <v>1</v>
      </c>
      <c r="J650">
        <v>100</v>
      </c>
      <c r="K650">
        <v>9956.4716796875</v>
      </c>
      <c r="L650">
        <v>70750.5859375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3375911.25</v>
      </c>
      <c r="F651">
        <v>0</v>
      </c>
      <c r="G651">
        <v>0</v>
      </c>
      <c r="H651">
        <v>0</v>
      </c>
      <c r="I651">
        <v>1</v>
      </c>
      <c r="J651">
        <v>100</v>
      </c>
      <c r="K651">
        <v>9956.4716796875</v>
      </c>
      <c r="L651">
        <v>71534.296875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3376009.25</v>
      </c>
      <c r="F652">
        <v>0</v>
      </c>
      <c r="G652">
        <v>0</v>
      </c>
      <c r="H652">
        <v>0</v>
      </c>
      <c r="I652">
        <v>1</v>
      </c>
      <c r="J652">
        <v>100</v>
      </c>
      <c r="K652">
        <v>9809.8701171875</v>
      </c>
      <c r="L652">
        <v>71449.1328125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3385721</v>
      </c>
      <c r="F653">
        <v>0</v>
      </c>
      <c r="G653">
        <v>0</v>
      </c>
      <c r="H653">
        <v>0</v>
      </c>
      <c r="I653">
        <v>1</v>
      </c>
      <c r="J653">
        <v>100</v>
      </c>
      <c r="K653">
        <v>9809.8701171875</v>
      </c>
      <c r="L653">
        <v>71471.0859375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3385822</v>
      </c>
      <c r="F654">
        <v>0</v>
      </c>
      <c r="G654">
        <v>0</v>
      </c>
      <c r="H654">
        <v>0</v>
      </c>
      <c r="I654">
        <v>1</v>
      </c>
      <c r="J654">
        <v>100</v>
      </c>
      <c r="K654">
        <v>10093.837890625</v>
      </c>
      <c r="L654">
        <v>71640.34375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3395815</v>
      </c>
      <c r="F655">
        <v>0</v>
      </c>
      <c r="G655">
        <v>0</v>
      </c>
      <c r="H655">
        <v>0</v>
      </c>
      <c r="I655">
        <v>1</v>
      </c>
      <c r="J655">
        <v>100</v>
      </c>
      <c r="K655">
        <v>10093.837890625</v>
      </c>
      <c r="L655">
        <v>71732.5546875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3395913.25</v>
      </c>
      <c r="F656">
        <v>0</v>
      </c>
      <c r="G656">
        <v>0</v>
      </c>
      <c r="H656">
        <v>0</v>
      </c>
      <c r="I656">
        <v>1</v>
      </c>
      <c r="J656">
        <v>100</v>
      </c>
      <c r="K656">
        <v>9831.7646484375</v>
      </c>
      <c r="L656">
        <v>71576.734375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3405646.75</v>
      </c>
      <c r="F657">
        <v>0</v>
      </c>
      <c r="G657">
        <v>0</v>
      </c>
      <c r="H657">
        <v>0</v>
      </c>
      <c r="I657">
        <v>1</v>
      </c>
      <c r="J657">
        <v>100</v>
      </c>
      <c r="K657">
        <v>9831.7646484375</v>
      </c>
      <c r="L657">
        <v>71576.3046875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3405746.5</v>
      </c>
      <c r="F658">
        <v>0</v>
      </c>
      <c r="G658">
        <v>0</v>
      </c>
      <c r="H658">
        <v>0</v>
      </c>
      <c r="I658">
        <v>1</v>
      </c>
      <c r="J658">
        <v>100</v>
      </c>
      <c r="K658">
        <v>9982.24609375</v>
      </c>
      <c r="L658">
        <v>71666.5859375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3435593.5</v>
      </c>
      <c r="F659">
        <v>0</v>
      </c>
      <c r="G659">
        <v>0</v>
      </c>
      <c r="H659">
        <v>0</v>
      </c>
      <c r="I659">
        <v>1</v>
      </c>
      <c r="J659">
        <v>100</v>
      </c>
      <c r="K659">
        <v>9982.24609375</v>
      </c>
      <c r="L659">
        <v>71817.6796875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3435693.75</v>
      </c>
      <c r="F660">
        <v>0</v>
      </c>
      <c r="G660">
        <v>0</v>
      </c>
      <c r="H660">
        <v>0</v>
      </c>
      <c r="I660">
        <v>1</v>
      </c>
      <c r="J660">
        <v>100</v>
      </c>
      <c r="K660">
        <v>10024.2685546875</v>
      </c>
      <c r="L660">
        <v>71843.484375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3455642</v>
      </c>
      <c r="F661">
        <v>0</v>
      </c>
      <c r="G661">
        <v>0</v>
      </c>
      <c r="H661">
        <v>0</v>
      </c>
      <c r="I661">
        <v>1</v>
      </c>
      <c r="J661">
        <v>100</v>
      </c>
      <c r="K661">
        <v>10024.2685546875</v>
      </c>
      <c r="L661">
        <v>71936.3359375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3455743.5</v>
      </c>
      <c r="F662">
        <v>0</v>
      </c>
      <c r="G662">
        <v>0</v>
      </c>
      <c r="H662">
        <v>0</v>
      </c>
      <c r="I662">
        <v>1</v>
      </c>
      <c r="J662">
        <v>100</v>
      </c>
      <c r="K662">
        <v>10161.0400390625</v>
      </c>
      <c r="L662">
        <v>72019.625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3465904.75</v>
      </c>
      <c r="F663">
        <v>0</v>
      </c>
      <c r="G663">
        <v>0</v>
      </c>
      <c r="H663">
        <v>0</v>
      </c>
      <c r="I663">
        <v>1</v>
      </c>
      <c r="J663">
        <v>100</v>
      </c>
      <c r="K663">
        <v>10161.0400390625</v>
      </c>
      <c r="L663">
        <v>72082.3359375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22964-F9C4-449A-A975-316F8BAF58AC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26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62650.84765625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62650.84765625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62650.84765625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62650.8515625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62650.8515625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62650.8515625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62650.8515625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62650.8515625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62650.8515625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62650.8515625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62650.8515625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62650.8515625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62650.8515625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62650.8515625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62650.8515625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62650.8515625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62650.8515625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62650.8515625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62650.8515625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62650.8515625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62650.8515625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62650.85546875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62650.85546875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62650.85546875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62650.85546875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62650.859375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62650.859375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62650.87109375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62650.87109375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62650.890625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62650.890625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62650.9140625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62650.9140625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62650.953125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62650.953125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62651.01171875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62651.01171875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62651.09375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62651.09375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62651.20703125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62651.20703125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62651.359375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62651.359375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62651.5546875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62651.5546875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62651.80078125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62651.80078125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62652.09765625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62652.09765625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62652.453125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62652.453125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62652.8671875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62652.8671875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62653.34375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62653.34375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62653.8828125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62653.8828125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62654.48828125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62654.48828125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62655.16015625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62655.16015625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62655.89453125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62655.89453125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62656.6875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62656.6875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62657.54296875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62657.54296875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62658.453125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62658.453125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62658.54296875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62658.546875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62658.91796875</v>
      </c>
    </row>
    <row r="78" spans="1:12" x14ac:dyDescent="0.25">
      <c r="A78">
        <v>980</v>
      </c>
      <c r="B78" s="1">
        <f>DATE(2021,5,9) + TIME(0,0,0)</f>
        <v>44325</v>
      </c>
      <c r="C78">
        <v>31871.5234375</v>
      </c>
      <c r="D78">
        <v>0</v>
      </c>
      <c r="E78">
        <v>0</v>
      </c>
      <c r="F78">
        <v>0</v>
      </c>
      <c r="G78">
        <v>3187152.5</v>
      </c>
      <c r="H78">
        <v>0</v>
      </c>
      <c r="I78">
        <v>1</v>
      </c>
      <c r="J78">
        <v>0</v>
      </c>
      <c r="K78">
        <v>0</v>
      </c>
      <c r="L78">
        <v>63542.97265625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66930200</v>
      </c>
      <c r="D79">
        <v>0</v>
      </c>
      <c r="E79">
        <v>0</v>
      </c>
      <c r="F79">
        <v>0</v>
      </c>
      <c r="G79">
        <v>3187152.5</v>
      </c>
      <c r="H79">
        <v>0</v>
      </c>
      <c r="I79">
        <v>1</v>
      </c>
      <c r="J79">
        <v>0</v>
      </c>
      <c r="K79">
        <v>0</v>
      </c>
      <c r="L79">
        <v>64825.64453125</v>
      </c>
    </row>
    <row r="80" spans="1:12" x14ac:dyDescent="0.25">
      <c r="A80">
        <v>1001</v>
      </c>
      <c r="B80" s="1">
        <f>DATE(2021,5,30) + TIME(0,0,0)</f>
        <v>44346</v>
      </c>
      <c r="C80">
        <v>66969912</v>
      </c>
      <c r="D80">
        <v>0</v>
      </c>
      <c r="E80">
        <v>0</v>
      </c>
      <c r="F80">
        <v>0</v>
      </c>
      <c r="G80">
        <v>3971073.25</v>
      </c>
      <c r="H80">
        <v>0</v>
      </c>
      <c r="I80">
        <v>1</v>
      </c>
      <c r="J80">
        <v>0</v>
      </c>
      <c r="K80">
        <v>0</v>
      </c>
      <c r="L80">
        <v>65062.87890625</v>
      </c>
    </row>
    <row r="81" spans="1:12" x14ac:dyDescent="0.25">
      <c r="A81">
        <v>1008.99</v>
      </c>
      <c r="B81" s="1">
        <f>DATE(2021,6,6) + TIME(23,45,35)</f>
        <v>44353.989988425928</v>
      </c>
      <c r="C81">
        <v>98698792</v>
      </c>
      <c r="D81">
        <v>0</v>
      </c>
      <c r="E81">
        <v>0</v>
      </c>
      <c r="F81">
        <v>0</v>
      </c>
      <c r="G81">
        <v>3971073.25</v>
      </c>
      <c r="H81">
        <v>0</v>
      </c>
      <c r="I81">
        <v>1</v>
      </c>
      <c r="J81">
        <v>0</v>
      </c>
      <c r="K81">
        <v>0</v>
      </c>
      <c r="L81">
        <v>65377.8671875</v>
      </c>
    </row>
    <row r="82" spans="1:12" x14ac:dyDescent="0.25">
      <c r="A82">
        <v>1009</v>
      </c>
      <c r="B82" s="1">
        <f>DATE(2021,6,7) + TIME(0,0,0)</f>
        <v>44354</v>
      </c>
      <c r="C82">
        <v>98733720</v>
      </c>
      <c r="D82">
        <v>0</v>
      </c>
      <c r="E82">
        <v>0</v>
      </c>
      <c r="F82">
        <v>0</v>
      </c>
      <c r="G82">
        <v>3493539.75</v>
      </c>
      <c r="H82">
        <v>0</v>
      </c>
      <c r="I82">
        <v>1</v>
      </c>
      <c r="J82">
        <v>0</v>
      </c>
      <c r="K82">
        <v>0</v>
      </c>
      <c r="L82">
        <v>65247.61328125</v>
      </c>
    </row>
    <row r="83" spans="1:12" x14ac:dyDescent="0.25">
      <c r="A83">
        <v>1014.99</v>
      </c>
      <c r="B83" s="1">
        <f>DATE(2021,6,12) + TIME(23,45,35)</f>
        <v>44359.989988425928</v>
      </c>
      <c r="C83">
        <v>119660024</v>
      </c>
      <c r="D83">
        <v>0</v>
      </c>
      <c r="E83">
        <v>0</v>
      </c>
      <c r="F83">
        <v>0</v>
      </c>
      <c r="G83">
        <v>3493539.75</v>
      </c>
      <c r="H83">
        <v>0</v>
      </c>
      <c r="I83">
        <v>1</v>
      </c>
      <c r="J83">
        <v>0</v>
      </c>
      <c r="K83">
        <v>0</v>
      </c>
      <c r="L83">
        <v>65121.6640625</v>
      </c>
    </row>
    <row r="84" spans="1:12" x14ac:dyDescent="0.25">
      <c r="A84">
        <v>1015</v>
      </c>
      <c r="B84" s="1">
        <f>DATE(2021,6,13) + TIME(0,0,0)</f>
        <v>44360</v>
      </c>
      <c r="C84">
        <v>119700376</v>
      </c>
      <c r="D84">
        <v>0</v>
      </c>
      <c r="E84">
        <v>0</v>
      </c>
      <c r="F84">
        <v>0</v>
      </c>
      <c r="G84">
        <v>4034623.75</v>
      </c>
      <c r="H84">
        <v>0</v>
      </c>
      <c r="I84">
        <v>1</v>
      </c>
      <c r="J84">
        <v>0</v>
      </c>
      <c r="K84">
        <v>0</v>
      </c>
      <c r="L84">
        <v>65265.23828125</v>
      </c>
    </row>
    <row r="85" spans="1:12" x14ac:dyDescent="0.25">
      <c r="A85">
        <v>1021.99</v>
      </c>
      <c r="B85" s="1">
        <f>DATE(2021,6,19) + TIME(23,45,35)</f>
        <v>44366.989988425928</v>
      </c>
      <c r="C85">
        <v>147902400</v>
      </c>
      <c r="D85">
        <v>0</v>
      </c>
      <c r="E85">
        <v>0</v>
      </c>
      <c r="F85">
        <v>0</v>
      </c>
      <c r="G85">
        <v>4034623.75</v>
      </c>
      <c r="H85">
        <v>0</v>
      </c>
      <c r="I85">
        <v>1</v>
      </c>
      <c r="J85">
        <v>0</v>
      </c>
      <c r="K85">
        <v>0</v>
      </c>
      <c r="L85">
        <v>65444.765625</v>
      </c>
    </row>
    <row r="86" spans="1:12" x14ac:dyDescent="0.25">
      <c r="A86">
        <v>1022</v>
      </c>
      <c r="B86" s="1">
        <f>DATE(2021,6,20) + TIME(0,0,0)</f>
        <v>44367</v>
      </c>
      <c r="C86">
        <v>147935728</v>
      </c>
      <c r="D86">
        <v>0</v>
      </c>
      <c r="E86">
        <v>0</v>
      </c>
      <c r="F86">
        <v>0</v>
      </c>
      <c r="G86">
        <v>3333678</v>
      </c>
      <c r="H86">
        <v>0</v>
      </c>
      <c r="I86">
        <v>1</v>
      </c>
      <c r="J86">
        <v>0</v>
      </c>
      <c r="K86">
        <v>0</v>
      </c>
      <c r="L86">
        <v>65267.3515625</v>
      </c>
    </row>
    <row r="87" spans="1:12" x14ac:dyDescent="0.25">
      <c r="A87">
        <v>1025.99</v>
      </c>
      <c r="B87" s="1">
        <f>DATE(2021,6,23) + TIME(23,45,35)</f>
        <v>44370.989988425928</v>
      </c>
      <c r="C87">
        <v>161237104</v>
      </c>
      <c r="D87">
        <v>0</v>
      </c>
      <c r="E87">
        <v>0</v>
      </c>
      <c r="F87">
        <v>0</v>
      </c>
      <c r="G87">
        <v>3333678</v>
      </c>
      <c r="H87">
        <v>0</v>
      </c>
      <c r="I87">
        <v>1</v>
      </c>
      <c r="J87">
        <v>0</v>
      </c>
      <c r="K87">
        <v>0</v>
      </c>
      <c r="L87">
        <v>65074.921875</v>
      </c>
    </row>
    <row r="88" spans="1:12" x14ac:dyDescent="0.25">
      <c r="A88">
        <v>1026</v>
      </c>
      <c r="B88" s="1">
        <f>DATE(2021,6,24) + TIME(0,0,0)</f>
        <v>44371</v>
      </c>
      <c r="C88">
        <v>161253216</v>
      </c>
      <c r="D88">
        <v>0</v>
      </c>
      <c r="E88">
        <v>0</v>
      </c>
      <c r="F88">
        <v>0</v>
      </c>
      <c r="G88">
        <v>1611767.25</v>
      </c>
      <c r="H88">
        <v>0</v>
      </c>
      <c r="I88">
        <v>1</v>
      </c>
      <c r="J88">
        <v>0</v>
      </c>
      <c r="K88">
        <v>0</v>
      </c>
      <c r="L88">
        <v>64709.0390625</v>
      </c>
    </row>
    <row r="89" spans="1:12" x14ac:dyDescent="0.25">
      <c r="A89">
        <v>1028.99</v>
      </c>
      <c r="B89" s="1">
        <f>DATE(2021,6,26) + TIME(23,45,35)</f>
        <v>44373.989988425928</v>
      </c>
      <c r="C89">
        <v>166072400</v>
      </c>
      <c r="D89">
        <v>0</v>
      </c>
      <c r="E89">
        <v>0</v>
      </c>
      <c r="F89">
        <v>0</v>
      </c>
      <c r="G89">
        <v>1611767.25</v>
      </c>
      <c r="H89">
        <v>0</v>
      </c>
      <c r="I89">
        <v>1</v>
      </c>
      <c r="J89">
        <v>0</v>
      </c>
      <c r="K89">
        <v>0</v>
      </c>
      <c r="L89">
        <v>64204.4140625</v>
      </c>
    </row>
    <row r="90" spans="1:12" x14ac:dyDescent="0.25">
      <c r="A90">
        <v>1029</v>
      </c>
      <c r="B90" s="1">
        <f>DATE(2021,6,27) + TIME(0,0,0)</f>
        <v>44374</v>
      </c>
      <c r="C90">
        <v>166104368</v>
      </c>
      <c r="D90">
        <v>0</v>
      </c>
      <c r="E90">
        <v>0</v>
      </c>
      <c r="F90">
        <v>0</v>
      </c>
      <c r="G90">
        <v>3196298</v>
      </c>
      <c r="H90">
        <v>0</v>
      </c>
      <c r="I90">
        <v>1</v>
      </c>
      <c r="J90">
        <v>0</v>
      </c>
      <c r="K90">
        <v>0</v>
      </c>
      <c r="L90">
        <v>64536.96484375</v>
      </c>
    </row>
    <row r="91" spans="1:12" x14ac:dyDescent="0.25">
      <c r="A91">
        <v>1039.99</v>
      </c>
      <c r="B91" s="1">
        <f>DATE(2021,7,7) + TIME(23,45,35)</f>
        <v>44384.989988425928</v>
      </c>
      <c r="C91">
        <v>201231680</v>
      </c>
      <c r="D91">
        <v>0</v>
      </c>
      <c r="E91">
        <v>0</v>
      </c>
      <c r="F91">
        <v>0</v>
      </c>
      <c r="G91">
        <v>3196298</v>
      </c>
      <c r="H91">
        <v>0</v>
      </c>
      <c r="I91">
        <v>1</v>
      </c>
      <c r="J91">
        <v>0</v>
      </c>
      <c r="K91">
        <v>0</v>
      </c>
      <c r="L91">
        <v>64856.77734375</v>
      </c>
    </row>
    <row r="92" spans="1:12" x14ac:dyDescent="0.25">
      <c r="A92">
        <v>1040</v>
      </c>
      <c r="B92" s="1">
        <f>DATE(2021,7,8) + TIME(0,0,0)</f>
        <v>44385</v>
      </c>
      <c r="C92">
        <v>201246336</v>
      </c>
      <c r="D92">
        <v>0</v>
      </c>
      <c r="E92">
        <v>0</v>
      </c>
      <c r="F92">
        <v>0</v>
      </c>
      <c r="G92">
        <v>1465404.5</v>
      </c>
      <c r="H92">
        <v>0</v>
      </c>
      <c r="I92">
        <v>1</v>
      </c>
      <c r="J92">
        <v>0</v>
      </c>
      <c r="K92">
        <v>0</v>
      </c>
      <c r="L92">
        <v>64512.83984375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202110928</v>
      </c>
      <c r="D93">
        <v>0</v>
      </c>
      <c r="E93">
        <v>0</v>
      </c>
      <c r="F93">
        <v>0</v>
      </c>
      <c r="G93">
        <v>1465404.5</v>
      </c>
      <c r="H93">
        <v>0</v>
      </c>
      <c r="I93">
        <v>1</v>
      </c>
      <c r="J93">
        <v>0</v>
      </c>
      <c r="K93">
        <v>0</v>
      </c>
      <c r="L93">
        <v>64268.265625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202143904</v>
      </c>
      <c r="D94">
        <v>0</v>
      </c>
      <c r="E94">
        <v>0</v>
      </c>
      <c r="F94">
        <v>0</v>
      </c>
      <c r="G94">
        <v>3297523.75</v>
      </c>
      <c r="H94">
        <v>0</v>
      </c>
      <c r="I94">
        <v>1</v>
      </c>
      <c r="J94">
        <v>0</v>
      </c>
      <c r="K94">
        <v>0</v>
      </c>
      <c r="L94">
        <v>64636.71484375</v>
      </c>
    </row>
    <row r="95" spans="1:12" x14ac:dyDescent="0.25">
      <c r="A95">
        <v>1042.99</v>
      </c>
      <c r="B95" s="1">
        <f>DATE(2021,7,10) + TIME(23,45,35)</f>
        <v>44387.989988425928</v>
      </c>
      <c r="C95">
        <v>210024992</v>
      </c>
      <c r="D95">
        <v>0</v>
      </c>
      <c r="E95">
        <v>0</v>
      </c>
      <c r="F95">
        <v>0</v>
      </c>
      <c r="G95">
        <v>3297523.75</v>
      </c>
      <c r="H95">
        <v>0</v>
      </c>
      <c r="I95">
        <v>1</v>
      </c>
      <c r="J95">
        <v>0</v>
      </c>
      <c r="K95">
        <v>0</v>
      </c>
      <c r="L95">
        <v>64860.1171875</v>
      </c>
    </row>
    <row r="96" spans="1:12" x14ac:dyDescent="0.25">
      <c r="A96">
        <v>1043</v>
      </c>
      <c r="B96" s="1">
        <f>DATE(2021,7,11) + TIME(0,0,0)</f>
        <v>44388</v>
      </c>
      <c r="C96">
        <v>210064768</v>
      </c>
      <c r="D96">
        <v>0</v>
      </c>
      <c r="E96">
        <v>0</v>
      </c>
      <c r="F96">
        <v>0</v>
      </c>
      <c r="G96">
        <v>3977906.75</v>
      </c>
      <c r="H96">
        <v>0</v>
      </c>
      <c r="I96">
        <v>1</v>
      </c>
      <c r="J96">
        <v>0</v>
      </c>
      <c r="K96">
        <v>0</v>
      </c>
      <c r="L96">
        <v>65022.08984375</v>
      </c>
    </row>
    <row r="97" spans="1:12" x14ac:dyDescent="0.25">
      <c r="A97">
        <v>1064.99</v>
      </c>
      <c r="B97" s="1">
        <f>DATE(2021,8,1) + TIME(23,45,35)</f>
        <v>44409.989988425928</v>
      </c>
      <c r="C97">
        <v>297538944</v>
      </c>
      <c r="D97">
        <v>0</v>
      </c>
      <c r="E97">
        <v>0</v>
      </c>
      <c r="F97">
        <v>0</v>
      </c>
      <c r="G97">
        <v>3977906.75</v>
      </c>
      <c r="H97">
        <v>0</v>
      </c>
      <c r="I97">
        <v>1</v>
      </c>
      <c r="J97">
        <v>0</v>
      </c>
      <c r="K97">
        <v>0</v>
      </c>
      <c r="L97">
        <v>65177.09765625</v>
      </c>
    </row>
    <row r="98" spans="1:12" x14ac:dyDescent="0.25">
      <c r="A98">
        <v>1065</v>
      </c>
      <c r="B98" s="1">
        <f>DATE(2021,8,2) + TIME(0,0,0)</f>
        <v>44410</v>
      </c>
      <c r="C98">
        <v>297570016</v>
      </c>
      <c r="D98">
        <v>0</v>
      </c>
      <c r="E98">
        <v>0</v>
      </c>
      <c r="F98">
        <v>0</v>
      </c>
      <c r="G98">
        <v>3109821.25</v>
      </c>
      <c r="H98">
        <v>0</v>
      </c>
      <c r="I98">
        <v>1</v>
      </c>
      <c r="J98">
        <v>0</v>
      </c>
      <c r="K98">
        <v>0</v>
      </c>
      <c r="L98">
        <v>64985.03125</v>
      </c>
    </row>
    <row r="99" spans="1:12" x14ac:dyDescent="0.25">
      <c r="A99">
        <v>1077.99</v>
      </c>
      <c r="B99" s="1">
        <f>DATE(2021,8,14) + TIME(23,45,35)</f>
        <v>44422.989988425928</v>
      </c>
      <c r="C99">
        <v>337966624</v>
      </c>
      <c r="D99">
        <v>0</v>
      </c>
      <c r="E99">
        <v>0</v>
      </c>
      <c r="F99">
        <v>0</v>
      </c>
      <c r="G99">
        <v>3109821.25</v>
      </c>
      <c r="H99">
        <v>0</v>
      </c>
      <c r="I99">
        <v>1</v>
      </c>
      <c r="J99">
        <v>0</v>
      </c>
      <c r="K99">
        <v>0</v>
      </c>
      <c r="L99">
        <v>64559.3125</v>
      </c>
    </row>
    <row r="100" spans="1:12" x14ac:dyDescent="0.25">
      <c r="A100">
        <v>1078</v>
      </c>
      <c r="B100" s="1">
        <f>DATE(2021,8,15) + TIME(0,0,0)</f>
        <v>44423</v>
      </c>
      <c r="C100">
        <v>337997600</v>
      </c>
      <c r="D100">
        <v>0</v>
      </c>
      <c r="E100">
        <v>0</v>
      </c>
      <c r="F100">
        <v>0</v>
      </c>
      <c r="G100">
        <v>3097619.25</v>
      </c>
      <c r="H100">
        <v>0</v>
      </c>
      <c r="I100">
        <v>1</v>
      </c>
      <c r="J100">
        <v>0</v>
      </c>
      <c r="K100">
        <v>0</v>
      </c>
      <c r="L100">
        <v>64556.8359375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340444704</v>
      </c>
      <c r="D101">
        <v>0</v>
      </c>
      <c r="E101">
        <v>0</v>
      </c>
      <c r="F101">
        <v>0</v>
      </c>
      <c r="G101">
        <v>3097619.25</v>
      </c>
      <c r="H101">
        <v>0</v>
      </c>
      <c r="I101">
        <v>1</v>
      </c>
      <c r="J101">
        <v>0</v>
      </c>
      <c r="K101">
        <v>0</v>
      </c>
      <c r="L101">
        <v>64543.5390625</v>
      </c>
    </row>
    <row r="102" spans="1:12" x14ac:dyDescent="0.25">
      <c r="A102">
        <v>1078.8</v>
      </c>
      <c r="B102" s="1">
        <f>DATE(2021,8,15) + TIME(19,12,0)</f>
        <v>44423.8</v>
      </c>
      <c r="C102">
        <v>340486048</v>
      </c>
      <c r="D102">
        <v>0</v>
      </c>
      <c r="E102">
        <v>0</v>
      </c>
      <c r="F102">
        <v>0</v>
      </c>
      <c r="G102">
        <v>4135769</v>
      </c>
      <c r="H102">
        <v>0</v>
      </c>
      <c r="I102">
        <v>1</v>
      </c>
      <c r="J102">
        <v>0</v>
      </c>
      <c r="K102">
        <v>0</v>
      </c>
      <c r="L102">
        <v>64772.7578125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345407616</v>
      </c>
      <c r="D103">
        <v>0</v>
      </c>
      <c r="E103">
        <v>0</v>
      </c>
      <c r="F103">
        <v>0</v>
      </c>
      <c r="G103">
        <v>4135769</v>
      </c>
      <c r="H103">
        <v>0</v>
      </c>
      <c r="I103">
        <v>1</v>
      </c>
      <c r="J103">
        <v>0</v>
      </c>
      <c r="K103">
        <v>0</v>
      </c>
      <c r="L103">
        <v>64920.57421875</v>
      </c>
    </row>
    <row r="104" spans="1:12" x14ac:dyDescent="0.25">
      <c r="A104">
        <v>1080</v>
      </c>
      <c r="B104" s="1">
        <f>DATE(2021,8,17) + TIME(0,0,0)</f>
        <v>44425</v>
      </c>
      <c r="C104">
        <v>345439776</v>
      </c>
      <c r="D104">
        <v>0</v>
      </c>
      <c r="E104">
        <v>0</v>
      </c>
      <c r="F104">
        <v>0</v>
      </c>
      <c r="G104">
        <v>3213997.5</v>
      </c>
      <c r="H104">
        <v>0</v>
      </c>
      <c r="I104">
        <v>1</v>
      </c>
      <c r="J104">
        <v>0</v>
      </c>
      <c r="K104">
        <v>0</v>
      </c>
      <c r="L104">
        <v>64717.078125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361477600</v>
      </c>
      <c r="D105">
        <v>0</v>
      </c>
      <c r="E105">
        <v>0</v>
      </c>
      <c r="F105">
        <v>0</v>
      </c>
      <c r="G105">
        <v>3213997.5</v>
      </c>
      <c r="H105">
        <v>0</v>
      </c>
      <c r="I105">
        <v>1</v>
      </c>
      <c r="J105">
        <v>0</v>
      </c>
      <c r="K105">
        <v>0</v>
      </c>
      <c r="L105">
        <v>64539.81640625</v>
      </c>
    </row>
    <row r="106" spans="1:12" x14ac:dyDescent="0.25">
      <c r="A106">
        <v>1085</v>
      </c>
      <c r="B106" s="1">
        <f>DATE(2021,8,22) + TIME(0,0,0)</f>
        <v>44430</v>
      </c>
      <c r="C106">
        <v>361517664</v>
      </c>
      <c r="D106">
        <v>0</v>
      </c>
      <c r="E106">
        <v>0</v>
      </c>
      <c r="F106">
        <v>0</v>
      </c>
      <c r="G106">
        <v>4003610.5</v>
      </c>
      <c r="H106">
        <v>0</v>
      </c>
      <c r="I106">
        <v>1</v>
      </c>
      <c r="J106">
        <v>0</v>
      </c>
      <c r="K106">
        <v>0</v>
      </c>
      <c r="L106">
        <v>64713.78125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425535392</v>
      </c>
      <c r="D107">
        <v>0</v>
      </c>
      <c r="E107">
        <v>0</v>
      </c>
      <c r="F107">
        <v>0</v>
      </c>
      <c r="G107">
        <v>4003610.5</v>
      </c>
      <c r="H107">
        <v>0</v>
      </c>
      <c r="I107">
        <v>1</v>
      </c>
      <c r="J107">
        <v>0</v>
      </c>
      <c r="K107">
        <v>0</v>
      </c>
      <c r="L107">
        <v>64677.73828125</v>
      </c>
    </row>
    <row r="108" spans="1:12" x14ac:dyDescent="0.25">
      <c r="A108">
        <v>1101</v>
      </c>
      <c r="B108" s="1">
        <f>DATE(2021,9,7) + TIME(0,0,0)</f>
        <v>44446</v>
      </c>
      <c r="C108">
        <v>425564704</v>
      </c>
      <c r="D108">
        <v>0</v>
      </c>
      <c r="E108">
        <v>0</v>
      </c>
      <c r="F108">
        <v>0</v>
      </c>
      <c r="G108">
        <v>2930859.25</v>
      </c>
      <c r="H108">
        <v>0</v>
      </c>
      <c r="I108">
        <v>1</v>
      </c>
      <c r="J108">
        <v>0</v>
      </c>
      <c r="K108">
        <v>0</v>
      </c>
      <c r="L108">
        <v>64454.296875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427000800</v>
      </c>
      <c r="D109">
        <v>0</v>
      </c>
      <c r="E109">
        <v>0</v>
      </c>
      <c r="F109">
        <v>0</v>
      </c>
      <c r="G109">
        <v>2930859.25</v>
      </c>
      <c r="H109">
        <v>0</v>
      </c>
      <c r="I109">
        <v>1</v>
      </c>
      <c r="J109">
        <v>0</v>
      </c>
      <c r="K109">
        <v>0</v>
      </c>
      <c r="L109">
        <v>64335.3359375</v>
      </c>
    </row>
    <row r="110" spans="1:12" x14ac:dyDescent="0.25">
      <c r="A110">
        <v>1101.5</v>
      </c>
      <c r="B110" s="1">
        <f>DATE(2021,9,7) + TIME(12,0,0)</f>
        <v>44446.5</v>
      </c>
      <c r="C110">
        <v>427040544</v>
      </c>
      <c r="D110">
        <v>0</v>
      </c>
      <c r="E110">
        <v>0</v>
      </c>
      <c r="F110">
        <v>0</v>
      </c>
      <c r="G110">
        <v>3973307.75</v>
      </c>
      <c r="H110">
        <v>0</v>
      </c>
      <c r="I110">
        <v>1</v>
      </c>
      <c r="J110">
        <v>0</v>
      </c>
      <c r="K110">
        <v>0</v>
      </c>
      <c r="L110">
        <v>64551.6015625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444880704</v>
      </c>
      <c r="D111">
        <v>0</v>
      </c>
      <c r="E111">
        <v>0</v>
      </c>
      <c r="F111">
        <v>0</v>
      </c>
      <c r="G111">
        <v>3973307.75</v>
      </c>
      <c r="H111">
        <v>0</v>
      </c>
      <c r="I111">
        <v>1</v>
      </c>
      <c r="J111">
        <v>0</v>
      </c>
      <c r="K111">
        <v>0</v>
      </c>
      <c r="L111">
        <v>64561.93359375</v>
      </c>
    </row>
    <row r="112" spans="1:12" x14ac:dyDescent="0.25">
      <c r="A112">
        <v>1106</v>
      </c>
      <c r="B112" s="1">
        <f>DATE(2021,9,12) + TIME(0,0,0)</f>
        <v>44451</v>
      </c>
      <c r="C112">
        <v>444911424</v>
      </c>
      <c r="D112">
        <v>0</v>
      </c>
      <c r="E112">
        <v>0</v>
      </c>
      <c r="F112">
        <v>0</v>
      </c>
      <c r="G112">
        <v>3073773.5</v>
      </c>
      <c r="H112">
        <v>0</v>
      </c>
      <c r="I112">
        <v>1</v>
      </c>
      <c r="J112">
        <v>0</v>
      </c>
      <c r="K112">
        <v>0</v>
      </c>
      <c r="L112">
        <v>64373.99609375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457175776</v>
      </c>
      <c r="D113">
        <v>0</v>
      </c>
      <c r="E113">
        <v>0</v>
      </c>
      <c r="F113">
        <v>0</v>
      </c>
      <c r="G113">
        <v>3073773.5</v>
      </c>
      <c r="H113">
        <v>0</v>
      </c>
      <c r="I113">
        <v>1</v>
      </c>
      <c r="J113">
        <v>0</v>
      </c>
      <c r="K113">
        <v>0</v>
      </c>
      <c r="L113">
        <v>64082.78125</v>
      </c>
    </row>
    <row r="114" spans="1:12" x14ac:dyDescent="0.25">
      <c r="A114">
        <v>1110</v>
      </c>
      <c r="B114" s="1">
        <f>DATE(2021,9,16) + TIME(0,0,0)</f>
        <v>44455</v>
      </c>
      <c r="C114">
        <v>457214432</v>
      </c>
      <c r="D114">
        <v>0</v>
      </c>
      <c r="E114">
        <v>0</v>
      </c>
      <c r="F114">
        <v>0</v>
      </c>
      <c r="G114">
        <v>3862874.25</v>
      </c>
      <c r="H114">
        <v>0</v>
      </c>
      <c r="I114">
        <v>1</v>
      </c>
      <c r="J114">
        <v>0</v>
      </c>
      <c r="K114">
        <v>0</v>
      </c>
      <c r="L114">
        <v>64246.7734375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464901536</v>
      </c>
      <c r="D115">
        <v>0</v>
      </c>
      <c r="E115">
        <v>0</v>
      </c>
      <c r="F115">
        <v>0</v>
      </c>
      <c r="G115">
        <v>3862874.25</v>
      </c>
      <c r="H115">
        <v>0</v>
      </c>
      <c r="I115">
        <v>1</v>
      </c>
      <c r="J115">
        <v>0</v>
      </c>
      <c r="K115">
        <v>0</v>
      </c>
      <c r="L115">
        <v>64312.859375</v>
      </c>
    </row>
    <row r="116" spans="1:12" x14ac:dyDescent="0.25">
      <c r="A116">
        <v>1112</v>
      </c>
      <c r="B116" s="1">
        <f>DATE(2021,9,18) + TIME(0,0,0)</f>
        <v>44457</v>
      </c>
      <c r="C116">
        <v>464930752</v>
      </c>
      <c r="D116">
        <v>0</v>
      </c>
      <c r="E116">
        <v>0</v>
      </c>
      <c r="F116">
        <v>0</v>
      </c>
      <c r="G116">
        <v>2922758.5</v>
      </c>
      <c r="H116">
        <v>0</v>
      </c>
      <c r="I116">
        <v>1</v>
      </c>
      <c r="J116">
        <v>0</v>
      </c>
      <c r="K116">
        <v>0</v>
      </c>
      <c r="L116">
        <v>64120.8515625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479515328</v>
      </c>
      <c r="D117">
        <v>0</v>
      </c>
      <c r="E117">
        <v>0</v>
      </c>
      <c r="F117">
        <v>0</v>
      </c>
      <c r="G117">
        <v>2922758.5</v>
      </c>
      <c r="H117">
        <v>0</v>
      </c>
      <c r="I117">
        <v>1</v>
      </c>
      <c r="J117">
        <v>0</v>
      </c>
      <c r="K117">
        <v>0</v>
      </c>
      <c r="L117">
        <v>63807.00390625</v>
      </c>
    </row>
    <row r="118" spans="1:12" x14ac:dyDescent="0.25">
      <c r="A118">
        <v>1117</v>
      </c>
      <c r="B118" s="1">
        <f>DATE(2021,9,23) + TIME(0,0,0)</f>
        <v>44462</v>
      </c>
      <c r="C118">
        <v>479515328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63886.7421875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479515328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63834.86328125</v>
      </c>
    </row>
    <row r="120" spans="1:12" x14ac:dyDescent="0.25">
      <c r="A120">
        <v>1121</v>
      </c>
      <c r="B120" s="1">
        <f>DATE(2021,9,27) + TIME(0,0,0)</f>
        <v>44466</v>
      </c>
      <c r="C120">
        <v>479545568</v>
      </c>
      <c r="D120">
        <v>0</v>
      </c>
      <c r="E120">
        <v>0</v>
      </c>
      <c r="F120">
        <v>0</v>
      </c>
      <c r="G120">
        <v>3024838.5</v>
      </c>
      <c r="H120">
        <v>0</v>
      </c>
      <c r="I120">
        <v>1</v>
      </c>
      <c r="J120">
        <v>0</v>
      </c>
      <c r="K120">
        <v>0</v>
      </c>
      <c r="L120">
        <v>63030.78515625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497664352</v>
      </c>
      <c r="D121">
        <v>0</v>
      </c>
      <c r="E121">
        <v>0</v>
      </c>
      <c r="F121">
        <v>0</v>
      </c>
      <c r="G121">
        <v>3024838.5</v>
      </c>
      <c r="H121">
        <v>0</v>
      </c>
      <c r="I121">
        <v>1</v>
      </c>
      <c r="J121">
        <v>0</v>
      </c>
      <c r="K121">
        <v>0</v>
      </c>
      <c r="L121">
        <v>63429.83984375</v>
      </c>
    </row>
    <row r="122" spans="1:12" x14ac:dyDescent="0.25">
      <c r="A122">
        <v>1127</v>
      </c>
      <c r="B122" s="1">
        <f>DATE(2021,10,3) + TIME(0,0,0)</f>
        <v>44472</v>
      </c>
      <c r="C122">
        <v>497694304</v>
      </c>
      <c r="D122">
        <v>0</v>
      </c>
      <c r="E122">
        <v>0</v>
      </c>
      <c r="F122">
        <v>0</v>
      </c>
      <c r="G122">
        <v>2995950.25</v>
      </c>
      <c r="H122">
        <v>0</v>
      </c>
      <c r="I122">
        <v>1</v>
      </c>
      <c r="J122">
        <v>0</v>
      </c>
      <c r="K122">
        <v>0</v>
      </c>
      <c r="L122">
        <v>63423.4609375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530619808</v>
      </c>
      <c r="D123">
        <v>0</v>
      </c>
      <c r="E123">
        <v>0</v>
      </c>
      <c r="F123">
        <v>0</v>
      </c>
      <c r="G123">
        <v>2995950.25</v>
      </c>
      <c r="H123">
        <v>0</v>
      </c>
      <c r="I123">
        <v>1</v>
      </c>
      <c r="J123">
        <v>0</v>
      </c>
      <c r="K123">
        <v>0</v>
      </c>
      <c r="L123">
        <v>63292.0078125</v>
      </c>
    </row>
    <row r="124" spans="1:12" x14ac:dyDescent="0.25">
      <c r="A124">
        <v>1138</v>
      </c>
      <c r="B124" s="1">
        <f>DATE(2021,10,14) + TIME(0,0,0)</f>
        <v>44483</v>
      </c>
      <c r="C124">
        <v>530659840</v>
      </c>
      <c r="D124">
        <v>0</v>
      </c>
      <c r="E124">
        <v>0</v>
      </c>
      <c r="F124">
        <v>0</v>
      </c>
      <c r="G124">
        <v>4003634.25</v>
      </c>
      <c r="H124">
        <v>0</v>
      </c>
      <c r="I124">
        <v>1</v>
      </c>
      <c r="J124">
        <v>0</v>
      </c>
      <c r="K124">
        <v>0</v>
      </c>
      <c r="L124">
        <v>63499.77734375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538627072</v>
      </c>
      <c r="D125">
        <v>0</v>
      </c>
      <c r="E125">
        <v>0</v>
      </c>
      <c r="F125">
        <v>0</v>
      </c>
      <c r="G125">
        <v>4003634.25</v>
      </c>
      <c r="H125">
        <v>0</v>
      </c>
      <c r="I125">
        <v>1</v>
      </c>
      <c r="J125">
        <v>0</v>
      </c>
      <c r="K125">
        <v>0</v>
      </c>
      <c r="L125">
        <v>63649.9375</v>
      </c>
    </row>
    <row r="126" spans="1:12" x14ac:dyDescent="0.25">
      <c r="A126">
        <v>1140</v>
      </c>
      <c r="B126" s="1">
        <f>DATE(2021,10,16) + TIME(0,0,0)</f>
        <v>44485</v>
      </c>
      <c r="C126">
        <v>538658048</v>
      </c>
      <c r="D126">
        <v>0</v>
      </c>
      <c r="E126">
        <v>0</v>
      </c>
      <c r="F126">
        <v>0</v>
      </c>
      <c r="G126">
        <v>3096156</v>
      </c>
      <c r="H126">
        <v>0</v>
      </c>
      <c r="I126">
        <v>1</v>
      </c>
      <c r="J126">
        <v>0</v>
      </c>
      <c r="K126">
        <v>0</v>
      </c>
      <c r="L126">
        <v>63463.4609375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541723264</v>
      </c>
      <c r="D127">
        <v>0</v>
      </c>
      <c r="E127">
        <v>0</v>
      </c>
      <c r="F127">
        <v>0</v>
      </c>
      <c r="G127">
        <v>3096156</v>
      </c>
      <c r="H127">
        <v>0</v>
      </c>
      <c r="I127">
        <v>1</v>
      </c>
      <c r="J127">
        <v>0</v>
      </c>
      <c r="K127">
        <v>0</v>
      </c>
      <c r="L127">
        <v>63362.828125</v>
      </c>
    </row>
    <row r="128" spans="1:12" x14ac:dyDescent="0.25">
      <c r="A128">
        <v>1141</v>
      </c>
      <c r="B128" s="1">
        <f>DATE(2021,10,17) + TIME(0,0,0)</f>
        <v>44486</v>
      </c>
      <c r="C128">
        <v>541752576</v>
      </c>
      <c r="D128">
        <v>0</v>
      </c>
      <c r="E128">
        <v>0</v>
      </c>
      <c r="F128">
        <v>0</v>
      </c>
      <c r="G128">
        <v>2933759.25</v>
      </c>
      <c r="H128">
        <v>0</v>
      </c>
      <c r="I128">
        <v>1</v>
      </c>
      <c r="J128">
        <v>0</v>
      </c>
      <c r="K128">
        <v>0</v>
      </c>
      <c r="L128">
        <v>63331.5546875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553458304</v>
      </c>
      <c r="D129">
        <v>0</v>
      </c>
      <c r="E129">
        <v>0</v>
      </c>
      <c r="F129">
        <v>0</v>
      </c>
      <c r="G129">
        <v>2933759.25</v>
      </c>
      <c r="H129">
        <v>0</v>
      </c>
      <c r="I129">
        <v>1</v>
      </c>
      <c r="J129">
        <v>0</v>
      </c>
      <c r="K129">
        <v>0</v>
      </c>
      <c r="L129">
        <v>63189.17578125</v>
      </c>
    </row>
    <row r="130" spans="1:12" x14ac:dyDescent="0.25">
      <c r="A130">
        <v>1145</v>
      </c>
      <c r="B130" s="1">
        <f>DATE(2021,10,21) + TIME(0,0,0)</f>
        <v>44490</v>
      </c>
      <c r="C130">
        <v>553487040</v>
      </c>
      <c r="D130">
        <v>0</v>
      </c>
      <c r="E130">
        <v>0</v>
      </c>
      <c r="F130">
        <v>0</v>
      </c>
      <c r="G130">
        <v>2873298.25</v>
      </c>
      <c r="H130">
        <v>0</v>
      </c>
      <c r="I130">
        <v>1</v>
      </c>
      <c r="J130">
        <v>0</v>
      </c>
      <c r="K130">
        <v>0</v>
      </c>
      <c r="L130">
        <v>63177.9375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556331584</v>
      </c>
      <c r="D131">
        <v>0</v>
      </c>
      <c r="E131">
        <v>0</v>
      </c>
      <c r="F131">
        <v>0</v>
      </c>
      <c r="G131">
        <v>2873298.25</v>
      </c>
      <c r="H131">
        <v>0</v>
      </c>
      <c r="I131">
        <v>1</v>
      </c>
      <c r="J131">
        <v>0</v>
      </c>
      <c r="K131">
        <v>0</v>
      </c>
      <c r="L131">
        <v>63146.90625</v>
      </c>
    </row>
    <row r="132" spans="1:12" x14ac:dyDescent="0.25">
      <c r="A132">
        <v>1146</v>
      </c>
      <c r="B132" s="1">
        <f>DATE(2021,10,22) + TIME(0,0,0)</f>
        <v>44491</v>
      </c>
      <c r="C132">
        <v>556361856</v>
      </c>
      <c r="D132">
        <v>0</v>
      </c>
      <c r="E132">
        <v>0</v>
      </c>
      <c r="F132">
        <v>0</v>
      </c>
      <c r="G132">
        <v>3031363.25</v>
      </c>
      <c r="H132">
        <v>0</v>
      </c>
      <c r="I132">
        <v>1</v>
      </c>
      <c r="J132">
        <v>0</v>
      </c>
      <c r="K132">
        <v>0</v>
      </c>
      <c r="L132">
        <v>63176.33984375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562394304</v>
      </c>
      <c r="D133">
        <v>0</v>
      </c>
      <c r="E133">
        <v>0</v>
      </c>
      <c r="F133">
        <v>0</v>
      </c>
      <c r="G133">
        <v>3031363.25</v>
      </c>
      <c r="H133">
        <v>0</v>
      </c>
      <c r="I133">
        <v>1</v>
      </c>
      <c r="J133">
        <v>0</v>
      </c>
      <c r="K133">
        <v>0</v>
      </c>
      <c r="L133">
        <v>63156.95703125</v>
      </c>
    </row>
    <row r="134" spans="1:12" x14ac:dyDescent="0.25">
      <c r="A134">
        <v>1148</v>
      </c>
      <c r="B134" s="1">
        <f>DATE(2021,10,24) + TIME(0,0,0)</f>
        <v>44493</v>
      </c>
      <c r="C134">
        <v>562424320</v>
      </c>
      <c r="D134">
        <v>0</v>
      </c>
      <c r="E134">
        <v>0</v>
      </c>
      <c r="F134">
        <v>0</v>
      </c>
      <c r="G134">
        <v>3003468</v>
      </c>
      <c r="H134">
        <v>0</v>
      </c>
      <c r="I134">
        <v>1</v>
      </c>
      <c r="J134">
        <v>0</v>
      </c>
      <c r="K134">
        <v>0</v>
      </c>
      <c r="L134">
        <v>63151.6875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580415104</v>
      </c>
      <c r="D135">
        <v>0</v>
      </c>
      <c r="E135">
        <v>0</v>
      </c>
      <c r="F135">
        <v>0</v>
      </c>
      <c r="G135">
        <v>3003468</v>
      </c>
      <c r="H135">
        <v>0</v>
      </c>
      <c r="I135">
        <v>1</v>
      </c>
      <c r="J135">
        <v>0</v>
      </c>
      <c r="K135">
        <v>0</v>
      </c>
      <c r="L135">
        <v>63047.66796875</v>
      </c>
    </row>
    <row r="136" spans="1:12" x14ac:dyDescent="0.25">
      <c r="A136">
        <v>1154</v>
      </c>
      <c r="B136" s="1">
        <f>DATE(2021,10,30) + TIME(0,0,0)</f>
        <v>44499</v>
      </c>
      <c r="C136">
        <v>580445504</v>
      </c>
      <c r="D136">
        <v>0</v>
      </c>
      <c r="E136">
        <v>0</v>
      </c>
      <c r="F136">
        <v>0</v>
      </c>
      <c r="G136">
        <v>3041602.75</v>
      </c>
      <c r="H136">
        <v>0</v>
      </c>
      <c r="I136">
        <v>1</v>
      </c>
      <c r="J136">
        <v>0</v>
      </c>
      <c r="K136">
        <v>0</v>
      </c>
      <c r="L136">
        <v>63054.81640625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589539904</v>
      </c>
      <c r="D137">
        <v>0</v>
      </c>
      <c r="E137">
        <v>0</v>
      </c>
      <c r="F137">
        <v>0</v>
      </c>
      <c r="G137">
        <v>3041602.75</v>
      </c>
      <c r="H137">
        <v>0</v>
      </c>
      <c r="I137">
        <v>1</v>
      </c>
      <c r="J137">
        <v>0</v>
      </c>
      <c r="K137">
        <v>0</v>
      </c>
      <c r="L137">
        <v>63023.48046875</v>
      </c>
    </row>
    <row r="138" spans="1:12" x14ac:dyDescent="0.25">
      <c r="A138">
        <v>1157</v>
      </c>
      <c r="B138" s="1">
        <f>DATE(2021,11,2) + TIME(0,0,0)</f>
        <v>44502</v>
      </c>
      <c r="C138">
        <v>589569792</v>
      </c>
      <c r="D138">
        <v>0</v>
      </c>
      <c r="E138">
        <v>0</v>
      </c>
      <c r="F138">
        <v>0</v>
      </c>
      <c r="G138">
        <v>2988048.25</v>
      </c>
      <c r="H138">
        <v>0</v>
      </c>
      <c r="I138">
        <v>1</v>
      </c>
      <c r="J138">
        <v>0</v>
      </c>
      <c r="K138">
        <v>0</v>
      </c>
      <c r="L138">
        <v>63013.37890625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619420416</v>
      </c>
      <c r="D139">
        <v>0</v>
      </c>
      <c r="E139">
        <v>0</v>
      </c>
      <c r="F139">
        <v>0</v>
      </c>
      <c r="G139">
        <v>2988048.25</v>
      </c>
      <c r="H139">
        <v>0</v>
      </c>
      <c r="I139">
        <v>1</v>
      </c>
      <c r="J139">
        <v>0</v>
      </c>
      <c r="K139">
        <v>0</v>
      </c>
      <c r="L139">
        <v>62876.1796875</v>
      </c>
    </row>
    <row r="140" spans="1:12" x14ac:dyDescent="0.25">
      <c r="A140">
        <v>1167</v>
      </c>
      <c r="B140" s="1">
        <f>DATE(2021,11,12) + TIME(0,0,0)</f>
        <v>44512</v>
      </c>
      <c r="C140">
        <v>619461632</v>
      </c>
      <c r="D140">
        <v>0</v>
      </c>
      <c r="E140">
        <v>0</v>
      </c>
      <c r="F140">
        <v>0</v>
      </c>
      <c r="G140">
        <v>4123967</v>
      </c>
      <c r="H140">
        <v>0</v>
      </c>
      <c r="I140">
        <v>1</v>
      </c>
      <c r="J140">
        <v>0</v>
      </c>
      <c r="K140">
        <v>0</v>
      </c>
      <c r="L140">
        <v>63108.5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621070016</v>
      </c>
      <c r="D141">
        <v>0</v>
      </c>
      <c r="E141">
        <v>0</v>
      </c>
      <c r="F141">
        <v>0</v>
      </c>
      <c r="G141">
        <v>4123967</v>
      </c>
      <c r="H141">
        <v>0</v>
      </c>
      <c r="I141">
        <v>1</v>
      </c>
      <c r="J141">
        <v>0</v>
      </c>
      <c r="K141">
        <v>0</v>
      </c>
      <c r="L141">
        <v>63195.2421875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621109760</v>
      </c>
      <c r="D142">
        <v>0</v>
      </c>
      <c r="E142">
        <v>0</v>
      </c>
      <c r="F142">
        <v>0</v>
      </c>
      <c r="G142">
        <v>3975258.25</v>
      </c>
      <c r="H142">
        <v>0</v>
      </c>
      <c r="I142">
        <v>1</v>
      </c>
      <c r="J142">
        <v>0</v>
      </c>
      <c r="K142">
        <v>0</v>
      </c>
      <c r="L142">
        <v>63163.859375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627430400</v>
      </c>
      <c r="D143">
        <v>0</v>
      </c>
      <c r="E143">
        <v>0</v>
      </c>
      <c r="F143">
        <v>0</v>
      </c>
      <c r="G143">
        <v>3975258.25</v>
      </c>
      <c r="H143">
        <v>0</v>
      </c>
      <c r="I143">
        <v>1</v>
      </c>
      <c r="J143">
        <v>0</v>
      </c>
      <c r="K143">
        <v>0</v>
      </c>
      <c r="L143">
        <v>63221.61328125</v>
      </c>
    </row>
    <row r="144" spans="1:12" x14ac:dyDescent="0.25">
      <c r="A144">
        <v>1169</v>
      </c>
      <c r="B144" s="1">
        <f>DATE(2021,11,14) + TIME(0,0,0)</f>
        <v>44514</v>
      </c>
      <c r="C144">
        <v>627460352</v>
      </c>
      <c r="D144">
        <v>0</v>
      </c>
      <c r="E144">
        <v>0</v>
      </c>
      <c r="F144">
        <v>0</v>
      </c>
      <c r="G144">
        <v>2996540.75</v>
      </c>
      <c r="H144">
        <v>0</v>
      </c>
      <c r="I144">
        <v>1</v>
      </c>
      <c r="J144">
        <v>0</v>
      </c>
      <c r="K144">
        <v>0</v>
      </c>
      <c r="L144">
        <v>63025.1328125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642413120</v>
      </c>
      <c r="D145">
        <v>0</v>
      </c>
      <c r="E145">
        <v>0</v>
      </c>
      <c r="F145">
        <v>0</v>
      </c>
      <c r="G145">
        <v>2996540.75</v>
      </c>
      <c r="H145">
        <v>0</v>
      </c>
      <c r="I145">
        <v>1</v>
      </c>
      <c r="J145">
        <v>0</v>
      </c>
      <c r="K145">
        <v>0</v>
      </c>
      <c r="L145">
        <v>62827.08984375</v>
      </c>
    </row>
    <row r="146" spans="1:12" x14ac:dyDescent="0.25">
      <c r="A146">
        <v>1174</v>
      </c>
      <c r="B146" s="1">
        <f>DATE(2021,11,19) + TIME(0,0,0)</f>
        <v>44519</v>
      </c>
      <c r="C146">
        <v>642443456</v>
      </c>
      <c r="D146">
        <v>0</v>
      </c>
      <c r="E146">
        <v>0</v>
      </c>
      <c r="F146">
        <v>0</v>
      </c>
      <c r="G146">
        <v>3034139.5</v>
      </c>
      <c r="H146">
        <v>0</v>
      </c>
      <c r="I146">
        <v>1</v>
      </c>
      <c r="J146">
        <v>0</v>
      </c>
      <c r="K146">
        <v>0</v>
      </c>
      <c r="L146">
        <v>62834.44140625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651515520</v>
      </c>
      <c r="D147">
        <v>0</v>
      </c>
      <c r="E147">
        <v>0</v>
      </c>
      <c r="F147">
        <v>0</v>
      </c>
      <c r="G147">
        <v>3034139.5</v>
      </c>
      <c r="H147">
        <v>0</v>
      </c>
      <c r="I147">
        <v>1</v>
      </c>
      <c r="J147">
        <v>0</v>
      </c>
      <c r="K147">
        <v>0</v>
      </c>
      <c r="L147">
        <v>62804.50390625</v>
      </c>
    </row>
    <row r="148" spans="1:12" x14ac:dyDescent="0.25">
      <c r="A148">
        <v>1177</v>
      </c>
      <c r="B148" s="1">
        <f>DATE(2021,11,22) + TIME(0,0,0)</f>
        <v>44522</v>
      </c>
      <c r="C148">
        <v>651545664</v>
      </c>
      <c r="D148">
        <v>0</v>
      </c>
      <c r="E148">
        <v>0</v>
      </c>
      <c r="F148">
        <v>0</v>
      </c>
      <c r="G148">
        <v>3013238.75</v>
      </c>
      <c r="H148">
        <v>0</v>
      </c>
      <c r="I148">
        <v>1</v>
      </c>
      <c r="J148">
        <v>0</v>
      </c>
      <c r="K148">
        <v>0</v>
      </c>
      <c r="L148">
        <v>62800.6953125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663568448</v>
      </c>
      <c r="D149">
        <v>0</v>
      </c>
      <c r="E149">
        <v>0</v>
      </c>
      <c r="F149">
        <v>0</v>
      </c>
      <c r="G149">
        <v>3013238.75</v>
      </c>
      <c r="H149">
        <v>0</v>
      </c>
      <c r="I149">
        <v>1</v>
      </c>
      <c r="J149">
        <v>0</v>
      </c>
      <c r="K149">
        <v>0</v>
      </c>
      <c r="L149">
        <v>62759.1015625</v>
      </c>
    </row>
    <row r="150" spans="1:12" x14ac:dyDescent="0.25">
      <c r="A150">
        <v>1181</v>
      </c>
      <c r="B150" s="1">
        <f>DATE(2021,11,26) + TIME(0,0,0)</f>
        <v>44526</v>
      </c>
      <c r="C150">
        <v>663568448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63351.26953125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663568448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63331.58984375</v>
      </c>
    </row>
    <row r="152" spans="1:12" x14ac:dyDescent="0.25">
      <c r="A152">
        <v>1185</v>
      </c>
      <c r="B152" s="1">
        <f>DATE(2021,11,30) + TIME(0,0,0)</f>
        <v>44530</v>
      </c>
      <c r="C152">
        <v>663598016</v>
      </c>
      <c r="D152">
        <v>0</v>
      </c>
      <c r="E152">
        <v>0</v>
      </c>
      <c r="F152">
        <v>0</v>
      </c>
      <c r="G152">
        <v>2952783</v>
      </c>
      <c r="H152">
        <v>0</v>
      </c>
      <c r="I152">
        <v>1</v>
      </c>
      <c r="J152">
        <v>0</v>
      </c>
      <c r="K152">
        <v>0</v>
      </c>
      <c r="L152">
        <v>62000.171875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669474048</v>
      </c>
      <c r="D153">
        <v>0</v>
      </c>
      <c r="E153">
        <v>0</v>
      </c>
      <c r="F153">
        <v>0</v>
      </c>
      <c r="G153">
        <v>2952783</v>
      </c>
      <c r="H153">
        <v>0</v>
      </c>
      <c r="I153">
        <v>1</v>
      </c>
      <c r="J153">
        <v>0</v>
      </c>
      <c r="K153">
        <v>0</v>
      </c>
      <c r="L153">
        <v>62391.21875</v>
      </c>
    </row>
    <row r="154" spans="1:12" x14ac:dyDescent="0.25">
      <c r="A154">
        <v>1187</v>
      </c>
      <c r="B154" s="1">
        <f>DATE(2021,12,2) + TIME(0,0,0)</f>
        <v>44532</v>
      </c>
      <c r="C154">
        <v>669514112</v>
      </c>
      <c r="D154">
        <v>0</v>
      </c>
      <c r="E154">
        <v>0</v>
      </c>
      <c r="F154">
        <v>0</v>
      </c>
      <c r="G154">
        <v>4003782</v>
      </c>
      <c r="H154">
        <v>0</v>
      </c>
      <c r="I154">
        <v>1</v>
      </c>
      <c r="J154">
        <v>0</v>
      </c>
      <c r="K154">
        <v>0</v>
      </c>
      <c r="L154">
        <v>62608.94140625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672677056</v>
      </c>
      <c r="D155">
        <v>0</v>
      </c>
      <c r="E155">
        <v>0</v>
      </c>
      <c r="F155">
        <v>0</v>
      </c>
      <c r="G155">
        <v>4003782</v>
      </c>
      <c r="H155">
        <v>0</v>
      </c>
      <c r="I155">
        <v>1</v>
      </c>
      <c r="J155">
        <v>0</v>
      </c>
      <c r="K155">
        <v>0</v>
      </c>
      <c r="L155">
        <v>62768.234375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672707136</v>
      </c>
      <c r="D156">
        <v>0</v>
      </c>
      <c r="E156">
        <v>0</v>
      </c>
      <c r="F156">
        <v>0</v>
      </c>
      <c r="G156">
        <v>3004233.5</v>
      </c>
      <c r="H156">
        <v>0</v>
      </c>
      <c r="I156">
        <v>1</v>
      </c>
      <c r="J156">
        <v>0</v>
      </c>
      <c r="K156">
        <v>0</v>
      </c>
      <c r="L156">
        <v>62563.484375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679286400</v>
      </c>
      <c r="D157">
        <v>0</v>
      </c>
      <c r="E157">
        <v>0</v>
      </c>
      <c r="F157">
        <v>0</v>
      </c>
      <c r="G157">
        <v>3004233.5</v>
      </c>
      <c r="H157">
        <v>0</v>
      </c>
      <c r="I157">
        <v>1</v>
      </c>
      <c r="J157">
        <v>0</v>
      </c>
      <c r="K157">
        <v>0</v>
      </c>
      <c r="L157">
        <v>62531.24609375</v>
      </c>
    </row>
    <row r="158" spans="1:12" x14ac:dyDescent="0.25">
      <c r="A158">
        <v>1190</v>
      </c>
      <c r="B158" s="1">
        <f>DATE(2021,12,5) + TIME(0,0,0)</f>
        <v>44535</v>
      </c>
      <c r="C158">
        <v>679316544</v>
      </c>
      <c r="D158">
        <v>0</v>
      </c>
      <c r="E158">
        <v>0</v>
      </c>
      <c r="F158">
        <v>0</v>
      </c>
      <c r="G158">
        <v>3019230.5</v>
      </c>
      <c r="H158">
        <v>0</v>
      </c>
      <c r="I158">
        <v>1</v>
      </c>
      <c r="J158">
        <v>0</v>
      </c>
      <c r="K158">
        <v>0</v>
      </c>
      <c r="L158">
        <v>62534.1953125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682305600</v>
      </c>
      <c r="D159">
        <v>0</v>
      </c>
      <c r="E159">
        <v>0</v>
      </c>
      <c r="F159">
        <v>0</v>
      </c>
      <c r="G159">
        <v>3019230.5</v>
      </c>
      <c r="H159">
        <v>0</v>
      </c>
      <c r="I159">
        <v>1</v>
      </c>
      <c r="J159">
        <v>0</v>
      </c>
      <c r="K159">
        <v>0</v>
      </c>
      <c r="L159">
        <v>62542.4296875</v>
      </c>
    </row>
    <row r="160" spans="1:12" x14ac:dyDescent="0.25">
      <c r="A160">
        <v>1191</v>
      </c>
      <c r="B160" s="1">
        <f>DATE(2021,12,6) + TIME(0,0,0)</f>
        <v>44536</v>
      </c>
      <c r="C160">
        <v>682336064</v>
      </c>
      <c r="D160">
        <v>0</v>
      </c>
      <c r="E160">
        <v>0</v>
      </c>
      <c r="F160">
        <v>0</v>
      </c>
      <c r="G160">
        <v>3043141.5</v>
      </c>
      <c r="H160">
        <v>0</v>
      </c>
      <c r="I160">
        <v>1</v>
      </c>
      <c r="J160">
        <v>0</v>
      </c>
      <c r="K160">
        <v>0</v>
      </c>
      <c r="L160">
        <v>62547.0546875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684131520</v>
      </c>
      <c r="D161">
        <v>0</v>
      </c>
      <c r="E161">
        <v>0</v>
      </c>
      <c r="F161">
        <v>0</v>
      </c>
      <c r="G161">
        <v>3043141.5</v>
      </c>
      <c r="H161">
        <v>0</v>
      </c>
      <c r="I161">
        <v>1</v>
      </c>
      <c r="J161">
        <v>0</v>
      </c>
      <c r="K161">
        <v>0</v>
      </c>
      <c r="L161">
        <v>62552.8359375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684161664</v>
      </c>
      <c r="D162">
        <v>0</v>
      </c>
      <c r="E162">
        <v>0</v>
      </c>
      <c r="F162">
        <v>0</v>
      </c>
      <c r="G162">
        <v>3016498</v>
      </c>
      <c r="H162">
        <v>0</v>
      </c>
      <c r="I162">
        <v>1</v>
      </c>
      <c r="J162">
        <v>0</v>
      </c>
      <c r="K162">
        <v>0</v>
      </c>
      <c r="L162">
        <v>62547.8359375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685338112</v>
      </c>
      <c r="D163">
        <v>0</v>
      </c>
      <c r="E163">
        <v>0</v>
      </c>
      <c r="F163">
        <v>0</v>
      </c>
      <c r="G163">
        <v>3016498</v>
      </c>
      <c r="H163">
        <v>0</v>
      </c>
      <c r="I163">
        <v>1</v>
      </c>
      <c r="J163">
        <v>0</v>
      </c>
      <c r="K163">
        <v>0</v>
      </c>
      <c r="L163">
        <v>62547.9765625</v>
      </c>
    </row>
    <row r="164" spans="1:12" x14ac:dyDescent="0.25">
      <c r="A164">
        <v>1192</v>
      </c>
      <c r="B164" s="1">
        <f>DATE(2021,12,7) + TIME(0,0,0)</f>
        <v>44537</v>
      </c>
      <c r="C164">
        <v>685368576</v>
      </c>
      <c r="D164">
        <v>0</v>
      </c>
      <c r="E164">
        <v>0</v>
      </c>
      <c r="F164">
        <v>0</v>
      </c>
      <c r="G164">
        <v>3049693.5</v>
      </c>
      <c r="H164">
        <v>0</v>
      </c>
      <c r="I164">
        <v>1</v>
      </c>
      <c r="J164">
        <v>0</v>
      </c>
      <c r="K164">
        <v>0</v>
      </c>
      <c r="L164">
        <v>62554.3203125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721934400</v>
      </c>
      <c r="D165">
        <v>0</v>
      </c>
      <c r="E165">
        <v>0</v>
      </c>
      <c r="F165">
        <v>0</v>
      </c>
      <c r="G165">
        <v>3049693.5</v>
      </c>
      <c r="H165">
        <v>0</v>
      </c>
      <c r="I165">
        <v>1</v>
      </c>
      <c r="J165">
        <v>0</v>
      </c>
      <c r="K165">
        <v>0</v>
      </c>
      <c r="L165">
        <v>62525.9765625</v>
      </c>
    </row>
    <row r="166" spans="1:12" x14ac:dyDescent="0.25">
      <c r="A166">
        <v>1204</v>
      </c>
      <c r="B166" s="1">
        <f>DATE(2021,12,19) + TIME(0,0,0)</f>
        <v>44549</v>
      </c>
      <c r="C166">
        <v>721961920</v>
      </c>
      <c r="D166">
        <v>0</v>
      </c>
      <c r="E166">
        <v>0</v>
      </c>
      <c r="F166">
        <v>0</v>
      </c>
      <c r="G166">
        <v>2750075.75</v>
      </c>
      <c r="H166">
        <v>0</v>
      </c>
      <c r="I166">
        <v>1</v>
      </c>
      <c r="J166">
        <v>0</v>
      </c>
      <c r="K166">
        <v>0</v>
      </c>
      <c r="L166">
        <v>62469.7421875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730184640</v>
      </c>
      <c r="D167">
        <v>0</v>
      </c>
      <c r="E167">
        <v>0</v>
      </c>
      <c r="F167">
        <v>0</v>
      </c>
      <c r="G167">
        <v>2750075.75</v>
      </c>
      <c r="H167">
        <v>0</v>
      </c>
      <c r="I167">
        <v>1</v>
      </c>
      <c r="J167">
        <v>0</v>
      </c>
      <c r="K167">
        <v>0</v>
      </c>
      <c r="L167">
        <v>62388.265625</v>
      </c>
    </row>
    <row r="168" spans="1:12" x14ac:dyDescent="0.25">
      <c r="A168">
        <v>1207</v>
      </c>
      <c r="B168" s="1">
        <f>DATE(2021,12,22) + TIME(0,0,0)</f>
        <v>44552</v>
      </c>
      <c r="C168">
        <v>730215488</v>
      </c>
      <c r="D168">
        <v>0</v>
      </c>
      <c r="E168">
        <v>0</v>
      </c>
      <c r="F168">
        <v>0</v>
      </c>
      <c r="G168">
        <v>3081173.75</v>
      </c>
      <c r="H168">
        <v>0</v>
      </c>
      <c r="I168">
        <v>1</v>
      </c>
      <c r="J168">
        <v>0</v>
      </c>
      <c r="K168">
        <v>0</v>
      </c>
      <c r="L168">
        <v>62450.9375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736347008</v>
      </c>
      <c r="D169">
        <v>0</v>
      </c>
      <c r="E169">
        <v>0</v>
      </c>
      <c r="F169">
        <v>0</v>
      </c>
      <c r="G169">
        <v>3081173.75</v>
      </c>
      <c r="H169">
        <v>0</v>
      </c>
      <c r="I169">
        <v>1</v>
      </c>
      <c r="J169">
        <v>0</v>
      </c>
      <c r="K169">
        <v>0</v>
      </c>
      <c r="L169">
        <v>62482.68359375</v>
      </c>
    </row>
    <row r="170" spans="1:12" x14ac:dyDescent="0.25">
      <c r="A170">
        <v>1209</v>
      </c>
      <c r="B170" s="1">
        <f>DATE(2021,12,24) + TIME(0,0,0)</f>
        <v>44554</v>
      </c>
      <c r="C170">
        <v>736388160</v>
      </c>
      <c r="D170">
        <v>0</v>
      </c>
      <c r="E170">
        <v>0</v>
      </c>
      <c r="F170">
        <v>0</v>
      </c>
      <c r="G170">
        <v>4117147</v>
      </c>
      <c r="H170">
        <v>0</v>
      </c>
      <c r="I170">
        <v>1</v>
      </c>
      <c r="J170">
        <v>0</v>
      </c>
      <c r="K170">
        <v>0</v>
      </c>
      <c r="L170">
        <v>62700.7734375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740464128</v>
      </c>
      <c r="D171">
        <v>0</v>
      </c>
      <c r="E171">
        <v>0</v>
      </c>
      <c r="F171">
        <v>0</v>
      </c>
      <c r="G171">
        <v>4117147</v>
      </c>
      <c r="H171">
        <v>0</v>
      </c>
      <c r="I171">
        <v>1</v>
      </c>
      <c r="J171">
        <v>0</v>
      </c>
      <c r="K171">
        <v>0</v>
      </c>
      <c r="L171">
        <v>62828.53125</v>
      </c>
    </row>
    <row r="172" spans="1:12" x14ac:dyDescent="0.25">
      <c r="A172">
        <v>1210</v>
      </c>
      <c r="B172" s="1">
        <f>DATE(2021,12,25) + TIME(0,0,0)</f>
        <v>44555</v>
      </c>
      <c r="C172">
        <v>740495552</v>
      </c>
      <c r="D172">
        <v>0</v>
      </c>
      <c r="E172">
        <v>0</v>
      </c>
      <c r="F172">
        <v>0</v>
      </c>
      <c r="G172">
        <v>3140247.5</v>
      </c>
      <c r="H172">
        <v>0</v>
      </c>
      <c r="I172">
        <v>1</v>
      </c>
      <c r="J172">
        <v>0</v>
      </c>
      <c r="K172">
        <v>0</v>
      </c>
      <c r="L172">
        <v>62623.46484375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743604416</v>
      </c>
      <c r="D173">
        <v>0</v>
      </c>
      <c r="E173">
        <v>0</v>
      </c>
      <c r="F173">
        <v>0</v>
      </c>
      <c r="G173">
        <v>3140247.5</v>
      </c>
      <c r="H173">
        <v>0</v>
      </c>
      <c r="I173">
        <v>1</v>
      </c>
      <c r="J173">
        <v>0</v>
      </c>
      <c r="K173">
        <v>0</v>
      </c>
      <c r="L173">
        <v>62548.0625</v>
      </c>
    </row>
    <row r="174" spans="1:12" x14ac:dyDescent="0.25">
      <c r="A174">
        <v>1211</v>
      </c>
      <c r="B174" s="1">
        <f>DATE(2021,12,26) + TIME(0,0,0)</f>
        <v>44556</v>
      </c>
      <c r="C174">
        <v>743634048</v>
      </c>
      <c r="D174">
        <v>0</v>
      </c>
      <c r="E174">
        <v>0</v>
      </c>
      <c r="F174">
        <v>0</v>
      </c>
      <c r="G174">
        <v>2963568.25</v>
      </c>
      <c r="H174">
        <v>0</v>
      </c>
      <c r="I174">
        <v>1</v>
      </c>
      <c r="J174">
        <v>0</v>
      </c>
      <c r="K174">
        <v>0</v>
      </c>
      <c r="L174">
        <v>62513.8515625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758422208</v>
      </c>
      <c r="D175">
        <v>0</v>
      </c>
      <c r="E175">
        <v>0</v>
      </c>
      <c r="F175">
        <v>0</v>
      </c>
      <c r="G175">
        <v>2963568.25</v>
      </c>
      <c r="H175">
        <v>0</v>
      </c>
      <c r="I175">
        <v>1</v>
      </c>
      <c r="J175">
        <v>0</v>
      </c>
      <c r="K175">
        <v>0</v>
      </c>
      <c r="L175">
        <v>62429.375</v>
      </c>
    </row>
    <row r="176" spans="1:12" x14ac:dyDescent="0.25">
      <c r="A176">
        <v>1216</v>
      </c>
      <c r="B176" s="1">
        <f>DATE(2021,12,31) + TIME(0,0,0)</f>
        <v>44561</v>
      </c>
      <c r="C176">
        <v>758451520</v>
      </c>
      <c r="D176">
        <v>0</v>
      </c>
      <c r="E176">
        <v>0</v>
      </c>
      <c r="F176">
        <v>0</v>
      </c>
      <c r="G176">
        <v>2931310</v>
      </c>
      <c r="H176">
        <v>0</v>
      </c>
      <c r="I176">
        <v>1</v>
      </c>
      <c r="J176">
        <v>0</v>
      </c>
      <c r="K176">
        <v>0</v>
      </c>
      <c r="L176">
        <v>62424.20703125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767216192</v>
      </c>
      <c r="D177">
        <v>0</v>
      </c>
      <c r="E177">
        <v>0</v>
      </c>
      <c r="F177">
        <v>0</v>
      </c>
      <c r="G177">
        <v>2931310</v>
      </c>
      <c r="H177">
        <v>0</v>
      </c>
      <c r="I177">
        <v>1</v>
      </c>
      <c r="J177">
        <v>0</v>
      </c>
      <c r="K177">
        <v>0</v>
      </c>
      <c r="L177">
        <v>62400.76953125</v>
      </c>
    </row>
    <row r="178" spans="1:12" x14ac:dyDescent="0.25">
      <c r="A178">
        <v>1219</v>
      </c>
      <c r="B178" s="1">
        <f>DATE(2022,1,3) + TIME(0,0,0)</f>
        <v>44564</v>
      </c>
      <c r="C178">
        <v>767256384</v>
      </c>
      <c r="D178">
        <v>0</v>
      </c>
      <c r="E178">
        <v>0</v>
      </c>
      <c r="F178">
        <v>0</v>
      </c>
      <c r="G178">
        <v>4023028.25</v>
      </c>
      <c r="H178">
        <v>0</v>
      </c>
      <c r="I178">
        <v>1</v>
      </c>
      <c r="J178">
        <v>0</v>
      </c>
      <c r="K178">
        <v>0</v>
      </c>
      <c r="L178">
        <v>62626.76171875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769629952</v>
      </c>
      <c r="D179">
        <v>0</v>
      </c>
      <c r="E179">
        <v>0</v>
      </c>
      <c r="F179">
        <v>0</v>
      </c>
      <c r="G179">
        <v>4023028.25</v>
      </c>
      <c r="H179">
        <v>0</v>
      </c>
      <c r="I179">
        <v>1</v>
      </c>
      <c r="J179">
        <v>0</v>
      </c>
      <c r="K179">
        <v>0</v>
      </c>
      <c r="L179">
        <v>62733.84765625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769659904</v>
      </c>
      <c r="D180">
        <v>0</v>
      </c>
      <c r="E180">
        <v>0</v>
      </c>
      <c r="F180">
        <v>0</v>
      </c>
      <c r="G180">
        <v>2994101</v>
      </c>
      <c r="H180">
        <v>0</v>
      </c>
      <c r="I180">
        <v>1</v>
      </c>
      <c r="J180">
        <v>0</v>
      </c>
      <c r="K180">
        <v>0</v>
      </c>
      <c r="L180">
        <v>62521.5625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776815808</v>
      </c>
      <c r="D181">
        <v>0</v>
      </c>
      <c r="E181">
        <v>0</v>
      </c>
      <c r="F181">
        <v>0</v>
      </c>
      <c r="G181">
        <v>2994101</v>
      </c>
      <c r="H181">
        <v>0</v>
      </c>
      <c r="I181">
        <v>1</v>
      </c>
      <c r="J181">
        <v>0</v>
      </c>
      <c r="K181">
        <v>0</v>
      </c>
      <c r="L181">
        <v>62448.1953125</v>
      </c>
    </row>
    <row r="182" spans="1:12" x14ac:dyDescent="0.25">
      <c r="A182">
        <v>1222</v>
      </c>
      <c r="B182" s="1">
        <f>DATE(2022,1,6) + TIME(0,0,0)</f>
        <v>44567</v>
      </c>
      <c r="C182">
        <v>776845568</v>
      </c>
      <c r="D182">
        <v>0</v>
      </c>
      <c r="E182">
        <v>0</v>
      </c>
      <c r="F182">
        <v>0</v>
      </c>
      <c r="G182">
        <v>2973503.25</v>
      </c>
      <c r="H182">
        <v>0</v>
      </c>
      <c r="I182">
        <v>1</v>
      </c>
      <c r="J182">
        <v>0</v>
      </c>
      <c r="K182">
        <v>0</v>
      </c>
      <c r="L182">
        <v>62444.25390625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794656832</v>
      </c>
      <c r="D183">
        <v>0</v>
      </c>
      <c r="E183">
        <v>0</v>
      </c>
      <c r="F183">
        <v>0</v>
      </c>
      <c r="G183">
        <v>2973503.25</v>
      </c>
      <c r="H183">
        <v>0</v>
      </c>
      <c r="I183">
        <v>1</v>
      </c>
      <c r="J183">
        <v>0</v>
      </c>
      <c r="K183">
        <v>0</v>
      </c>
      <c r="L183">
        <v>62433.07421875</v>
      </c>
    </row>
    <row r="184" spans="1:12" x14ac:dyDescent="0.25">
      <c r="A184">
        <v>1228</v>
      </c>
      <c r="B184" s="1">
        <f>DATE(2022,1,12) + TIME(0,0,0)</f>
        <v>44573</v>
      </c>
      <c r="C184">
        <v>794685568</v>
      </c>
      <c r="D184">
        <v>0</v>
      </c>
      <c r="E184">
        <v>0</v>
      </c>
      <c r="F184">
        <v>0</v>
      </c>
      <c r="G184">
        <v>2874891.75</v>
      </c>
      <c r="H184">
        <v>0</v>
      </c>
      <c r="I184">
        <v>1</v>
      </c>
      <c r="J184">
        <v>0</v>
      </c>
      <c r="K184">
        <v>0</v>
      </c>
      <c r="L184">
        <v>62414.46875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796956736</v>
      </c>
      <c r="D185">
        <v>0</v>
      </c>
      <c r="E185">
        <v>0</v>
      </c>
      <c r="F185">
        <v>0</v>
      </c>
      <c r="G185">
        <v>2874891.75</v>
      </c>
      <c r="H185">
        <v>0</v>
      </c>
      <c r="I185">
        <v>1</v>
      </c>
      <c r="J185">
        <v>0</v>
      </c>
      <c r="K185">
        <v>0</v>
      </c>
      <c r="L185">
        <v>62400.79296875</v>
      </c>
    </row>
    <row r="186" spans="1:12" x14ac:dyDescent="0.25">
      <c r="A186">
        <v>1228.8</v>
      </c>
      <c r="B186" s="1">
        <f>DATE(2022,1,12) + TIME(19,12,0)</f>
        <v>44573.8</v>
      </c>
      <c r="C186">
        <v>796985792</v>
      </c>
      <c r="D186">
        <v>0</v>
      </c>
      <c r="E186">
        <v>0</v>
      </c>
      <c r="F186">
        <v>0</v>
      </c>
      <c r="G186">
        <v>2906807</v>
      </c>
      <c r="H186">
        <v>0</v>
      </c>
      <c r="I186">
        <v>1</v>
      </c>
      <c r="J186">
        <v>0</v>
      </c>
      <c r="K186">
        <v>0</v>
      </c>
      <c r="L186">
        <v>62406.7578125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803351744</v>
      </c>
      <c r="D187">
        <v>0</v>
      </c>
      <c r="E187">
        <v>0</v>
      </c>
      <c r="F187">
        <v>0</v>
      </c>
      <c r="G187">
        <v>2906807</v>
      </c>
      <c r="H187">
        <v>0</v>
      </c>
      <c r="I187">
        <v>1</v>
      </c>
      <c r="J187">
        <v>0</v>
      </c>
      <c r="K187">
        <v>0</v>
      </c>
      <c r="L187">
        <v>62395.5078125</v>
      </c>
    </row>
    <row r="188" spans="1:12" x14ac:dyDescent="0.25">
      <c r="A188">
        <v>1231</v>
      </c>
      <c r="B188" s="1">
        <f>DATE(2022,1,15) + TIME(0,0,0)</f>
        <v>44576</v>
      </c>
      <c r="C188">
        <v>803381440</v>
      </c>
      <c r="D188">
        <v>0</v>
      </c>
      <c r="E188">
        <v>0</v>
      </c>
      <c r="F188">
        <v>0</v>
      </c>
      <c r="G188">
        <v>2970080</v>
      </c>
      <c r="H188">
        <v>0</v>
      </c>
      <c r="I188">
        <v>1</v>
      </c>
      <c r="J188">
        <v>0</v>
      </c>
      <c r="K188">
        <v>0</v>
      </c>
      <c r="L188">
        <v>62407.58984375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815232064</v>
      </c>
      <c r="D189">
        <v>0</v>
      </c>
      <c r="E189">
        <v>0</v>
      </c>
      <c r="F189">
        <v>0</v>
      </c>
      <c r="G189">
        <v>2970080</v>
      </c>
      <c r="H189">
        <v>0</v>
      </c>
      <c r="I189">
        <v>1</v>
      </c>
      <c r="J189">
        <v>0</v>
      </c>
      <c r="K189">
        <v>0</v>
      </c>
      <c r="L189">
        <v>62399.96484375</v>
      </c>
    </row>
    <row r="190" spans="1:12" x14ac:dyDescent="0.25">
      <c r="A190">
        <v>1235</v>
      </c>
      <c r="B190" s="1">
        <f>DATE(2022,1,19) + TIME(0,0,0)</f>
        <v>44580</v>
      </c>
      <c r="C190">
        <v>815262656</v>
      </c>
      <c r="D190">
        <v>0</v>
      </c>
      <c r="E190">
        <v>0</v>
      </c>
      <c r="F190">
        <v>0</v>
      </c>
      <c r="G190">
        <v>3063029</v>
      </c>
      <c r="H190">
        <v>0</v>
      </c>
      <c r="I190">
        <v>1</v>
      </c>
      <c r="J190">
        <v>0</v>
      </c>
      <c r="K190">
        <v>0</v>
      </c>
      <c r="L190">
        <v>62417.95703125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821358080</v>
      </c>
      <c r="D191">
        <v>0</v>
      </c>
      <c r="E191">
        <v>0</v>
      </c>
      <c r="F191">
        <v>0</v>
      </c>
      <c r="G191">
        <v>3063029</v>
      </c>
      <c r="H191">
        <v>0</v>
      </c>
      <c r="I191">
        <v>1</v>
      </c>
      <c r="J191">
        <v>0</v>
      </c>
      <c r="K191">
        <v>0</v>
      </c>
      <c r="L191">
        <v>62427.34765625</v>
      </c>
    </row>
    <row r="192" spans="1:12" x14ac:dyDescent="0.25">
      <c r="A192">
        <v>1237</v>
      </c>
      <c r="B192" s="1">
        <f>DATE(2022,1,21) + TIME(0,0,0)</f>
        <v>44582</v>
      </c>
      <c r="C192">
        <v>821397056</v>
      </c>
      <c r="D192">
        <v>0</v>
      </c>
      <c r="E192">
        <v>0</v>
      </c>
      <c r="F192">
        <v>0</v>
      </c>
      <c r="G192">
        <v>3891958.5</v>
      </c>
      <c r="H192">
        <v>0</v>
      </c>
      <c r="I192">
        <v>1</v>
      </c>
      <c r="J192">
        <v>0</v>
      </c>
      <c r="K192">
        <v>0</v>
      </c>
      <c r="L192">
        <v>62599.08203125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833033984</v>
      </c>
      <c r="D193">
        <v>0</v>
      </c>
      <c r="E193">
        <v>0</v>
      </c>
      <c r="F193">
        <v>0</v>
      </c>
      <c r="G193">
        <v>3891958.5</v>
      </c>
      <c r="H193">
        <v>0</v>
      </c>
      <c r="I193">
        <v>1</v>
      </c>
      <c r="J193">
        <v>0</v>
      </c>
      <c r="K193">
        <v>0</v>
      </c>
      <c r="L193">
        <v>62767.71875</v>
      </c>
    </row>
    <row r="194" spans="1:12" x14ac:dyDescent="0.25">
      <c r="A194">
        <v>1240</v>
      </c>
      <c r="B194" s="1">
        <f>DATE(2022,1,24) + TIME(0,0,0)</f>
        <v>44585</v>
      </c>
      <c r="C194">
        <v>833064320</v>
      </c>
      <c r="D194">
        <v>0</v>
      </c>
      <c r="E194">
        <v>0</v>
      </c>
      <c r="F194">
        <v>0</v>
      </c>
      <c r="G194">
        <v>3031982.5</v>
      </c>
      <c r="H194">
        <v>0</v>
      </c>
      <c r="I194">
        <v>1</v>
      </c>
      <c r="J194">
        <v>0</v>
      </c>
      <c r="K194">
        <v>0</v>
      </c>
      <c r="L194">
        <v>62591.49609375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860321856</v>
      </c>
      <c r="D195">
        <v>0</v>
      </c>
      <c r="E195">
        <v>0</v>
      </c>
      <c r="F195">
        <v>0</v>
      </c>
      <c r="G195">
        <v>3031982.5</v>
      </c>
      <c r="H195">
        <v>0</v>
      </c>
      <c r="I195">
        <v>1</v>
      </c>
      <c r="J195">
        <v>0</v>
      </c>
      <c r="K195">
        <v>0</v>
      </c>
      <c r="L195">
        <v>62429.08203125</v>
      </c>
    </row>
    <row r="196" spans="1:12" x14ac:dyDescent="0.25">
      <c r="A196">
        <v>1249</v>
      </c>
      <c r="B196" s="1">
        <f>DATE(2022,2,2) + TIME(0,0,0)</f>
        <v>44594</v>
      </c>
      <c r="C196">
        <v>860351744</v>
      </c>
      <c r="D196">
        <v>0</v>
      </c>
      <c r="E196">
        <v>0</v>
      </c>
      <c r="F196">
        <v>0</v>
      </c>
      <c r="G196">
        <v>2993595.75</v>
      </c>
      <c r="H196">
        <v>0</v>
      </c>
      <c r="I196">
        <v>1</v>
      </c>
      <c r="J196">
        <v>0</v>
      </c>
      <c r="K196">
        <v>0</v>
      </c>
      <c r="L196">
        <v>62425.68359375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926180928</v>
      </c>
      <c r="D197">
        <v>0</v>
      </c>
      <c r="E197">
        <v>0</v>
      </c>
      <c r="F197">
        <v>0</v>
      </c>
      <c r="G197">
        <v>2993595.75</v>
      </c>
      <c r="H197">
        <v>0</v>
      </c>
      <c r="I197">
        <v>1</v>
      </c>
      <c r="J197">
        <v>0</v>
      </c>
      <c r="K197">
        <v>0</v>
      </c>
      <c r="L197">
        <v>62362.19140625</v>
      </c>
    </row>
    <row r="198" spans="1:12" x14ac:dyDescent="0.25">
      <c r="A198">
        <v>1271</v>
      </c>
      <c r="B198" s="1">
        <f>DATE(2022,2,24) + TIME(0,0,0)</f>
        <v>44616</v>
      </c>
      <c r="C198">
        <v>926210880</v>
      </c>
      <c r="D198">
        <v>0</v>
      </c>
      <c r="E198">
        <v>0</v>
      </c>
      <c r="F198">
        <v>0</v>
      </c>
      <c r="G198">
        <v>2992602.75</v>
      </c>
      <c r="H198">
        <v>0</v>
      </c>
      <c r="I198">
        <v>1</v>
      </c>
      <c r="J198">
        <v>0</v>
      </c>
      <c r="K198">
        <v>0</v>
      </c>
      <c r="L198">
        <v>62362.375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935158720</v>
      </c>
      <c r="D199">
        <v>0</v>
      </c>
      <c r="E199">
        <v>0</v>
      </c>
      <c r="F199">
        <v>0</v>
      </c>
      <c r="G199">
        <v>2992602.75</v>
      </c>
      <c r="H199">
        <v>0</v>
      </c>
      <c r="I199">
        <v>1</v>
      </c>
      <c r="J199">
        <v>0</v>
      </c>
      <c r="K199">
        <v>0</v>
      </c>
      <c r="L199">
        <v>62354.67578125</v>
      </c>
    </row>
    <row r="200" spans="1:12" x14ac:dyDescent="0.25">
      <c r="A200">
        <v>1274</v>
      </c>
      <c r="B200" s="1">
        <f>DATE(2022,2,27) + TIME(0,0,0)</f>
        <v>44619</v>
      </c>
      <c r="C200">
        <v>935187904</v>
      </c>
      <c r="D200">
        <v>0</v>
      </c>
      <c r="E200">
        <v>0</v>
      </c>
      <c r="F200">
        <v>0</v>
      </c>
      <c r="G200">
        <v>2913527.5</v>
      </c>
      <c r="H200">
        <v>0</v>
      </c>
      <c r="I200">
        <v>1</v>
      </c>
      <c r="J200">
        <v>0</v>
      </c>
      <c r="K200">
        <v>0</v>
      </c>
      <c r="L200">
        <v>62339.6171875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940985792</v>
      </c>
      <c r="D201">
        <v>0</v>
      </c>
      <c r="E201">
        <v>0</v>
      </c>
      <c r="F201">
        <v>0</v>
      </c>
      <c r="G201">
        <v>2913527.5</v>
      </c>
      <c r="H201">
        <v>0</v>
      </c>
      <c r="I201">
        <v>1</v>
      </c>
      <c r="J201">
        <v>0</v>
      </c>
      <c r="K201">
        <v>0</v>
      </c>
      <c r="L201">
        <v>62319.38671875</v>
      </c>
    </row>
    <row r="202" spans="1:12" x14ac:dyDescent="0.25">
      <c r="A202">
        <v>1276</v>
      </c>
      <c r="B202" s="1">
        <f>DATE(2022,3,1) + TIME(0,0,0)</f>
        <v>44621</v>
      </c>
      <c r="C202">
        <v>941016064</v>
      </c>
      <c r="D202">
        <v>0</v>
      </c>
      <c r="E202">
        <v>0</v>
      </c>
      <c r="F202">
        <v>0</v>
      </c>
      <c r="G202">
        <v>3027430</v>
      </c>
      <c r="H202">
        <v>0</v>
      </c>
      <c r="I202">
        <v>1</v>
      </c>
      <c r="J202">
        <v>0</v>
      </c>
      <c r="K202">
        <v>0</v>
      </c>
      <c r="L202">
        <v>62341.16796875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956122944</v>
      </c>
      <c r="D203">
        <v>0</v>
      </c>
      <c r="E203">
        <v>0</v>
      </c>
      <c r="F203">
        <v>0</v>
      </c>
      <c r="G203">
        <v>3027430</v>
      </c>
      <c r="H203">
        <v>0</v>
      </c>
      <c r="I203">
        <v>1</v>
      </c>
      <c r="J203">
        <v>0</v>
      </c>
      <c r="K203">
        <v>0</v>
      </c>
      <c r="L203">
        <v>62347.859375</v>
      </c>
    </row>
    <row r="204" spans="1:12" x14ac:dyDescent="0.25">
      <c r="A204">
        <v>1281</v>
      </c>
      <c r="B204" s="1">
        <f>DATE(2022,3,6) + TIME(0,0,0)</f>
        <v>44626</v>
      </c>
      <c r="C204">
        <v>956163648</v>
      </c>
      <c r="D204">
        <v>0</v>
      </c>
      <c r="E204">
        <v>0</v>
      </c>
      <c r="F204">
        <v>0</v>
      </c>
      <c r="G204">
        <v>4070840</v>
      </c>
      <c r="H204">
        <v>0</v>
      </c>
      <c r="I204">
        <v>1</v>
      </c>
      <c r="J204">
        <v>0</v>
      </c>
      <c r="K204">
        <v>0</v>
      </c>
      <c r="L204">
        <v>62567.0078125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972406336</v>
      </c>
      <c r="D205">
        <v>0</v>
      </c>
      <c r="E205">
        <v>0</v>
      </c>
      <c r="F205">
        <v>0</v>
      </c>
      <c r="G205">
        <v>4070840</v>
      </c>
      <c r="H205">
        <v>0</v>
      </c>
      <c r="I205">
        <v>1</v>
      </c>
      <c r="J205">
        <v>0</v>
      </c>
      <c r="K205">
        <v>0</v>
      </c>
      <c r="L205">
        <v>62800.64453125</v>
      </c>
    </row>
    <row r="206" spans="1:12" x14ac:dyDescent="0.25">
      <c r="A206">
        <v>1285</v>
      </c>
      <c r="B206" s="1">
        <f>DATE(2022,3,10) + TIME(0,0,0)</f>
        <v>44630</v>
      </c>
      <c r="C206">
        <v>972437056</v>
      </c>
      <c r="D206">
        <v>0</v>
      </c>
      <c r="E206">
        <v>0</v>
      </c>
      <c r="F206">
        <v>0</v>
      </c>
      <c r="G206">
        <v>3072290.5</v>
      </c>
      <c r="H206">
        <v>0</v>
      </c>
      <c r="I206">
        <v>1</v>
      </c>
      <c r="J206">
        <v>0</v>
      </c>
      <c r="K206">
        <v>0</v>
      </c>
      <c r="L206">
        <v>62592.03515625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981623168</v>
      </c>
      <c r="D207">
        <v>0</v>
      </c>
      <c r="E207">
        <v>0</v>
      </c>
      <c r="F207">
        <v>0</v>
      </c>
      <c r="G207">
        <v>3072290.5</v>
      </c>
      <c r="H207">
        <v>0</v>
      </c>
      <c r="I207">
        <v>1</v>
      </c>
      <c r="J207">
        <v>0</v>
      </c>
      <c r="K207">
        <v>0</v>
      </c>
      <c r="L207">
        <v>62451.61328125</v>
      </c>
    </row>
    <row r="208" spans="1:12" x14ac:dyDescent="0.25">
      <c r="A208">
        <v>1288</v>
      </c>
      <c r="B208" s="1">
        <f>DATE(2022,3,13) + TIME(0,0,0)</f>
        <v>44633</v>
      </c>
      <c r="C208">
        <v>981652544</v>
      </c>
      <c r="D208">
        <v>0</v>
      </c>
      <c r="E208">
        <v>0</v>
      </c>
      <c r="F208">
        <v>0</v>
      </c>
      <c r="G208">
        <v>2938085.5</v>
      </c>
      <c r="H208">
        <v>0</v>
      </c>
      <c r="I208">
        <v>1</v>
      </c>
      <c r="J208">
        <v>0</v>
      </c>
      <c r="K208">
        <v>0</v>
      </c>
      <c r="L208">
        <v>62426.35546875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987499328</v>
      </c>
      <c r="D209">
        <v>0</v>
      </c>
      <c r="E209">
        <v>0</v>
      </c>
      <c r="F209">
        <v>0</v>
      </c>
      <c r="G209">
        <v>2938085.5</v>
      </c>
      <c r="H209">
        <v>0</v>
      </c>
      <c r="I209">
        <v>1</v>
      </c>
      <c r="J209">
        <v>0</v>
      </c>
      <c r="K209">
        <v>0</v>
      </c>
      <c r="L209">
        <v>62380.98046875</v>
      </c>
    </row>
    <row r="210" spans="1:12" x14ac:dyDescent="0.25">
      <c r="A210">
        <v>1290</v>
      </c>
      <c r="B210" s="1">
        <f>DATE(2022,3,15) + TIME(0,0,0)</f>
        <v>44635</v>
      </c>
      <c r="C210">
        <v>987528448</v>
      </c>
      <c r="D210">
        <v>0</v>
      </c>
      <c r="E210">
        <v>0</v>
      </c>
      <c r="F210">
        <v>0</v>
      </c>
      <c r="G210">
        <v>2908365.5</v>
      </c>
      <c r="H210">
        <v>0</v>
      </c>
      <c r="I210">
        <v>1</v>
      </c>
      <c r="J210">
        <v>0</v>
      </c>
      <c r="K210">
        <v>0</v>
      </c>
      <c r="L210">
        <v>62375.61328125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990407744</v>
      </c>
      <c r="D211">
        <v>0</v>
      </c>
      <c r="E211">
        <v>0</v>
      </c>
      <c r="F211">
        <v>0</v>
      </c>
      <c r="G211">
        <v>2908365.5</v>
      </c>
      <c r="H211">
        <v>0</v>
      </c>
      <c r="I211">
        <v>1</v>
      </c>
      <c r="J211">
        <v>0</v>
      </c>
      <c r="K211">
        <v>0</v>
      </c>
      <c r="L211">
        <v>62359.10546875</v>
      </c>
    </row>
    <row r="212" spans="1:12" x14ac:dyDescent="0.25">
      <c r="A212">
        <v>1291</v>
      </c>
      <c r="B212" s="1">
        <f>DATE(2022,3,16) + TIME(0,0,0)</f>
        <v>44636</v>
      </c>
      <c r="C212">
        <v>990437696</v>
      </c>
      <c r="D212">
        <v>0</v>
      </c>
      <c r="E212">
        <v>0</v>
      </c>
      <c r="F212">
        <v>0</v>
      </c>
      <c r="G212">
        <v>2996162.5</v>
      </c>
      <c r="H212">
        <v>0</v>
      </c>
      <c r="I212">
        <v>1</v>
      </c>
      <c r="J212">
        <v>0</v>
      </c>
      <c r="K212">
        <v>0</v>
      </c>
      <c r="L212">
        <v>62375.671875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1005388544</v>
      </c>
      <c r="D213">
        <v>0</v>
      </c>
      <c r="E213">
        <v>0</v>
      </c>
      <c r="F213">
        <v>0</v>
      </c>
      <c r="G213">
        <v>2996162.5</v>
      </c>
      <c r="H213">
        <v>0</v>
      </c>
      <c r="I213">
        <v>1</v>
      </c>
      <c r="J213">
        <v>0</v>
      </c>
      <c r="K213">
        <v>0</v>
      </c>
      <c r="L213">
        <v>62356.29296875</v>
      </c>
    </row>
    <row r="214" spans="1:12" x14ac:dyDescent="0.25">
      <c r="A214">
        <v>1296</v>
      </c>
      <c r="B214" s="1">
        <f>DATE(2022,3,21) + TIME(0,0,0)</f>
        <v>44641</v>
      </c>
      <c r="C214">
        <v>1005418176</v>
      </c>
      <c r="D214">
        <v>0</v>
      </c>
      <c r="E214">
        <v>0</v>
      </c>
      <c r="F214">
        <v>0</v>
      </c>
      <c r="G214">
        <v>2966380.5</v>
      </c>
      <c r="H214">
        <v>0</v>
      </c>
      <c r="I214">
        <v>1</v>
      </c>
      <c r="J214">
        <v>0</v>
      </c>
      <c r="K214">
        <v>0</v>
      </c>
      <c r="L214">
        <v>62350.6484375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1032085952</v>
      </c>
      <c r="D215">
        <v>0</v>
      </c>
      <c r="E215">
        <v>0</v>
      </c>
      <c r="F215">
        <v>0</v>
      </c>
      <c r="G215">
        <v>2966380.5</v>
      </c>
      <c r="H215">
        <v>0</v>
      </c>
      <c r="I215">
        <v>1</v>
      </c>
      <c r="J215">
        <v>0</v>
      </c>
      <c r="K215">
        <v>0</v>
      </c>
      <c r="L215">
        <v>62322.078125</v>
      </c>
    </row>
    <row r="216" spans="1:12" x14ac:dyDescent="0.25">
      <c r="A216">
        <v>1305</v>
      </c>
      <c r="B216" s="1">
        <f>DATE(2022,3,30) + TIME(0,0,0)</f>
        <v>44650</v>
      </c>
      <c r="C216">
        <v>1032116608</v>
      </c>
      <c r="D216">
        <v>0</v>
      </c>
      <c r="E216">
        <v>0</v>
      </c>
      <c r="F216">
        <v>0</v>
      </c>
      <c r="G216">
        <v>3065486.25</v>
      </c>
      <c r="H216">
        <v>0</v>
      </c>
      <c r="I216">
        <v>1</v>
      </c>
      <c r="J216">
        <v>0</v>
      </c>
      <c r="K216">
        <v>0</v>
      </c>
      <c r="L216">
        <v>62341.3984375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1033618688</v>
      </c>
      <c r="D217">
        <v>0</v>
      </c>
      <c r="E217">
        <v>0</v>
      </c>
      <c r="F217">
        <v>0</v>
      </c>
      <c r="G217">
        <v>3065486.25</v>
      </c>
      <c r="H217">
        <v>0</v>
      </c>
      <c r="I217">
        <v>1</v>
      </c>
      <c r="J217">
        <v>0</v>
      </c>
      <c r="K217">
        <v>0</v>
      </c>
      <c r="L217">
        <v>62350.2890625</v>
      </c>
    </row>
    <row r="218" spans="1:12" x14ac:dyDescent="0.25">
      <c r="A218">
        <v>1305.5</v>
      </c>
      <c r="B218" s="1">
        <f>DATE(2022,3,30) + TIME(12,0,0)</f>
        <v>44650.5</v>
      </c>
      <c r="C218">
        <v>1033648640</v>
      </c>
      <c r="D218">
        <v>0</v>
      </c>
      <c r="E218">
        <v>0</v>
      </c>
      <c r="F218">
        <v>0</v>
      </c>
      <c r="G218">
        <v>2993407.5</v>
      </c>
      <c r="H218">
        <v>0</v>
      </c>
      <c r="I218">
        <v>1</v>
      </c>
      <c r="J218">
        <v>0</v>
      </c>
      <c r="K218">
        <v>0</v>
      </c>
      <c r="L218">
        <v>62336.453125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1050082432</v>
      </c>
      <c r="D219">
        <v>0</v>
      </c>
      <c r="E219">
        <v>0</v>
      </c>
      <c r="F219">
        <v>0</v>
      </c>
      <c r="G219">
        <v>2993407.5</v>
      </c>
      <c r="H219">
        <v>0</v>
      </c>
      <c r="I219">
        <v>1</v>
      </c>
      <c r="J219">
        <v>0</v>
      </c>
      <c r="K219">
        <v>0</v>
      </c>
      <c r="L219">
        <v>62324.14453125</v>
      </c>
    </row>
    <row r="220" spans="1:12" x14ac:dyDescent="0.25">
      <c r="A220">
        <v>1311</v>
      </c>
      <c r="B220" s="1">
        <f>DATE(2022,4,5) + TIME(0,0,0)</f>
        <v>44656</v>
      </c>
      <c r="C220">
        <v>1050082432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63002.71484375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1050082432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62999.9453125</v>
      </c>
    </row>
    <row r="222" spans="1:12" x14ac:dyDescent="0.25">
      <c r="A222">
        <v>1313</v>
      </c>
      <c r="B222" s="1">
        <f>DATE(2022,4,7) + TIME(0,0,0)</f>
        <v>44658</v>
      </c>
      <c r="C222">
        <v>1050112320</v>
      </c>
      <c r="D222">
        <v>0</v>
      </c>
      <c r="E222">
        <v>0</v>
      </c>
      <c r="F222">
        <v>0</v>
      </c>
      <c r="G222">
        <v>2990051</v>
      </c>
      <c r="H222">
        <v>0</v>
      </c>
      <c r="I222">
        <v>1</v>
      </c>
      <c r="J222">
        <v>0</v>
      </c>
      <c r="K222">
        <v>0</v>
      </c>
      <c r="L222">
        <v>61757.16796875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1074002816</v>
      </c>
      <c r="D223">
        <v>0</v>
      </c>
      <c r="E223">
        <v>0</v>
      </c>
      <c r="F223">
        <v>0</v>
      </c>
      <c r="G223">
        <v>2990051</v>
      </c>
      <c r="H223">
        <v>0</v>
      </c>
      <c r="I223">
        <v>1</v>
      </c>
      <c r="J223">
        <v>0</v>
      </c>
      <c r="K223">
        <v>0</v>
      </c>
      <c r="L223">
        <v>62237.23828125</v>
      </c>
    </row>
    <row r="224" spans="1:12" x14ac:dyDescent="0.25">
      <c r="A224">
        <v>1321</v>
      </c>
      <c r="B224" s="1">
        <f>DATE(2022,4,15) + TIME(0,0,0)</f>
        <v>44666</v>
      </c>
      <c r="C224">
        <v>1074032640</v>
      </c>
      <c r="D224">
        <v>0</v>
      </c>
      <c r="E224">
        <v>0</v>
      </c>
      <c r="F224">
        <v>0</v>
      </c>
      <c r="G224">
        <v>2981773.75</v>
      </c>
      <c r="H224">
        <v>0</v>
      </c>
      <c r="I224">
        <v>1</v>
      </c>
      <c r="J224">
        <v>0</v>
      </c>
      <c r="K224">
        <v>0</v>
      </c>
      <c r="L224">
        <v>62235.41796875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1079966336</v>
      </c>
      <c r="D225">
        <v>0</v>
      </c>
      <c r="E225">
        <v>0</v>
      </c>
      <c r="F225">
        <v>0</v>
      </c>
      <c r="G225">
        <v>2981773.75</v>
      </c>
      <c r="H225">
        <v>0</v>
      </c>
      <c r="I225">
        <v>1</v>
      </c>
      <c r="J225">
        <v>0</v>
      </c>
      <c r="K225">
        <v>0</v>
      </c>
      <c r="L225">
        <v>62246.953125</v>
      </c>
    </row>
    <row r="226" spans="1:12" x14ac:dyDescent="0.25">
      <c r="A226">
        <v>1323</v>
      </c>
      <c r="B226" s="1">
        <f>DATE(2022,4,17) + TIME(0,0,0)</f>
        <v>44668</v>
      </c>
      <c r="C226">
        <v>1079996672</v>
      </c>
      <c r="D226">
        <v>0</v>
      </c>
      <c r="E226">
        <v>0</v>
      </c>
      <c r="F226">
        <v>0</v>
      </c>
      <c r="G226">
        <v>3029428.25</v>
      </c>
      <c r="H226">
        <v>0</v>
      </c>
      <c r="I226">
        <v>1</v>
      </c>
      <c r="J226">
        <v>0</v>
      </c>
      <c r="K226">
        <v>0</v>
      </c>
      <c r="L226">
        <v>62256.1640625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1082995840</v>
      </c>
      <c r="D227">
        <v>0</v>
      </c>
      <c r="E227">
        <v>0</v>
      </c>
      <c r="F227">
        <v>0</v>
      </c>
      <c r="G227">
        <v>3029428.25</v>
      </c>
      <c r="H227">
        <v>0</v>
      </c>
      <c r="I227">
        <v>1</v>
      </c>
      <c r="J227">
        <v>0</v>
      </c>
      <c r="K227">
        <v>0</v>
      </c>
      <c r="L227">
        <v>62265.59375</v>
      </c>
    </row>
    <row r="228" spans="1:12" x14ac:dyDescent="0.25">
      <c r="A228">
        <v>1324</v>
      </c>
      <c r="B228" s="1">
        <f>DATE(2022,4,18) + TIME(0,0,0)</f>
        <v>44669</v>
      </c>
      <c r="C228">
        <v>1083036544</v>
      </c>
      <c r="D228">
        <v>0</v>
      </c>
      <c r="E228">
        <v>0</v>
      </c>
      <c r="F228">
        <v>0</v>
      </c>
      <c r="G228">
        <v>4068890.25</v>
      </c>
      <c r="H228">
        <v>0</v>
      </c>
      <c r="I228">
        <v>1</v>
      </c>
      <c r="J228">
        <v>0</v>
      </c>
      <c r="K228">
        <v>0</v>
      </c>
      <c r="L228">
        <v>62484.68359375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1095202432</v>
      </c>
      <c r="D229">
        <v>0</v>
      </c>
      <c r="E229">
        <v>0</v>
      </c>
      <c r="F229">
        <v>0</v>
      </c>
      <c r="G229">
        <v>4068890.25</v>
      </c>
      <c r="H229">
        <v>0</v>
      </c>
      <c r="I229">
        <v>1</v>
      </c>
      <c r="J229">
        <v>0</v>
      </c>
      <c r="K229">
        <v>0</v>
      </c>
      <c r="L229">
        <v>62698.9296875</v>
      </c>
    </row>
    <row r="230" spans="1:12" x14ac:dyDescent="0.25">
      <c r="A230">
        <v>1327</v>
      </c>
      <c r="B230" s="1">
        <f>DATE(2022,4,21) + TIME(0,0,0)</f>
        <v>44672</v>
      </c>
      <c r="C230">
        <v>1095232512</v>
      </c>
      <c r="D230">
        <v>0</v>
      </c>
      <c r="E230">
        <v>0</v>
      </c>
      <c r="F230">
        <v>0</v>
      </c>
      <c r="G230">
        <v>2999536</v>
      </c>
      <c r="H230">
        <v>0</v>
      </c>
      <c r="I230">
        <v>1</v>
      </c>
      <c r="J230">
        <v>0</v>
      </c>
      <c r="K230">
        <v>0</v>
      </c>
      <c r="L230">
        <v>62474.30078125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1128197376</v>
      </c>
      <c r="D231">
        <v>0</v>
      </c>
      <c r="E231">
        <v>0</v>
      </c>
      <c r="F231">
        <v>0</v>
      </c>
      <c r="G231">
        <v>2999536</v>
      </c>
      <c r="H231">
        <v>0</v>
      </c>
      <c r="I231">
        <v>1</v>
      </c>
      <c r="J231">
        <v>0</v>
      </c>
      <c r="K231">
        <v>0</v>
      </c>
      <c r="L231">
        <v>62306.28125</v>
      </c>
    </row>
    <row r="232" spans="1:12" x14ac:dyDescent="0.25">
      <c r="A232">
        <v>1338</v>
      </c>
      <c r="B232" s="1">
        <f>DATE(2022,5,2) + TIME(0,0,0)</f>
        <v>44683</v>
      </c>
      <c r="C232">
        <v>1128228224</v>
      </c>
      <c r="D232">
        <v>0</v>
      </c>
      <c r="E232">
        <v>0</v>
      </c>
      <c r="F232">
        <v>0</v>
      </c>
      <c r="G232">
        <v>3080013.5</v>
      </c>
      <c r="H232">
        <v>0</v>
      </c>
      <c r="I232">
        <v>1</v>
      </c>
      <c r="J232">
        <v>0</v>
      </c>
      <c r="K232">
        <v>0</v>
      </c>
      <c r="L232">
        <v>62323.09375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1129737344</v>
      </c>
      <c r="D233">
        <v>0</v>
      </c>
      <c r="E233">
        <v>0</v>
      </c>
      <c r="F233">
        <v>0</v>
      </c>
      <c r="G233">
        <v>3080013.5</v>
      </c>
      <c r="H233">
        <v>0</v>
      </c>
      <c r="I233">
        <v>1</v>
      </c>
      <c r="J233">
        <v>0</v>
      </c>
      <c r="K233">
        <v>0</v>
      </c>
      <c r="L233">
        <v>62328.8984375</v>
      </c>
    </row>
    <row r="234" spans="1:12" x14ac:dyDescent="0.25">
      <c r="A234">
        <v>1338.5</v>
      </c>
      <c r="B234" s="1">
        <f>DATE(2022,5,2) + TIME(12,0,0)</f>
        <v>44683.5</v>
      </c>
      <c r="C234">
        <v>1129767552</v>
      </c>
      <c r="D234">
        <v>0</v>
      </c>
      <c r="E234">
        <v>0</v>
      </c>
      <c r="F234">
        <v>0</v>
      </c>
      <c r="G234">
        <v>3018438.25</v>
      </c>
      <c r="H234">
        <v>0</v>
      </c>
      <c r="I234">
        <v>1</v>
      </c>
      <c r="J234">
        <v>0</v>
      </c>
      <c r="K234">
        <v>0</v>
      </c>
      <c r="L234">
        <v>62317.00390625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1188596992</v>
      </c>
      <c r="D235">
        <v>0</v>
      </c>
      <c r="E235">
        <v>0</v>
      </c>
      <c r="F235">
        <v>0</v>
      </c>
      <c r="G235">
        <v>3018438.25</v>
      </c>
      <c r="H235">
        <v>0</v>
      </c>
      <c r="I235">
        <v>1</v>
      </c>
      <c r="J235">
        <v>0</v>
      </c>
      <c r="K235">
        <v>0</v>
      </c>
      <c r="L235">
        <v>62294.203125</v>
      </c>
    </row>
    <row r="236" spans="1:12" x14ac:dyDescent="0.25">
      <c r="A236">
        <v>1358</v>
      </c>
      <c r="B236" s="1">
        <f>DATE(2022,5,22) + TIME(0,0,0)</f>
        <v>44703</v>
      </c>
      <c r="C236">
        <v>1188626048</v>
      </c>
      <c r="D236">
        <v>0</v>
      </c>
      <c r="E236">
        <v>0</v>
      </c>
      <c r="F236">
        <v>0</v>
      </c>
      <c r="G236">
        <v>2906837</v>
      </c>
      <c r="H236">
        <v>0</v>
      </c>
      <c r="I236">
        <v>1</v>
      </c>
      <c r="J236">
        <v>0</v>
      </c>
      <c r="K236">
        <v>0</v>
      </c>
      <c r="L236">
        <v>62273.2734375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1191503744</v>
      </c>
      <c r="D237">
        <v>0</v>
      </c>
      <c r="E237">
        <v>0</v>
      </c>
      <c r="F237">
        <v>0</v>
      </c>
      <c r="G237">
        <v>2906837</v>
      </c>
      <c r="H237">
        <v>0</v>
      </c>
      <c r="I237">
        <v>1</v>
      </c>
      <c r="J237">
        <v>0</v>
      </c>
      <c r="K237">
        <v>0</v>
      </c>
      <c r="L237">
        <v>62258.61328125</v>
      </c>
    </row>
    <row r="238" spans="1:12" x14ac:dyDescent="0.25">
      <c r="A238">
        <v>1359</v>
      </c>
      <c r="B238" s="1">
        <f>DATE(2022,5,23) + TIME(0,0,0)</f>
        <v>44704</v>
      </c>
      <c r="C238">
        <v>1191535104</v>
      </c>
      <c r="D238">
        <v>0</v>
      </c>
      <c r="E238">
        <v>0</v>
      </c>
      <c r="F238">
        <v>0</v>
      </c>
      <c r="G238">
        <v>3138545.5</v>
      </c>
      <c r="H238">
        <v>0</v>
      </c>
      <c r="I238">
        <v>1</v>
      </c>
      <c r="J238">
        <v>0</v>
      </c>
      <c r="K238">
        <v>0</v>
      </c>
      <c r="L238">
        <v>62303.81640625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1194642304</v>
      </c>
      <c r="D239">
        <v>0</v>
      </c>
      <c r="E239">
        <v>0</v>
      </c>
      <c r="F239">
        <v>0</v>
      </c>
      <c r="G239">
        <v>3138545.5</v>
      </c>
      <c r="H239">
        <v>0</v>
      </c>
      <c r="I239">
        <v>1</v>
      </c>
      <c r="J239">
        <v>0</v>
      </c>
      <c r="K239">
        <v>0</v>
      </c>
      <c r="L239">
        <v>62328.58984375</v>
      </c>
    </row>
    <row r="240" spans="1:12" x14ac:dyDescent="0.25">
      <c r="A240">
        <v>1360</v>
      </c>
      <c r="B240" s="1">
        <f>DATE(2022,5,24) + TIME(0,0,0)</f>
        <v>44705</v>
      </c>
      <c r="C240">
        <v>1194672640</v>
      </c>
      <c r="D240">
        <v>0</v>
      </c>
      <c r="E240">
        <v>0</v>
      </c>
      <c r="F240">
        <v>0</v>
      </c>
      <c r="G240">
        <v>3028687.5</v>
      </c>
      <c r="H240">
        <v>0</v>
      </c>
      <c r="I240">
        <v>1</v>
      </c>
      <c r="J240">
        <v>0</v>
      </c>
      <c r="K240">
        <v>0</v>
      </c>
      <c r="L240">
        <v>62307.0625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1209785728</v>
      </c>
      <c r="D241">
        <v>0</v>
      </c>
      <c r="E241">
        <v>0</v>
      </c>
      <c r="F241">
        <v>0</v>
      </c>
      <c r="G241">
        <v>3028687.5</v>
      </c>
      <c r="H241">
        <v>0</v>
      </c>
      <c r="I241">
        <v>1</v>
      </c>
      <c r="J241">
        <v>0</v>
      </c>
      <c r="K241">
        <v>0</v>
      </c>
      <c r="L241">
        <v>62295.92578125</v>
      </c>
    </row>
    <row r="242" spans="1:12" x14ac:dyDescent="0.25">
      <c r="A242">
        <v>1365</v>
      </c>
      <c r="B242" s="1">
        <f>DATE(2022,5,29) + TIME(0,0,0)</f>
        <v>44710</v>
      </c>
      <c r="C242">
        <v>1209815552</v>
      </c>
      <c r="D242">
        <v>0</v>
      </c>
      <c r="E242">
        <v>0</v>
      </c>
      <c r="F242">
        <v>0</v>
      </c>
      <c r="G242">
        <v>2976670</v>
      </c>
      <c r="H242">
        <v>0</v>
      </c>
      <c r="I242">
        <v>1</v>
      </c>
      <c r="J242">
        <v>0</v>
      </c>
      <c r="K242">
        <v>0</v>
      </c>
      <c r="L242">
        <v>62285.83203125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1239552512</v>
      </c>
      <c r="D243">
        <v>0</v>
      </c>
      <c r="E243">
        <v>0</v>
      </c>
      <c r="F243">
        <v>0</v>
      </c>
      <c r="G243">
        <v>2976670</v>
      </c>
      <c r="H243">
        <v>0</v>
      </c>
      <c r="I243">
        <v>1</v>
      </c>
      <c r="J243">
        <v>0</v>
      </c>
      <c r="K243">
        <v>0</v>
      </c>
      <c r="L243">
        <v>62249.16015625</v>
      </c>
    </row>
    <row r="244" spans="1:12" x14ac:dyDescent="0.25">
      <c r="A244">
        <v>1375</v>
      </c>
      <c r="B244" s="1">
        <f>DATE(2022,6,8) + TIME(0,0,0)</f>
        <v>44720</v>
      </c>
      <c r="C244">
        <v>1239581952</v>
      </c>
      <c r="D244">
        <v>0</v>
      </c>
      <c r="E244">
        <v>0</v>
      </c>
      <c r="F244">
        <v>0</v>
      </c>
      <c r="G244">
        <v>2948564.5</v>
      </c>
      <c r="H244">
        <v>0</v>
      </c>
      <c r="I244">
        <v>1</v>
      </c>
      <c r="J244">
        <v>0</v>
      </c>
      <c r="K244">
        <v>0</v>
      </c>
      <c r="L244">
        <v>62243.8359375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1242500992</v>
      </c>
      <c r="D245">
        <v>0</v>
      </c>
      <c r="E245">
        <v>0</v>
      </c>
      <c r="F245">
        <v>0</v>
      </c>
      <c r="G245">
        <v>2948564.5</v>
      </c>
      <c r="H245">
        <v>0</v>
      </c>
      <c r="I245">
        <v>1</v>
      </c>
      <c r="J245">
        <v>0</v>
      </c>
      <c r="K245">
        <v>0</v>
      </c>
      <c r="L245">
        <v>62237.2890625</v>
      </c>
    </row>
    <row r="246" spans="1:12" x14ac:dyDescent="0.25">
      <c r="A246">
        <v>1376</v>
      </c>
      <c r="B246" s="1">
        <f>DATE(2022,6,9) + TIME(0,0,0)</f>
        <v>44721</v>
      </c>
      <c r="C246">
        <v>1242500992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62931.0390625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1242500992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62929.30078125</v>
      </c>
    </row>
    <row r="248" spans="1:12" x14ac:dyDescent="0.25">
      <c r="A248">
        <v>1378</v>
      </c>
      <c r="B248" s="1">
        <f>DATE(2022,6,11) + TIME(0,0,0)</f>
        <v>44723</v>
      </c>
      <c r="C248">
        <v>1242540800</v>
      </c>
      <c r="D248">
        <v>0</v>
      </c>
      <c r="E248">
        <v>0</v>
      </c>
      <c r="F248">
        <v>0</v>
      </c>
      <c r="G248">
        <v>3981429.5</v>
      </c>
      <c r="H248">
        <v>0</v>
      </c>
      <c r="I248">
        <v>1</v>
      </c>
      <c r="J248">
        <v>0</v>
      </c>
      <c r="K248">
        <v>0</v>
      </c>
      <c r="L248">
        <v>61911.99609375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1266389632</v>
      </c>
      <c r="D249">
        <v>0</v>
      </c>
      <c r="E249">
        <v>0</v>
      </c>
      <c r="F249">
        <v>0</v>
      </c>
      <c r="G249">
        <v>3981429.5</v>
      </c>
      <c r="H249">
        <v>0</v>
      </c>
      <c r="I249">
        <v>1</v>
      </c>
      <c r="J249">
        <v>0</v>
      </c>
      <c r="K249">
        <v>0</v>
      </c>
      <c r="L249">
        <v>62566.76171875</v>
      </c>
    </row>
    <row r="250" spans="1:12" x14ac:dyDescent="0.25">
      <c r="A250">
        <v>1384</v>
      </c>
      <c r="B250" s="1">
        <f>DATE(2022,6,17) + TIME(0,0,0)</f>
        <v>44729</v>
      </c>
      <c r="C250">
        <v>1266419968</v>
      </c>
      <c r="D250">
        <v>0</v>
      </c>
      <c r="E250">
        <v>0</v>
      </c>
      <c r="F250">
        <v>0</v>
      </c>
      <c r="G250">
        <v>3037524.25</v>
      </c>
      <c r="H250">
        <v>0</v>
      </c>
      <c r="I250">
        <v>1</v>
      </c>
      <c r="J250">
        <v>0</v>
      </c>
      <c r="K250">
        <v>0</v>
      </c>
      <c r="L250">
        <v>62370.25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1278539648</v>
      </c>
      <c r="D251">
        <v>0</v>
      </c>
      <c r="E251">
        <v>0</v>
      </c>
      <c r="F251">
        <v>0</v>
      </c>
      <c r="G251">
        <v>3037524.25</v>
      </c>
      <c r="H251">
        <v>0</v>
      </c>
      <c r="I251">
        <v>1</v>
      </c>
      <c r="J251">
        <v>0</v>
      </c>
      <c r="K251">
        <v>0</v>
      </c>
      <c r="L251">
        <v>62224.41796875</v>
      </c>
    </row>
    <row r="252" spans="1:12" x14ac:dyDescent="0.25">
      <c r="A252">
        <v>1388</v>
      </c>
      <c r="B252" s="1">
        <f>DATE(2022,6,21) + TIME(0,0,0)</f>
        <v>44733</v>
      </c>
      <c r="C252">
        <v>1278569216</v>
      </c>
      <c r="D252">
        <v>0</v>
      </c>
      <c r="E252">
        <v>0</v>
      </c>
      <c r="F252">
        <v>0</v>
      </c>
      <c r="G252">
        <v>2949651.5</v>
      </c>
      <c r="H252">
        <v>0</v>
      </c>
      <c r="I252">
        <v>1</v>
      </c>
      <c r="J252">
        <v>0</v>
      </c>
      <c r="K252">
        <v>0</v>
      </c>
      <c r="L252">
        <v>62207.29296875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1290338304</v>
      </c>
      <c r="D253">
        <v>0</v>
      </c>
      <c r="E253">
        <v>0</v>
      </c>
      <c r="F253">
        <v>0</v>
      </c>
      <c r="G253">
        <v>2949651.5</v>
      </c>
      <c r="H253">
        <v>0</v>
      </c>
      <c r="I253">
        <v>1</v>
      </c>
      <c r="J253">
        <v>0</v>
      </c>
      <c r="K253">
        <v>0</v>
      </c>
      <c r="L253">
        <v>62165.91015625</v>
      </c>
    </row>
    <row r="254" spans="1:12" x14ac:dyDescent="0.25">
      <c r="A254">
        <v>1392</v>
      </c>
      <c r="B254" s="1">
        <f>DATE(2022,6,25) + TIME(0,0,0)</f>
        <v>44737</v>
      </c>
      <c r="C254">
        <v>1290368128</v>
      </c>
      <c r="D254">
        <v>0</v>
      </c>
      <c r="E254">
        <v>0</v>
      </c>
      <c r="F254">
        <v>0</v>
      </c>
      <c r="G254">
        <v>2977508</v>
      </c>
      <c r="H254">
        <v>0</v>
      </c>
      <c r="I254">
        <v>1</v>
      </c>
      <c r="J254">
        <v>0</v>
      </c>
      <c r="K254">
        <v>0</v>
      </c>
      <c r="L254">
        <v>62171.2734375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1311180800</v>
      </c>
      <c r="D255">
        <v>0</v>
      </c>
      <c r="E255">
        <v>0</v>
      </c>
      <c r="F255">
        <v>0</v>
      </c>
      <c r="G255">
        <v>2977508</v>
      </c>
      <c r="H255">
        <v>0</v>
      </c>
      <c r="I255">
        <v>1</v>
      </c>
      <c r="J255">
        <v>0</v>
      </c>
      <c r="K255">
        <v>0</v>
      </c>
      <c r="L255">
        <v>62165.6171875</v>
      </c>
    </row>
    <row r="256" spans="1:12" x14ac:dyDescent="0.25">
      <c r="A256">
        <v>1399</v>
      </c>
      <c r="B256" s="1">
        <f>DATE(2022,7,2) + TIME(0,0,0)</f>
        <v>44744</v>
      </c>
      <c r="C256">
        <v>1311180800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62912.3125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1311180800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62910.81640625</v>
      </c>
    </row>
    <row r="258" spans="1:12" x14ac:dyDescent="0.25">
      <c r="A258">
        <v>1401</v>
      </c>
      <c r="B258" s="1">
        <f>DATE(2022,7,4) + TIME(0,0,0)</f>
        <v>44746</v>
      </c>
      <c r="C258">
        <v>1311180800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62910.80859375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1311180800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62910.44140625</v>
      </c>
    </row>
    <row r="260" spans="1:12" x14ac:dyDescent="0.25">
      <c r="A260">
        <v>1401.5</v>
      </c>
      <c r="B260" s="1">
        <f>DATE(2022,7,4) + TIME(12,0,0)</f>
        <v>44746.5</v>
      </c>
      <c r="C260">
        <v>1311180800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62910.4375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1311180800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62910.0703125</v>
      </c>
    </row>
    <row r="262" spans="1:12" x14ac:dyDescent="0.25">
      <c r="A262">
        <v>1402</v>
      </c>
      <c r="B262" s="1">
        <f>DATE(2022,7,5) + TIME(0,0,0)</f>
        <v>44747</v>
      </c>
      <c r="C262">
        <v>1311180800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62910.0625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1311180800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62908.59375</v>
      </c>
    </row>
    <row r="264" spans="1:12" x14ac:dyDescent="0.25">
      <c r="A264">
        <v>1404</v>
      </c>
      <c r="B264" s="1">
        <f>DATE(2022,7,7) + TIME(0,0,0)</f>
        <v>44749</v>
      </c>
      <c r="C264">
        <v>1311180800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62908.5859375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1311180800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62904.28515625</v>
      </c>
    </row>
    <row r="266" spans="1:12" x14ac:dyDescent="0.25">
      <c r="A266">
        <v>1410</v>
      </c>
      <c r="B266" s="1">
        <f>DATE(2022,7,13) + TIME(0,0,0)</f>
        <v>44755</v>
      </c>
      <c r="C266">
        <v>1311180800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62904.27734375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1311180800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62902.8828125</v>
      </c>
    </row>
    <row r="268" spans="1:12" x14ac:dyDescent="0.25">
      <c r="A268">
        <v>1412</v>
      </c>
      <c r="B268" s="1">
        <f>DATE(2022,7,15) + TIME(0,0,0)</f>
        <v>44757</v>
      </c>
      <c r="C268">
        <v>1311180800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62902.875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1311180800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62899.45703125</v>
      </c>
    </row>
    <row r="270" spans="1:12" x14ac:dyDescent="0.25">
      <c r="A270">
        <v>1417</v>
      </c>
      <c r="B270" s="1">
        <f>DATE(2022,7,20) + TIME(0,0,0)</f>
        <v>44762</v>
      </c>
      <c r="C270">
        <v>1311180800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62899.44921875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1311180800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62897.4453125</v>
      </c>
    </row>
    <row r="272" spans="1:12" x14ac:dyDescent="0.25">
      <c r="A272">
        <v>1420</v>
      </c>
      <c r="B272" s="1">
        <f>DATE(2022,7,23) + TIME(0,0,0)</f>
        <v>44765</v>
      </c>
      <c r="C272">
        <v>1311180800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62897.4375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1311180800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62891.6484375</v>
      </c>
    </row>
    <row r="274" spans="1:12" x14ac:dyDescent="0.25">
      <c r="A274">
        <v>1429</v>
      </c>
      <c r="B274" s="1">
        <f>DATE(2022,8,1) + TIME(0,0,0)</f>
        <v>44774</v>
      </c>
      <c r="C274">
        <v>1311180800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62891.64453125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1311180800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62891.14453125</v>
      </c>
    </row>
    <row r="276" spans="1:12" x14ac:dyDescent="0.25">
      <c r="A276">
        <v>1429.8</v>
      </c>
      <c r="B276" s="1">
        <f>DATE(2022,8,1) + TIME(19,12,0)</f>
        <v>44774.8</v>
      </c>
      <c r="C276">
        <v>1311180800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62891.140625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1311180800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62891.01953125</v>
      </c>
    </row>
    <row r="278" spans="1:12" x14ac:dyDescent="0.25">
      <c r="A278">
        <v>1430</v>
      </c>
      <c r="B278" s="1">
        <f>DATE(2022,8,2) + TIME(0,0,0)</f>
        <v>44775</v>
      </c>
      <c r="C278">
        <v>1311180800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62891.015625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1311180800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62889.16015625</v>
      </c>
    </row>
    <row r="280" spans="1:12" x14ac:dyDescent="0.25">
      <c r="A280">
        <v>1433</v>
      </c>
      <c r="B280" s="1">
        <f>DATE(2022,8,5) + TIME(0,0,0)</f>
        <v>44778</v>
      </c>
      <c r="C280">
        <v>1311180800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62889.15625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1311180800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62885.5390625</v>
      </c>
    </row>
    <row r="282" spans="1:12" x14ac:dyDescent="0.25">
      <c r="A282">
        <v>1439</v>
      </c>
      <c r="B282" s="1">
        <f>DATE(2022,8,11) + TIME(0,0,0)</f>
        <v>44784</v>
      </c>
      <c r="C282">
        <v>1311180800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62885.53515625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1311180800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62884.9453125</v>
      </c>
    </row>
    <row r="284" spans="1:12" x14ac:dyDescent="0.25">
      <c r="A284">
        <v>1440</v>
      </c>
      <c r="B284" s="1">
        <f>DATE(2022,8,12) + TIME(0,0,0)</f>
        <v>44785</v>
      </c>
      <c r="C284">
        <v>1311180800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62884.94140625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1311180800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62881.4765625</v>
      </c>
    </row>
    <row r="286" spans="1:12" x14ac:dyDescent="0.25">
      <c r="A286">
        <v>1446</v>
      </c>
      <c r="B286" s="1">
        <f>DATE(2022,8,18) + TIME(0,0,0)</f>
        <v>44791</v>
      </c>
      <c r="C286">
        <v>1311180800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62881.46875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1311180800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62871.24609375</v>
      </c>
    </row>
    <row r="288" spans="1:12" x14ac:dyDescent="0.25">
      <c r="A288">
        <v>1465</v>
      </c>
      <c r="B288" s="1">
        <f>DATE(2022,9,6) + TIME(0,0,0)</f>
        <v>44810</v>
      </c>
      <c r="C288">
        <v>1311180800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62871.2421875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1311180800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62870.22265625</v>
      </c>
    </row>
    <row r="290" spans="1:12" x14ac:dyDescent="0.25">
      <c r="A290">
        <v>1467</v>
      </c>
      <c r="B290" s="1">
        <f>DATE(2022,9,8) + TIME(0,0,0)</f>
        <v>44812</v>
      </c>
      <c r="C290">
        <v>1311180800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62870.21875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1311180800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62869.91796875</v>
      </c>
    </row>
    <row r="292" spans="1:12" x14ac:dyDescent="0.25">
      <c r="A292">
        <v>1467.6</v>
      </c>
      <c r="B292" s="1">
        <f>DATE(2022,9,8) + TIME(14,24,0)</f>
        <v>44812.6</v>
      </c>
      <c r="C292">
        <v>1311180800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62869.9140625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1311180800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62864.32421875</v>
      </c>
    </row>
    <row r="294" spans="1:12" x14ac:dyDescent="0.25">
      <c r="A294">
        <v>1479</v>
      </c>
      <c r="B294" s="1">
        <f>DATE(2022,9,20) + TIME(0,0,0)</f>
        <v>44824</v>
      </c>
      <c r="C294">
        <v>1311180800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62864.3203125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1311180800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62864.0859375</v>
      </c>
    </row>
    <row r="296" spans="1:12" x14ac:dyDescent="0.25">
      <c r="A296">
        <v>1479.5</v>
      </c>
      <c r="B296" s="1">
        <f>DATE(2022,9,20) + TIME(12,0,0)</f>
        <v>44824.5</v>
      </c>
      <c r="C296">
        <v>1311180800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62864.08203125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1311180800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62860.1328125</v>
      </c>
    </row>
    <row r="298" spans="1:12" x14ac:dyDescent="0.25">
      <c r="A298">
        <v>1488</v>
      </c>
      <c r="B298" s="1">
        <f>DATE(2022,9,29) + TIME(0,0,0)</f>
        <v>44833</v>
      </c>
      <c r="C298">
        <v>1311180800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62860.12890625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1311180800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62857.87890625</v>
      </c>
    </row>
    <row r="300" spans="1:12" x14ac:dyDescent="0.25">
      <c r="A300">
        <v>1493</v>
      </c>
      <c r="B300" s="1">
        <f>DATE(2022,10,4) + TIME(0,0,0)</f>
        <v>44838</v>
      </c>
      <c r="C300">
        <v>1311180800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62860.0859375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1311180800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67628.9375</v>
      </c>
    </row>
    <row r="302" spans="1:12" x14ac:dyDescent="0.25">
      <c r="A302">
        <v>1513</v>
      </c>
      <c r="B302" s="1">
        <f>DATE(2022,10,24) + TIME(0,0,0)</f>
        <v>44858</v>
      </c>
      <c r="C302">
        <v>1311180800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67630.8359375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1311180800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67905.1796875</v>
      </c>
    </row>
    <row r="304" spans="1:12" x14ac:dyDescent="0.25">
      <c r="A304">
        <v>1515</v>
      </c>
      <c r="B304" s="1">
        <f>DATE(2022,10,26) + TIME(0,0,0)</f>
        <v>44860</v>
      </c>
      <c r="C304">
        <v>1311180800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67906.4765625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1311180800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68244.484375</v>
      </c>
    </row>
    <row r="306" spans="1:12" x14ac:dyDescent="0.25">
      <c r="A306">
        <v>1518</v>
      </c>
      <c r="B306" s="1">
        <f>DATE(2022,10,29) + TIME(0,0,0)</f>
        <v>44863</v>
      </c>
      <c r="C306">
        <v>1311180800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68246.0546875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1311180800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68679.9921875</v>
      </c>
    </row>
    <row r="308" spans="1:12" x14ac:dyDescent="0.25">
      <c r="A308">
        <v>1521</v>
      </c>
      <c r="B308" s="1">
        <f>DATE(2022,11,1) + TIME(0,0,0)</f>
        <v>44866</v>
      </c>
      <c r="C308">
        <v>1311180800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68679.1875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1311180800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68612.09375</v>
      </c>
    </row>
    <row r="310" spans="1:12" x14ac:dyDescent="0.25">
      <c r="A310">
        <v>1521.8</v>
      </c>
      <c r="B310" s="1">
        <f>DATE(2022,11,1) + TIME(19,12,0)</f>
        <v>44866.8</v>
      </c>
      <c r="C310">
        <v>1311180800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68612.7890625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1311180800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68751.0078125</v>
      </c>
    </row>
    <row r="312" spans="1:12" x14ac:dyDescent="0.25">
      <c r="A312">
        <v>1523</v>
      </c>
      <c r="B312" s="1">
        <f>DATE(2022,11,3) + TIME(0,0,0)</f>
        <v>44868</v>
      </c>
      <c r="C312">
        <v>1311180800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68751.8828125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1311180800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68965.84375</v>
      </c>
    </row>
    <row r="314" spans="1:12" x14ac:dyDescent="0.25">
      <c r="A314">
        <v>1526</v>
      </c>
      <c r="B314" s="1">
        <f>DATE(2022,11,6) + TIME(0,0,0)</f>
        <v>44871</v>
      </c>
      <c r="C314">
        <v>1311180800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68964.984375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1311180800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68879.3671875</v>
      </c>
    </row>
    <row r="316" spans="1:12" x14ac:dyDescent="0.25">
      <c r="A316">
        <v>1527</v>
      </c>
      <c r="B316" s="1">
        <f>DATE(2022,11,7) + TIME(0,0,0)</f>
        <v>44872</v>
      </c>
      <c r="C316">
        <v>1311180800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68879.4375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1311180800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69039.453125</v>
      </c>
    </row>
    <row r="318" spans="1:12" x14ac:dyDescent="0.25">
      <c r="A318">
        <v>1530</v>
      </c>
      <c r="B318" s="1">
        <f>DATE(2022,11,10) + TIME(0,0,0)</f>
        <v>44875</v>
      </c>
      <c r="C318">
        <v>1311180800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69040.046875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1311180800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69092.7890625</v>
      </c>
    </row>
    <row r="320" spans="1:12" x14ac:dyDescent="0.25">
      <c r="A320">
        <v>1531</v>
      </c>
      <c r="B320" s="1">
        <f>DATE(2022,11,11) + TIME(0,0,0)</f>
        <v>44876</v>
      </c>
      <c r="C320">
        <v>1311180800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69093.5546875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1311180800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69253.578125</v>
      </c>
    </row>
    <row r="322" spans="1:12" x14ac:dyDescent="0.25">
      <c r="A322">
        <v>1533</v>
      </c>
      <c r="B322" s="1">
        <f>DATE(2022,11,13) + TIME(0,0,0)</f>
        <v>44878</v>
      </c>
      <c r="C322">
        <v>1311180800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69254.046875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1311180800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69344.59375</v>
      </c>
    </row>
    <row r="324" spans="1:12" x14ac:dyDescent="0.25">
      <c r="A324">
        <v>1536</v>
      </c>
      <c r="B324" s="1">
        <f>DATE(2022,11,16) + TIME(0,0,0)</f>
        <v>44881</v>
      </c>
      <c r="C324">
        <v>1311180800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69345.03125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1311180800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69390.9296875</v>
      </c>
    </row>
    <row r="326" spans="1:12" x14ac:dyDescent="0.25">
      <c r="A326">
        <v>1537</v>
      </c>
      <c r="B326" s="1">
        <f>DATE(2022,11,17) + TIME(0,0,0)</f>
        <v>44882</v>
      </c>
      <c r="C326">
        <v>1311180800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69391.3125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1311180800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69547.1796875</v>
      </c>
    </row>
    <row r="328" spans="1:12" x14ac:dyDescent="0.25">
      <c r="A328">
        <v>1542</v>
      </c>
      <c r="B328" s="1">
        <f>DATE(2022,11,22) + TIME(0,0,0)</f>
        <v>44887</v>
      </c>
      <c r="C328">
        <v>1311180800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69547.46875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1311180800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69650.1015625</v>
      </c>
    </row>
    <row r="330" spans="1:12" x14ac:dyDescent="0.25">
      <c r="A330">
        <v>1546</v>
      </c>
      <c r="B330" s="1">
        <f>DATE(2022,11,26) + TIME(0,0,0)</f>
        <v>44891</v>
      </c>
      <c r="C330">
        <v>1311180800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69650.3203125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1311180800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69745.2734375</v>
      </c>
    </row>
    <row r="332" spans="1:12" x14ac:dyDescent="0.25">
      <c r="A332">
        <v>1551</v>
      </c>
      <c r="B332" s="1">
        <f>DATE(2022,12,1) + TIME(0,0,0)</f>
        <v>44896</v>
      </c>
      <c r="C332">
        <v>1311180800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69744.4140625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1311180800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69658.046875</v>
      </c>
    </row>
    <row r="334" spans="1:12" x14ac:dyDescent="0.25">
      <c r="A334">
        <v>1552</v>
      </c>
      <c r="B334" s="1">
        <f>DATE(2022,12,2) + TIME(0,0,0)</f>
        <v>44897</v>
      </c>
      <c r="C334">
        <v>1311180800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69657.1875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1311180800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69615.0546875</v>
      </c>
    </row>
    <row r="336" spans="1:12" x14ac:dyDescent="0.25">
      <c r="A336">
        <v>1552.5</v>
      </c>
      <c r="B336" s="1">
        <f>DATE(2022,12,2) + TIME(12,0,0)</f>
        <v>44897.5</v>
      </c>
      <c r="C336">
        <v>1311180800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69614.1953125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1311180800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69488.8359375</v>
      </c>
    </row>
    <row r="338" spans="1:12" x14ac:dyDescent="0.25">
      <c r="A338">
        <v>1554</v>
      </c>
      <c r="B338" s="1">
        <f>DATE(2022,12,4) + TIME(0,0,0)</f>
        <v>44899</v>
      </c>
      <c r="C338">
        <v>1311180800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69488.3671875</v>
      </c>
    </row>
    <row r="339" spans="1:12" x14ac:dyDescent="0.25">
      <c r="A339">
        <v>1555</v>
      </c>
      <c r="B339" s="1">
        <f>DATE(2022,12,5) + TIME(0,0,0)</f>
        <v>44900</v>
      </c>
      <c r="C339">
        <v>1311180800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69485.265625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1311180800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69498.921875</v>
      </c>
    </row>
    <row r="341" spans="1:12" x14ac:dyDescent="0.25">
      <c r="A341">
        <v>1556</v>
      </c>
      <c r="B341" s="1">
        <f>DATE(2022,12,6) + TIME(0,0,0)</f>
        <v>44901</v>
      </c>
      <c r="C341">
        <v>1311180800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69499.0703125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1311180800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69515.5703125</v>
      </c>
    </row>
    <row r="343" spans="1:12" x14ac:dyDescent="0.25">
      <c r="A343">
        <v>1557</v>
      </c>
      <c r="B343" s="1">
        <f>DATE(2022,12,7) + TIME(0,0,0)</f>
        <v>44902</v>
      </c>
      <c r="C343">
        <v>1311180800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69515.7578125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1311180800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69632.53125</v>
      </c>
    </row>
    <row r="345" spans="1:12" x14ac:dyDescent="0.25">
      <c r="A345">
        <v>1563</v>
      </c>
      <c r="B345" s="1">
        <f>DATE(2022,12,13) + TIME(0,0,0)</f>
        <v>44908</v>
      </c>
      <c r="C345">
        <v>1311180800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69632.75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1311180800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69763.859375</v>
      </c>
    </row>
    <row r="347" spans="1:12" x14ac:dyDescent="0.25">
      <c r="A347">
        <v>1570</v>
      </c>
      <c r="B347" s="1">
        <f>DATE(2022,12,20) + TIME(0,0,0)</f>
        <v>44915</v>
      </c>
      <c r="C347">
        <v>1311180800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69764.0703125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1311180800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69784.9140625</v>
      </c>
    </row>
    <row r="349" spans="1:12" x14ac:dyDescent="0.25">
      <c r="A349">
        <v>1571</v>
      </c>
      <c r="B349" s="1">
        <f>DATE(2022,12,21) + TIME(0,0,0)</f>
        <v>44916</v>
      </c>
      <c r="C349">
        <v>1311180800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69785.046875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1311180800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69831.8359375</v>
      </c>
    </row>
    <row r="351" spans="1:12" x14ac:dyDescent="0.25">
      <c r="A351">
        <v>1576</v>
      </c>
      <c r="B351" s="1">
        <f>DATE(2022,12,26) + TIME(0,0,0)</f>
        <v>44921</v>
      </c>
      <c r="C351">
        <v>1311180800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69831.9453125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1311180800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69864.6640625</v>
      </c>
    </row>
    <row r="353" spans="1:12" x14ac:dyDescent="0.25">
      <c r="A353">
        <v>1579</v>
      </c>
      <c r="B353" s="1">
        <f>DATE(2022,12,29) + TIME(0,0,0)</f>
        <v>44924</v>
      </c>
      <c r="C353">
        <v>1311210752</v>
      </c>
      <c r="D353">
        <v>0</v>
      </c>
      <c r="E353">
        <v>0</v>
      </c>
      <c r="F353">
        <v>0</v>
      </c>
      <c r="G353">
        <v>2986237.5</v>
      </c>
      <c r="H353">
        <v>0</v>
      </c>
      <c r="I353">
        <v>1</v>
      </c>
      <c r="J353">
        <v>0</v>
      </c>
      <c r="K353">
        <v>0</v>
      </c>
      <c r="L353">
        <v>72877.953125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1350001920</v>
      </c>
      <c r="D354">
        <v>0</v>
      </c>
      <c r="E354">
        <v>0</v>
      </c>
      <c r="F354">
        <v>0</v>
      </c>
      <c r="G354">
        <v>2986237.5</v>
      </c>
      <c r="H354">
        <v>0</v>
      </c>
      <c r="I354">
        <v>1</v>
      </c>
      <c r="J354">
        <v>0</v>
      </c>
      <c r="K354">
        <v>0</v>
      </c>
      <c r="L354">
        <v>70753.6484375</v>
      </c>
    </row>
    <row r="355" spans="1:12" x14ac:dyDescent="0.25">
      <c r="A355">
        <v>1592</v>
      </c>
      <c r="B355" s="1">
        <f>DATE(2023,1,11) + TIME(0,0,0)</f>
        <v>44937</v>
      </c>
      <c r="C355">
        <v>1350030976</v>
      </c>
      <c r="D355">
        <v>0</v>
      </c>
      <c r="E355">
        <v>0</v>
      </c>
      <c r="F355">
        <v>0</v>
      </c>
      <c r="G355">
        <v>2904895</v>
      </c>
      <c r="H355">
        <v>0</v>
      </c>
      <c r="I355">
        <v>1</v>
      </c>
      <c r="J355">
        <v>0</v>
      </c>
      <c r="K355">
        <v>0</v>
      </c>
      <c r="L355">
        <v>70627.4453125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1358716672</v>
      </c>
      <c r="D356">
        <v>0</v>
      </c>
      <c r="E356">
        <v>0</v>
      </c>
      <c r="F356">
        <v>0</v>
      </c>
      <c r="G356">
        <v>2904895</v>
      </c>
      <c r="H356">
        <v>0</v>
      </c>
      <c r="I356">
        <v>1</v>
      </c>
      <c r="J356">
        <v>0</v>
      </c>
      <c r="K356">
        <v>0</v>
      </c>
      <c r="L356">
        <v>70248.6953125</v>
      </c>
    </row>
    <row r="357" spans="1:12" x14ac:dyDescent="0.25">
      <c r="A357">
        <v>1595</v>
      </c>
      <c r="B357" s="1">
        <f>DATE(2023,1,14) + TIME(0,0,0)</f>
        <v>44940</v>
      </c>
      <c r="C357">
        <v>1358746752</v>
      </c>
      <c r="D357">
        <v>0</v>
      </c>
      <c r="E357">
        <v>0</v>
      </c>
      <c r="F357">
        <v>0</v>
      </c>
      <c r="G357">
        <v>3011461.75</v>
      </c>
      <c r="H357">
        <v>0</v>
      </c>
      <c r="I357">
        <v>1</v>
      </c>
      <c r="J357">
        <v>0</v>
      </c>
      <c r="K357">
        <v>0</v>
      </c>
      <c r="L357">
        <v>70412.28125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1375550720</v>
      </c>
      <c r="D358">
        <v>0</v>
      </c>
      <c r="E358">
        <v>0</v>
      </c>
      <c r="F358">
        <v>0</v>
      </c>
      <c r="G358">
        <v>3011461.75</v>
      </c>
      <c r="H358">
        <v>0</v>
      </c>
      <c r="I358">
        <v>1</v>
      </c>
      <c r="J358">
        <v>0</v>
      </c>
      <c r="K358">
        <v>0</v>
      </c>
      <c r="L358">
        <v>69991.203125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1376785408</v>
      </c>
      <c r="D359">
        <v>0</v>
      </c>
      <c r="E359">
        <v>0</v>
      </c>
      <c r="F359">
        <v>0</v>
      </c>
      <c r="G359">
        <v>3011461.75</v>
      </c>
      <c r="H359">
        <v>0</v>
      </c>
      <c r="I359">
        <v>1</v>
      </c>
      <c r="J359">
        <v>0</v>
      </c>
      <c r="K359">
        <v>0</v>
      </c>
      <c r="L359">
        <v>69961.0625</v>
      </c>
    </row>
    <row r="360" spans="1:12" x14ac:dyDescent="0.25">
      <c r="A360">
        <v>1601</v>
      </c>
      <c r="B360" s="1">
        <f>DATE(2023,1,20) + TIME(0,0,0)</f>
        <v>44946</v>
      </c>
      <c r="C360">
        <v>1376815744</v>
      </c>
      <c r="D360">
        <v>0</v>
      </c>
      <c r="E360">
        <v>0</v>
      </c>
      <c r="F360">
        <v>0</v>
      </c>
      <c r="G360">
        <v>3028509.75</v>
      </c>
      <c r="H360">
        <v>0</v>
      </c>
      <c r="I360">
        <v>1</v>
      </c>
      <c r="J360">
        <v>0</v>
      </c>
      <c r="K360">
        <v>0</v>
      </c>
      <c r="L360">
        <v>69984.59375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1382842368</v>
      </c>
      <c r="D361">
        <v>0</v>
      </c>
      <c r="E361">
        <v>0</v>
      </c>
      <c r="F361">
        <v>0</v>
      </c>
      <c r="G361">
        <v>3028509.75</v>
      </c>
      <c r="H361">
        <v>0</v>
      </c>
      <c r="I361">
        <v>1</v>
      </c>
      <c r="J361">
        <v>0</v>
      </c>
      <c r="K361">
        <v>0</v>
      </c>
      <c r="L361">
        <v>69839.6640625</v>
      </c>
    </row>
    <row r="362" spans="1:12" x14ac:dyDescent="0.25">
      <c r="A362">
        <v>1603</v>
      </c>
      <c r="B362" s="1">
        <f>DATE(2023,1,22) + TIME(0,0,0)</f>
        <v>44948</v>
      </c>
      <c r="C362">
        <v>1382871680</v>
      </c>
      <c r="D362">
        <v>0</v>
      </c>
      <c r="E362">
        <v>0</v>
      </c>
      <c r="F362">
        <v>0</v>
      </c>
      <c r="G362">
        <v>2928309</v>
      </c>
      <c r="H362">
        <v>0</v>
      </c>
      <c r="I362">
        <v>1</v>
      </c>
      <c r="J362">
        <v>0</v>
      </c>
      <c r="K362">
        <v>0</v>
      </c>
      <c r="L362">
        <v>69701.609375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1391627392</v>
      </c>
      <c r="D363">
        <v>0</v>
      </c>
      <c r="E363">
        <v>0</v>
      </c>
      <c r="F363">
        <v>0</v>
      </c>
      <c r="G363">
        <v>2928309</v>
      </c>
      <c r="H363">
        <v>0</v>
      </c>
      <c r="I363">
        <v>1</v>
      </c>
      <c r="J363">
        <v>0</v>
      </c>
      <c r="K363">
        <v>0</v>
      </c>
      <c r="L363">
        <v>69445.9140625</v>
      </c>
    </row>
    <row r="364" spans="1:12" x14ac:dyDescent="0.25">
      <c r="A364">
        <v>1606</v>
      </c>
      <c r="B364" s="1">
        <f>DATE(2023,1,25) + TIME(0,0,0)</f>
        <v>44951</v>
      </c>
      <c r="C364">
        <v>1391657344</v>
      </c>
      <c r="D364">
        <v>0</v>
      </c>
      <c r="E364">
        <v>0</v>
      </c>
      <c r="F364">
        <v>0</v>
      </c>
      <c r="G364">
        <v>3003239.75</v>
      </c>
      <c r="H364">
        <v>0</v>
      </c>
      <c r="I364">
        <v>1</v>
      </c>
      <c r="J364">
        <v>0</v>
      </c>
      <c r="K364">
        <v>0</v>
      </c>
      <c r="L364">
        <v>69544.578125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1415653248</v>
      </c>
      <c r="D365">
        <v>0</v>
      </c>
      <c r="E365">
        <v>0</v>
      </c>
      <c r="F365">
        <v>0</v>
      </c>
      <c r="G365">
        <v>3003239.75</v>
      </c>
      <c r="H365">
        <v>0</v>
      </c>
      <c r="I365">
        <v>1</v>
      </c>
      <c r="J365">
        <v>0</v>
      </c>
      <c r="K365">
        <v>0</v>
      </c>
      <c r="L365">
        <v>69170.796875</v>
      </c>
    </row>
    <row r="366" spans="1:12" x14ac:dyDescent="0.25">
      <c r="A366">
        <v>1614</v>
      </c>
      <c r="B366" s="1">
        <f>DATE(2023,2,2) + TIME(0,0,0)</f>
        <v>44959</v>
      </c>
      <c r="C366">
        <v>1415683200</v>
      </c>
      <c r="D366">
        <v>0</v>
      </c>
      <c r="E366">
        <v>0</v>
      </c>
      <c r="F366">
        <v>0</v>
      </c>
      <c r="G366">
        <v>2990703</v>
      </c>
      <c r="H366">
        <v>0</v>
      </c>
      <c r="I366">
        <v>1</v>
      </c>
      <c r="J366">
        <v>0</v>
      </c>
      <c r="K366">
        <v>0</v>
      </c>
      <c r="L366">
        <v>69155.9375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1457523072</v>
      </c>
      <c r="D367">
        <v>0</v>
      </c>
      <c r="E367">
        <v>0</v>
      </c>
      <c r="F367">
        <v>0</v>
      </c>
      <c r="G367">
        <v>2990703</v>
      </c>
      <c r="H367">
        <v>0</v>
      </c>
      <c r="I367">
        <v>1</v>
      </c>
      <c r="J367">
        <v>0</v>
      </c>
      <c r="K367">
        <v>0</v>
      </c>
      <c r="L367">
        <v>68762.109375</v>
      </c>
    </row>
    <row r="368" spans="1:12" x14ac:dyDescent="0.25">
      <c r="A368">
        <v>1628</v>
      </c>
      <c r="B368" s="1">
        <f>DATE(2023,2,16) + TIME(0,0,0)</f>
        <v>44973</v>
      </c>
      <c r="C368">
        <v>1457552128</v>
      </c>
      <c r="D368">
        <v>0</v>
      </c>
      <c r="E368">
        <v>0</v>
      </c>
      <c r="F368">
        <v>0</v>
      </c>
      <c r="G368">
        <v>2897003.25</v>
      </c>
      <c r="H368">
        <v>0</v>
      </c>
      <c r="I368">
        <v>1</v>
      </c>
      <c r="J368">
        <v>0</v>
      </c>
      <c r="K368">
        <v>0</v>
      </c>
      <c r="L368">
        <v>68661.2109375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1474905088</v>
      </c>
      <c r="D369">
        <v>0</v>
      </c>
      <c r="E369">
        <v>0</v>
      </c>
      <c r="F369">
        <v>0</v>
      </c>
      <c r="G369">
        <v>2897003.25</v>
      </c>
      <c r="H369">
        <v>0</v>
      </c>
      <c r="I369">
        <v>1</v>
      </c>
      <c r="J369">
        <v>0</v>
      </c>
      <c r="K369">
        <v>0</v>
      </c>
      <c r="L369">
        <v>68451.2578125</v>
      </c>
    </row>
    <row r="370" spans="1:12" x14ac:dyDescent="0.25">
      <c r="A370">
        <v>1634</v>
      </c>
      <c r="B370" s="1">
        <f>DATE(2023,2,22) + TIME(0,0,0)</f>
        <v>44979</v>
      </c>
      <c r="C370">
        <v>1474935040</v>
      </c>
      <c r="D370">
        <v>0</v>
      </c>
      <c r="E370">
        <v>0</v>
      </c>
      <c r="F370">
        <v>0</v>
      </c>
      <c r="G370">
        <v>2989161.5</v>
      </c>
      <c r="H370">
        <v>0</v>
      </c>
      <c r="I370">
        <v>1</v>
      </c>
      <c r="J370">
        <v>0</v>
      </c>
      <c r="K370">
        <v>0</v>
      </c>
      <c r="L370">
        <v>68549.7734375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1510775040</v>
      </c>
      <c r="D371">
        <v>0</v>
      </c>
      <c r="E371">
        <v>0</v>
      </c>
      <c r="F371">
        <v>0</v>
      </c>
      <c r="G371">
        <v>2989161.5</v>
      </c>
      <c r="H371">
        <v>0</v>
      </c>
      <c r="I371">
        <v>1</v>
      </c>
      <c r="J371">
        <v>0</v>
      </c>
      <c r="K371">
        <v>0</v>
      </c>
      <c r="L371">
        <v>68394.890625</v>
      </c>
    </row>
    <row r="372" spans="1:12" x14ac:dyDescent="0.25">
      <c r="A372">
        <v>1646</v>
      </c>
      <c r="B372" s="1">
        <f>DATE(2023,3,6) + TIME(0,0,0)</f>
        <v>44991</v>
      </c>
      <c r="C372">
        <v>1510815104</v>
      </c>
      <c r="D372">
        <v>0</v>
      </c>
      <c r="E372">
        <v>0</v>
      </c>
      <c r="F372">
        <v>0</v>
      </c>
      <c r="G372">
        <v>4002124.25</v>
      </c>
      <c r="H372">
        <v>0</v>
      </c>
      <c r="I372">
        <v>1</v>
      </c>
      <c r="J372">
        <v>0</v>
      </c>
      <c r="K372">
        <v>0</v>
      </c>
      <c r="L372">
        <v>69433.9921875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1522781440</v>
      </c>
      <c r="D373">
        <v>0</v>
      </c>
      <c r="E373">
        <v>0</v>
      </c>
      <c r="F373">
        <v>0</v>
      </c>
      <c r="G373">
        <v>4002124.25</v>
      </c>
      <c r="H373">
        <v>0</v>
      </c>
      <c r="I373">
        <v>1</v>
      </c>
      <c r="J373">
        <v>0</v>
      </c>
      <c r="K373">
        <v>0</v>
      </c>
      <c r="L373">
        <v>69923.1328125</v>
      </c>
    </row>
    <row r="374" spans="1:12" x14ac:dyDescent="0.25">
      <c r="A374">
        <v>1649</v>
      </c>
      <c r="B374" s="1">
        <f>DATE(2023,3,9) + TIME(0,0,0)</f>
        <v>44994</v>
      </c>
      <c r="C374">
        <v>1522820864</v>
      </c>
      <c r="D374">
        <v>0</v>
      </c>
      <c r="E374">
        <v>0</v>
      </c>
      <c r="F374">
        <v>0</v>
      </c>
      <c r="G374">
        <v>3936472.25</v>
      </c>
      <c r="H374">
        <v>0</v>
      </c>
      <c r="I374">
        <v>1</v>
      </c>
      <c r="J374">
        <v>0</v>
      </c>
      <c r="K374">
        <v>0</v>
      </c>
      <c r="L374">
        <v>69856.109375</v>
      </c>
    </row>
    <row r="375" spans="1:12" x14ac:dyDescent="0.25">
      <c r="A375">
        <v>1649.39</v>
      </c>
      <c r="B375" s="1">
        <f>DATE(2023,3,9) + TIME(9,21,36)</f>
        <v>44994.39</v>
      </c>
      <c r="C375">
        <v>1524355968</v>
      </c>
      <c r="D375">
        <v>0</v>
      </c>
      <c r="E375">
        <v>0</v>
      </c>
      <c r="F375">
        <v>0</v>
      </c>
      <c r="G375">
        <v>3936472.25</v>
      </c>
      <c r="H375">
        <v>0</v>
      </c>
      <c r="I375">
        <v>1</v>
      </c>
      <c r="J375">
        <v>0</v>
      </c>
      <c r="K375">
        <v>0</v>
      </c>
      <c r="L375">
        <v>69854.359375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1524396288</v>
      </c>
      <c r="D376">
        <v>0</v>
      </c>
      <c r="E376">
        <v>0</v>
      </c>
      <c r="F376">
        <v>0</v>
      </c>
      <c r="G376">
        <v>4025099</v>
      </c>
      <c r="H376">
        <v>0</v>
      </c>
      <c r="I376">
        <v>1</v>
      </c>
      <c r="J376">
        <v>0</v>
      </c>
      <c r="K376">
        <v>0</v>
      </c>
      <c r="L376">
        <v>69945.15625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1526771072</v>
      </c>
      <c r="D377">
        <v>0</v>
      </c>
      <c r="E377">
        <v>0</v>
      </c>
      <c r="F377">
        <v>0</v>
      </c>
      <c r="G377">
        <v>4025099</v>
      </c>
      <c r="H377">
        <v>0</v>
      </c>
      <c r="I377">
        <v>1</v>
      </c>
      <c r="J377">
        <v>0</v>
      </c>
      <c r="K377">
        <v>0</v>
      </c>
      <c r="L377">
        <v>69982.921875</v>
      </c>
    </row>
    <row r="378" spans="1:12" x14ac:dyDescent="0.25">
      <c r="A378">
        <v>1650</v>
      </c>
      <c r="B378" s="1">
        <f>DATE(2023,3,10) + TIME(0,0,0)</f>
        <v>44995</v>
      </c>
      <c r="C378">
        <v>1526800128</v>
      </c>
      <c r="D378">
        <v>0</v>
      </c>
      <c r="E378">
        <v>0</v>
      </c>
      <c r="F378">
        <v>0</v>
      </c>
      <c r="G378">
        <v>2906441.5</v>
      </c>
      <c r="H378">
        <v>0</v>
      </c>
      <c r="I378">
        <v>1</v>
      </c>
      <c r="J378">
        <v>0</v>
      </c>
      <c r="K378">
        <v>0</v>
      </c>
      <c r="L378">
        <v>68851.2265625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1529677568</v>
      </c>
      <c r="D379">
        <v>0</v>
      </c>
      <c r="E379">
        <v>0</v>
      </c>
      <c r="F379">
        <v>0</v>
      </c>
      <c r="G379">
        <v>2906441.5</v>
      </c>
      <c r="H379">
        <v>0</v>
      </c>
      <c r="I379">
        <v>1</v>
      </c>
      <c r="J379">
        <v>0</v>
      </c>
      <c r="K379">
        <v>0</v>
      </c>
      <c r="L379">
        <v>68459.6015625</v>
      </c>
    </row>
    <row r="380" spans="1:12" x14ac:dyDescent="0.25">
      <c r="A380">
        <v>1651</v>
      </c>
      <c r="B380" s="1">
        <f>DATE(2023,3,11) + TIME(0,0,0)</f>
        <v>44996</v>
      </c>
      <c r="C380">
        <v>1529717376</v>
      </c>
      <c r="D380">
        <v>0</v>
      </c>
      <c r="E380">
        <v>0</v>
      </c>
      <c r="F380">
        <v>0</v>
      </c>
      <c r="G380">
        <v>3989168.25</v>
      </c>
      <c r="H380">
        <v>0</v>
      </c>
      <c r="I380">
        <v>1</v>
      </c>
      <c r="J380">
        <v>0</v>
      </c>
      <c r="K380">
        <v>0</v>
      </c>
      <c r="L380">
        <v>69549.2265625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1533666688</v>
      </c>
      <c r="D381">
        <v>0</v>
      </c>
      <c r="E381">
        <v>0</v>
      </c>
      <c r="F381">
        <v>0</v>
      </c>
      <c r="G381">
        <v>3989168.25</v>
      </c>
      <c r="H381">
        <v>0</v>
      </c>
      <c r="I381">
        <v>1</v>
      </c>
      <c r="J381">
        <v>0</v>
      </c>
      <c r="K381">
        <v>0</v>
      </c>
      <c r="L381">
        <v>69859.9453125</v>
      </c>
    </row>
    <row r="382" spans="1:12" x14ac:dyDescent="0.25">
      <c r="A382">
        <v>1652</v>
      </c>
      <c r="B382" s="1">
        <f>DATE(2023,3,12) + TIME(0,0,0)</f>
        <v>44997</v>
      </c>
      <c r="C382">
        <v>1533706368</v>
      </c>
      <c r="D382">
        <v>0</v>
      </c>
      <c r="E382">
        <v>0</v>
      </c>
      <c r="F382">
        <v>0</v>
      </c>
      <c r="G382">
        <v>3965869.5</v>
      </c>
      <c r="H382">
        <v>0</v>
      </c>
      <c r="I382">
        <v>1</v>
      </c>
      <c r="J382">
        <v>0</v>
      </c>
      <c r="K382">
        <v>0</v>
      </c>
      <c r="L382">
        <v>69837.1875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1541598464</v>
      </c>
      <c r="D383">
        <v>0</v>
      </c>
      <c r="E383">
        <v>0</v>
      </c>
      <c r="F383">
        <v>0</v>
      </c>
      <c r="G383">
        <v>3965869.5</v>
      </c>
      <c r="H383">
        <v>0</v>
      </c>
      <c r="I383">
        <v>1</v>
      </c>
      <c r="J383">
        <v>0</v>
      </c>
      <c r="K383">
        <v>0</v>
      </c>
      <c r="L383">
        <v>69896.078125</v>
      </c>
    </row>
    <row r="384" spans="1:12" x14ac:dyDescent="0.25">
      <c r="A384">
        <v>1654</v>
      </c>
      <c r="B384" s="1">
        <f>DATE(2023,3,14) + TIME(0,0,0)</f>
        <v>44999</v>
      </c>
      <c r="C384">
        <v>1541627648</v>
      </c>
      <c r="D384">
        <v>0</v>
      </c>
      <c r="E384">
        <v>0</v>
      </c>
      <c r="F384">
        <v>0</v>
      </c>
      <c r="G384">
        <v>2916099</v>
      </c>
      <c r="H384">
        <v>0</v>
      </c>
      <c r="I384">
        <v>1</v>
      </c>
      <c r="J384">
        <v>0</v>
      </c>
      <c r="K384">
        <v>0</v>
      </c>
      <c r="L384">
        <v>68848.90625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1553262848</v>
      </c>
      <c r="D385">
        <v>0</v>
      </c>
      <c r="E385">
        <v>0</v>
      </c>
      <c r="F385">
        <v>0</v>
      </c>
      <c r="G385">
        <v>2916099</v>
      </c>
      <c r="H385">
        <v>0</v>
      </c>
      <c r="I385">
        <v>1</v>
      </c>
      <c r="J385">
        <v>0</v>
      </c>
      <c r="K385">
        <v>0</v>
      </c>
      <c r="L385">
        <v>68280.6015625</v>
      </c>
    </row>
    <row r="386" spans="1:12" x14ac:dyDescent="0.25">
      <c r="A386">
        <v>1658</v>
      </c>
      <c r="B386" s="1">
        <f>DATE(2023,3,18) + TIME(0,0,0)</f>
        <v>45003</v>
      </c>
      <c r="C386">
        <v>1553292928</v>
      </c>
      <c r="D386">
        <v>0</v>
      </c>
      <c r="E386">
        <v>0</v>
      </c>
      <c r="F386">
        <v>0</v>
      </c>
      <c r="G386">
        <v>3015268</v>
      </c>
      <c r="H386">
        <v>0</v>
      </c>
      <c r="I386">
        <v>1</v>
      </c>
      <c r="J386">
        <v>0</v>
      </c>
      <c r="K386">
        <v>0</v>
      </c>
      <c r="L386">
        <v>68377.6953125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1601507072</v>
      </c>
      <c r="D387">
        <v>0</v>
      </c>
      <c r="E387">
        <v>0</v>
      </c>
      <c r="F387">
        <v>0</v>
      </c>
      <c r="G387">
        <v>3015268</v>
      </c>
      <c r="H387">
        <v>0</v>
      </c>
      <c r="I387">
        <v>1</v>
      </c>
      <c r="J387">
        <v>0</v>
      </c>
      <c r="K387">
        <v>0</v>
      </c>
      <c r="L387">
        <v>68144.2734375</v>
      </c>
    </row>
    <row r="388" spans="1:12" x14ac:dyDescent="0.25">
      <c r="A388">
        <v>1674</v>
      </c>
      <c r="B388" s="1">
        <f>DATE(2023,4,3) + TIME(0,0,0)</f>
        <v>45019</v>
      </c>
      <c r="C388">
        <v>1601545856</v>
      </c>
      <c r="D388">
        <v>0</v>
      </c>
      <c r="E388">
        <v>0</v>
      </c>
      <c r="F388">
        <v>0</v>
      </c>
      <c r="G388">
        <v>3874305.75</v>
      </c>
      <c r="H388">
        <v>0</v>
      </c>
      <c r="I388">
        <v>1</v>
      </c>
      <c r="J388">
        <v>0</v>
      </c>
      <c r="K388">
        <v>0</v>
      </c>
      <c r="L388">
        <v>68969.375</v>
      </c>
    </row>
    <row r="389" spans="1:12" x14ac:dyDescent="0.25">
      <c r="A389">
        <v>1674.05</v>
      </c>
      <c r="B389" s="1">
        <f>DATE(2023,4,3) + TIME(1,12,0)</f>
        <v>45019.05</v>
      </c>
      <c r="C389">
        <v>1601739520</v>
      </c>
      <c r="D389">
        <v>0</v>
      </c>
      <c r="E389">
        <v>0</v>
      </c>
      <c r="F389">
        <v>0</v>
      </c>
      <c r="G389">
        <v>3874305.75</v>
      </c>
      <c r="H389">
        <v>0</v>
      </c>
      <c r="I389">
        <v>1</v>
      </c>
      <c r="J389">
        <v>0</v>
      </c>
      <c r="K389">
        <v>0</v>
      </c>
      <c r="L389">
        <v>69039.7734375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1605381376</v>
      </c>
      <c r="D390">
        <v>0</v>
      </c>
      <c r="E390">
        <v>0</v>
      </c>
      <c r="F390">
        <v>0</v>
      </c>
      <c r="G390">
        <v>3874305.75</v>
      </c>
      <c r="H390">
        <v>0</v>
      </c>
      <c r="I390">
        <v>1</v>
      </c>
      <c r="J390">
        <v>0</v>
      </c>
      <c r="K390">
        <v>0</v>
      </c>
      <c r="L390">
        <v>69267.828125</v>
      </c>
    </row>
    <row r="391" spans="1:12" x14ac:dyDescent="0.25">
      <c r="A391">
        <v>1675</v>
      </c>
      <c r="B391" s="1">
        <f>DATE(2023,4,4) + TIME(0,0,0)</f>
        <v>45020</v>
      </c>
      <c r="C391">
        <v>1605422592</v>
      </c>
      <c r="D391">
        <v>0</v>
      </c>
      <c r="E391">
        <v>0</v>
      </c>
      <c r="F391">
        <v>0</v>
      </c>
      <c r="G391">
        <v>4111833.5</v>
      </c>
      <c r="H391">
        <v>0</v>
      </c>
      <c r="I391">
        <v>1</v>
      </c>
      <c r="J391">
        <v>0</v>
      </c>
      <c r="K391">
        <v>0</v>
      </c>
      <c r="L391">
        <v>69498.8125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1609493248</v>
      </c>
      <c r="D392">
        <v>0</v>
      </c>
      <c r="E392">
        <v>0</v>
      </c>
      <c r="F392">
        <v>0</v>
      </c>
      <c r="G392">
        <v>4111833.5</v>
      </c>
      <c r="H392">
        <v>0</v>
      </c>
      <c r="I392">
        <v>1</v>
      </c>
      <c r="J392">
        <v>0</v>
      </c>
      <c r="K392">
        <v>0</v>
      </c>
      <c r="L392">
        <v>69641.203125</v>
      </c>
    </row>
    <row r="393" spans="1:12" x14ac:dyDescent="0.25">
      <c r="A393">
        <v>1676</v>
      </c>
      <c r="B393" s="1">
        <f>DATE(2023,4,5) + TIME(0,0,0)</f>
        <v>45021</v>
      </c>
      <c r="C393">
        <v>1609534336</v>
      </c>
      <c r="D393">
        <v>0</v>
      </c>
      <c r="E393">
        <v>0</v>
      </c>
      <c r="F393">
        <v>0</v>
      </c>
      <c r="G393">
        <v>4110908.25</v>
      </c>
      <c r="H393">
        <v>0</v>
      </c>
      <c r="I393">
        <v>1</v>
      </c>
      <c r="J393">
        <v>0</v>
      </c>
      <c r="K393">
        <v>0</v>
      </c>
      <c r="L393">
        <v>69640.7734375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1613604224</v>
      </c>
      <c r="D394">
        <v>0</v>
      </c>
      <c r="E394">
        <v>0</v>
      </c>
      <c r="F394">
        <v>0</v>
      </c>
      <c r="G394">
        <v>4110908.25</v>
      </c>
      <c r="H394">
        <v>0</v>
      </c>
      <c r="I394">
        <v>1</v>
      </c>
      <c r="J394">
        <v>0</v>
      </c>
      <c r="K394">
        <v>0</v>
      </c>
      <c r="L394">
        <v>69697.75</v>
      </c>
    </row>
    <row r="395" spans="1:12" x14ac:dyDescent="0.25">
      <c r="A395">
        <v>1677</v>
      </c>
      <c r="B395" s="1">
        <f>DATE(2023,4,6) + TIME(0,0,0)</f>
        <v>45022</v>
      </c>
      <c r="C395">
        <v>1613633792</v>
      </c>
      <c r="D395">
        <v>0</v>
      </c>
      <c r="E395">
        <v>0</v>
      </c>
      <c r="F395">
        <v>0</v>
      </c>
      <c r="G395">
        <v>2965512</v>
      </c>
      <c r="H395">
        <v>0</v>
      </c>
      <c r="I395">
        <v>1</v>
      </c>
      <c r="J395">
        <v>0</v>
      </c>
      <c r="K395">
        <v>0</v>
      </c>
      <c r="L395">
        <v>68603.9375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1625466240</v>
      </c>
      <c r="D396">
        <v>0</v>
      </c>
      <c r="E396">
        <v>0</v>
      </c>
      <c r="F396">
        <v>0</v>
      </c>
      <c r="G396">
        <v>2965512</v>
      </c>
      <c r="H396">
        <v>0</v>
      </c>
      <c r="I396">
        <v>1</v>
      </c>
      <c r="J396">
        <v>0</v>
      </c>
      <c r="K396">
        <v>0</v>
      </c>
      <c r="L396">
        <v>68095.5625</v>
      </c>
    </row>
    <row r="397" spans="1:12" x14ac:dyDescent="0.25">
      <c r="A397">
        <v>1681</v>
      </c>
      <c r="B397" s="1">
        <f>DATE(2023,4,10) + TIME(0,0,0)</f>
        <v>45026</v>
      </c>
      <c r="C397">
        <v>1625496832</v>
      </c>
      <c r="D397">
        <v>0</v>
      </c>
      <c r="E397">
        <v>0</v>
      </c>
      <c r="F397">
        <v>0</v>
      </c>
      <c r="G397">
        <v>3066907.75</v>
      </c>
      <c r="H397">
        <v>0</v>
      </c>
      <c r="I397">
        <v>1</v>
      </c>
      <c r="J397">
        <v>0</v>
      </c>
      <c r="K397">
        <v>0</v>
      </c>
      <c r="L397">
        <v>68190.7265625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1628533120</v>
      </c>
      <c r="D398">
        <v>0</v>
      </c>
      <c r="E398">
        <v>0</v>
      </c>
      <c r="F398">
        <v>0</v>
      </c>
      <c r="G398">
        <v>3066907.75</v>
      </c>
      <c r="H398">
        <v>0</v>
      </c>
      <c r="I398">
        <v>1</v>
      </c>
      <c r="J398">
        <v>0</v>
      </c>
      <c r="K398">
        <v>0</v>
      </c>
      <c r="L398">
        <v>68203.53125</v>
      </c>
    </row>
    <row r="399" spans="1:12" x14ac:dyDescent="0.25">
      <c r="A399">
        <v>1682</v>
      </c>
      <c r="B399" s="1">
        <f>DATE(2023,4,11) + TIME(0,0,0)</f>
        <v>45027</v>
      </c>
      <c r="C399">
        <v>1628564352</v>
      </c>
      <c r="D399">
        <v>0</v>
      </c>
      <c r="E399">
        <v>0</v>
      </c>
      <c r="F399">
        <v>0</v>
      </c>
      <c r="G399">
        <v>3122613.5</v>
      </c>
      <c r="H399">
        <v>0</v>
      </c>
      <c r="I399">
        <v>1</v>
      </c>
      <c r="J399">
        <v>0</v>
      </c>
      <c r="K399">
        <v>0</v>
      </c>
      <c r="L399">
        <v>68255.828125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1630094464</v>
      </c>
      <c r="D400">
        <v>0</v>
      </c>
      <c r="E400">
        <v>0</v>
      </c>
      <c r="F400">
        <v>0</v>
      </c>
      <c r="G400">
        <v>3122613.5</v>
      </c>
      <c r="H400">
        <v>0</v>
      </c>
      <c r="I400">
        <v>1</v>
      </c>
      <c r="J400">
        <v>0</v>
      </c>
      <c r="K400">
        <v>0</v>
      </c>
      <c r="L400">
        <v>68267.6484375</v>
      </c>
    </row>
    <row r="401" spans="1:12" x14ac:dyDescent="0.25">
      <c r="A401">
        <v>1682.5</v>
      </c>
      <c r="B401" s="1">
        <f>DATE(2023,4,11) + TIME(12,0,0)</f>
        <v>45027.5</v>
      </c>
      <c r="C401">
        <v>1630124800</v>
      </c>
      <c r="D401">
        <v>0</v>
      </c>
      <c r="E401">
        <v>0</v>
      </c>
      <c r="F401">
        <v>0</v>
      </c>
      <c r="G401">
        <v>3033910.5</v>
      </c>
      <c r="H401">
        <v>0</v>
      </c>
      <c r="I401">
        <v>1</v>
      </c>
      <c r="J401">
        <v>0</v>
      </c>
      <c r="K401">
        <v>0</v>
      </c>
      <c r="L401">
        <v>68184.4765625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1692289536</v>
      </c>
      <c r="D402">
        <v>0</v>
      </c>
      <c r="E402">
        <v>0</v>
      </c>
      <c r="F402">
        <v>0</v>
      </c>
      <c r="G402">
        <v>3033910.5</v>
      </c>
      <c r="H402">
        <v>0</v>
      </c>
      <c r="I402">
        <v>1</v>
      </c>
      <c r="J402">
        <v>0</v>
      </c>
      <c r="K402">
        <v>0</v>
      </c>
      <c r="L402">
        <v>67903.734375</v>
      </c>
    </row>
    <row r="403" spans="1:12" x14ac:dyDescent="0.25">
      <c r="A403">
        <v>1703</v>
      </c>
      <c r="B403" s="1">
        <f>DATE(2023,5,2) + TIME(0,0,0)</f>
        <v>45048</v>
      </c>
      <c r="C403">
        <v>1692318976</v>
      </c>
      <c r="D403">
        <v>0</v>
      </c>
      <c r="E403">
        <v>0</v>
      </c>
      <c r="F403">
        <v>0</v>
      </c>
      <c r="G403">
        <v>2943772.5</v>
      </c>
      <c r="H403">
        <v>0</v>
      </c>
      <c r="I403">
        <v>1</v>
      </c>
      <c r="J403">
        <v>0</v>
      </c>
      <c r="K403">
        <v>0</v>
      </c>
      <c r="L403">
        <v>67821.1640625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1704064640</v>
      </c>
      <c r="D404">
        <v>0</v>
      </c>
      <c r="E404">
        <v>0</v>
      </c>
      <c r="F404">
        <v>0</v>
      </c>
      <c r="G404">
        <v>2943772.5</v>
      </c>
      <c r="H404">
        <v>0</v>
      </c>
      <c r="I404">
        <v>1</v>
      </c>
      <c r="J404">
        <v>0</v>
      </c>
      <c r="K404">
        <v>0</v>
      </c>
      <c r="L404">
        <v>67729.25</v>
      </c>
    </row>
    <row r="405" spans="1:12" x14ac:dyDescent="0.25">
      <c r="A405">
        <v>1707</v>
      </c>
      <c r="B405" s="1">
        <f>DATE(2023,5,6) + TIME(0,0,0)</f>
        <v>45052</v>
      </c>
      <c r="C405">
        <v>1704094848</v>
      </c>
      <c r="D405">
        <v>0</v>
      </c>
      <c r="E405">
        <v>0</v>
      </c>
      <c r="F405">
        <v>0</v>
      </c>
      <c r="G405">
        <v>3010669.5</v>
      </c>
      <c r="H405">
        <v>0</v>
      </c>
      <c r="I405">
        <v>1</v>
      </c>
      <c r="J405">
        <v>0</v>
      </c>
      <c r="K405">
        <v>0</v>
      </c>
      <c r="L405">
        <v>67790.3359375</v>
      </c>
    </row>
    <row r="406" spans="1:12" x14ac:dyDescent="0.25">
      <c r="A406">
        <v>1709</v>
      </c>
      <c r="B406" s="1">
        <f>DATE(2023,5,8) + TIME(0,0,0)</f>
        <v>45054</v>
      </c>
      <c r="C406">
        <v>1710116096</v>
      </c>
      <c r="D406">
        <v>0</v>
      </c>
      <c r="E406">
        <v>0</v>
      </c>
      <c r="F406">
        <v>0</v>
      </c>
      <c r="G406">
        <v>3010669.5</v>
      </c>
      <c r="H406">
        <v>0</v>
      </c>
      <c r="I406">
        <v>1</v>
      </c>
      <c r="J406">
        <v>0</v>
      </c>
      <c r="K406">
        <v>0</v>
      </c>
      <c r="L406">
        <v>67790.1171875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1713096704</v>
      </c>
      <c r="D407">
        <v>0</v>
      </c>
      <c r="E407">
        <v>0</v>
      </c>
      <c r="F407">
        <v>0</v>
      </c>
      <c r="G407">
        <v>3010669.5</v>
      </c>
      <c r="H407">
        <v>0</v>
      </c>
      <c r="I407">
        <v>1</v>
      </c>
      <c r="J407">
        <v>0</v>
      </c>
      <c r="K407">
        <v>0</v>
      </c>
      <c r="L407">
        <v>67780.96875</v>
      </c>
    </row>
    <row r="408" spans="1:12" x14ac:dyDescent="0.25">
      <c r="A408">
        <v>1710</v>
      </c>
      <c r="B408" s="1">
        <f>DATE(2023,5,9) + TIME(0,0,0)</f>
        <v>45055</v>
      </c>
      <c r="C408">
        <v>1713126656</v>
      </c>
      <c r="D408">
        <v>0</v>
      </c>
      <c r="E408">
        <v>0</v>
      </c>
      <c r="F408">
        <v>0</v>
      </c>
      <c r="G408">
        <v>2994919.25</v>
      </c>
      <c r="H408">
        <v>0</v>
      </c>
      <c r="I408">
        <v>1</v>
      </c>
      <c r="J408">
        <v>0</v>
      </c>
      <c r="K408">
        <v>0</v>
      </c>
      <c r="L408">
        <v>67766.484375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1722081408</v>
      </c>
      <c r="D409">
        <v>0</v>
      </c>
      <c r="E409">
        <v>0</v>
      </c>
      <c r="F409">
        <v>0</v>
      </c>
      <c r="G409">
        <v>2994919.25</v>
      </c>
      <c r="H409">
        <v>0</v>
      </c>
      <c r="I409">
        <v>1</v>
      </c>
      <c r="J409">
        <v>0</v>
      </c>
      <c r="K409">
        <v>0</v>
      </c>
      <c r="L409">
        <v>67730.59375</v>
      </c>
    </row>
    <row r="410" spans="1:12" x14ac:dyDescent="0.25">
      <c r="A410">
        <v>1713</v>
      </c>
      <c r="B410" s="1">
        <f>DATE(2023,5,12) + TIME(0,0,0)</f>
        <v>45058</v>
      </c>
      <c r="C410">
        <v>1722111104</v>
      </c>
      <c r="D410">
        <v>0</v>
      </c>
      <c r="E410">
        <v>0</v>
      </c>
      <c r="F410">
        <v>0</v>
      </c>
      <c r="G410">
        <v>2969148.5</v>
      </c>
      <c r="H410">
        <v>0</v>
      </c>
      <c r="I410">
        <v>1</v>
      </c>
      <c r="J410">
        <v>0</v>
      </c>
      <c r="K410">
        <v>0</v>
      </c>
      <c r="L410">
        <v>67707.015625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1722497152</v>
      </c>
      <c r="D411">
        <v>0</v>
      </c>
      <c r="E411">
        <v>0</v>
      </c>
      <c r="F411">
        <v>0</v>
      </c>
      <c r="G411">
        <v>2969148.5</v>
      </c>
      <c r="H411">
        <v>0</v>
      </c>
      <c r="I411">
        <v>1</v>
      </c>
      <c r="J411">
        <v>0</v>
      </c>
      <c r="K411">
        <v>0</v>
      </c>
      <c r="L411">
        <v>67702.25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1725050624</v>
      </c>
      <c r="D412">
        <v>0</v>
      </c>
      <c r="E412">
        <v>0</v>
      </c>
      <c r="F412">
        <v>0</v>
      </c>
      <c r="G412">
        <v>2969148.5</v>
      </c>
      <c r="H412">
        <v>0</v>
      </c>
      <c r="I412">
        <v>1</v>
      </c>
      <c r="J412">
        <v>0</v>
      </c>
      <c r="K412">
        <v>0</v>
      </c>
      <c r="L412">
        <v>67689.2109375</v>
      </c>
    </row>
    <row r="413" spans="1:12" x14ac:dyDescent="0.25">
      <c r="A413">
        <v>1714</v>
      </c>
      <c r="B413" s="1">
        <f>DATE(2023,5,13) + TIME(0,0,0)</f>
        <v>45059</v>
      </c>
      <c r="C413">
        <v>1725080832</v>
      </c>
      <c r="D413">
        <v>0</v>
      </c>
      <c r="E413">
        <v>0</v>
      </c>
      <c r="F413">
        <v>0</v>
      </c>
      <c r="G413">
        <v>3029624.5</v>
      </c>
      <c r="H413">
        <v>0</v>
      </c>
      <c r="I413">
        <v>1</v>
      </c>
      <c r="J413">
        <v>0</v>
      </c>
      <c r="K413">
        <v>0</v>
      </c>
      <c r="L413">
        <v>67744.2265625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1740198784</v>
      </c>
      <c r="D414">
        <v>0</v>
      </c>
      <c r="E414">
        <v>0</v>
      </c>
      <c r="F414">
        <v>0</v>
      </c>
      <c r="G414">
        <v>3029624.5</v>
      </c>
      <c r="H414">
        <v>0</v>
      </c>
      <c r="I414">
        <v>1</v>
      </c>
      <c r="J414">
        <v>0</v>
      </c>
      <c r="K414">
        <v>0</v>
      </c>
      <c r="L414">
        <v>67727.5546875</v>
      </c>
    </row>
    <row r="415" spans="1:12" x14ac:dyDescent="0.25">
      <c r="A415">
        <v>1719</v>
      </c>
      <c r="B415" s="1">
        <f>DATE(2023,5,18) + TIME(0,0,0)</f>
        <v>45064</v>
      </c>
      <c r="C415">
        <v>1740228864</v>
      </c>
      <c r="D415">
        <v>0</v>
      </c>
      <c r="E415">
        <v>0</v>
      </c>
      <c r="F415">
        <v>0</v>
      </c>
      <c r="G415">
        <v>3015233.25</v>
      </c>
      <c r="H415">
        <v>0</v>
      </c>
      <c r="I415">
        <v>1</v>
      </c>
      <c r="J415">
        <v>0</v>
      </c>
      <c r="K415">
        <v>0</v>
      </c>
      <c r="L415">
        <v>67714.4765625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1764320640</v>
      </c>
      <c r="D416">
        <v>0</v>
      </c>
      <c r="E416">
        <v>0</v>
      </c>
      <c r="F416">
        <v>0</v>
      </c>
      <c r="G416">
        <v>3015233.25</v>
      </c>
      <c r="H416">
        <v>0</v>
      </c>
      <c r="I416">
        <v>1</v>
      </c>
      <c r="J416">
        <v>0</v>
      </c>
      <c r="K416">
        <v>0</v>
      </c>
      <c r="L416">
        <v>67669.0390625</v>
      </c>
    </row>
    <row r="417" spans="1:12" x14ac:dyDescent="0.25">
      <c r="A417">
        <v>1727</v>
      </c>
      <c r="B417" s="1">
        <f>DATE(2023,5,26) + TIME(0,0,0)</f>
        <v>45072</v>
      </c>
      <c r="C417">
        <v>1764351872</v>
      </c>
      <c r="D417">
        <v>0</v>
      </c>
      <c r="E417">
        <v>0</v>
      </c>
      <c r="F417">
        <v>0</v>
      </c>
      <c r="G417">
        <v>3132803.25</v>
      </c>
      <c r="H417">
        <v>0</v>
      </c>
      <c r="I417">
        <v>1</v>
      </c>
      <c r="J417">
        <v>0</v>
      </c>
      <c r="K417">
        <v>0</v>
      </c>
      <c r="L417">
        <v>67775.8046875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1765886976</v>
      </c>
      <c r="D418">
        <v>0</v>
      </c>
      <c r="E418">
        <v>0</v>
      </c>
      <c r="F418">
        <v>0</v>
      </c>
      <c r="G418">
        <v>3132803.25</v>
      </c>
      <c r="H418">
        <v>0</v>
      </c>
      <c r="I418">
        <v>1</v>
      </c>
      <c r="J418">
        <v>0</v>
      </c>
      <c r="K418">
        <v>0</v>
      </c>
      <c r="L418">
        <v>67804.65625</v>
      </c>
    </row>
    <row r="419" spans="1:12" x14ac:dyDescent="0.25">
      <c r="A419">
        <v>1727.5</v>
      </c>
      <c r="B419" s="1">
        <f>DATE(2023,5,26) + TIME(12,0,0)</f>
        <v>45072.5</v>
      </c>
      <c r="C419">
        <v>1765917056</v>
      </c>
      <c r="D419">
        <v>0</v>
      </c>
      <c r="E419">
        <v>0</v>
      </c>
      <c r="F419">
        <v>0</v>
      </c>
      <c r="G419">
        <v>3005487.75</v>
      </c>
      <c r="H419">
        <v>0</v>
      </c>
      <c r="I419">
        <v>1</v>
      </c>
      <c r="J419">
        <v>0</v>
      </c>
      <c r="K419">
        <v>0</v>
      </c>
      <c r="L419">
        <v>67689.34375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1803455616</v>
      </c>
      <c r="D420">
        <v>0</v>
      </c>
      <c r="E420">
        <v>0</v>
      </c>
      <c r="F420">
        <v>0</v>
      </c>
      <c r="G420">
        <v>3005487.75</v>
      </c>
      <c r="H420">
        <v>0</v>
      </c>
      <c r="I420">
        <v>1</v>
      </c>
      <c r="J420">
        <v>0</v>
      </c>
      <c r="K420">
        <v>0</v>
      </c>
      <c r="L420">
        <v>67610.6796875</v>
      </c>
    </row>
    <row r="421" spans="1:12" x14ac:dyDescent="0.25">
      <c r="A421">
        <v>1740</v>
      </c>
      <c r="B421" s="1">
        <f>DATE(2023,6,8) + TIME(0,0,0)</f>
        <v>45085</v>
      </c>
      <c r="C421">
        <v>1803485056</v>
      </c>
      <c r="D421">
        <v>0</v>
      </c>
      <c r="E421">
        <v>0</v>
      </c>
      <c r="F421">
        <v>0</v>
      </c>
      <c r="G421">
        <v>2944563.75</v>
      </c>
      <c r="H421">
        <v>0</v>
      </c>
      <c r="I421">
        <v>1</v>
      </c>
      <c r="J421">
        <v>0</v>
      </c>
      <c r="K421">
        <v>0</v>
      </c>
      <c r="L421">
        <v>67555.78125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1805811200</v>
      </c>
      <c r="D422">
        <v>0</v>
      </c>
      <c r="E422">
        <v>0</v>
      </c>
      <c r="F422">
        <v>0</v>
      </c>
      <c r="G422">
        <v>2944563.75</v>
      </c>
      <c r="H422">
        <v>0</v>
      </c>
      <c r="I422">
        <v>1</v>
      </c>
      <c r="J422">
        <v>0</v>
      </c>
      <c r="K422">
        <v>0</v>
      </c>
      <c r="L422">
        <v>67533.734375</v>
      </c>
    </row>
    <row r="423" spans="1:12" x14ac:dyDescent="0.25">
      <c r="A423">
        <v>1740.8</v>
      </c>
      <c r="B423" s="1">
        <f>DATE(2023,6,8) + TIME(19,12,0)</f>
        <v>45085.8</v>
      </c>
      <c r="C423">
        <v>1805840256</v>
      </c>
      <c r="D423">
        <v>0</v>
      </c>
      <c r="E423">
        <v>0</v>
      </c>
      <c r="F423">
        <v>0</v>
      </c>
      <c r="G423">
        <v>2899261</v>
      </c>
      <c r="H423">
        <v>0</v>
      </c>
      <c r="I423">
        <v>1</v>
      </c>
      <c r="J423">
        <v>0</v>
      </c>
      <c r="K423">
        <v>0</v>
      </c>
      <c r="L423">
        <v>67492.6640625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1806391040</v>
      </c>
      <c r="D424">
        <v>0</v>
      </c>
      <c r="E424">
        <v>0</v>
      </c>
      <c r="F424">
        <v>0</v>
      </c>
      <c r="G424">
        <v>2899261</v>
      </c>
      <c r="H424">
        <v>0</v>
      </c>
      <c r="I424">
        <v>1</v>
      </c>
      <c r="J424">
        <v>0</v>
      </c>
      <c r="K424">
        <v>0</v>
      </c>
      <c r="L424">
        <v>67482.71875</v>
      </c>
    </row>
    <row r="425" spans="1:12" x14ac:dyDescent="0.25">
      <c r="A425">
        <v>1741</v>
      </c>
      <c r="B425" s="1">
        <f>DATE(2023,6,9) + TIME(0,0,0)</f>
        <v>45086</v>
      </c>
      <c r="C425">
        <v>1806420736</v>
      </c>
      <c r="D425">
        <v>0</v>
      </c>
      <c r="E425">
        <v>0</v>
      </c>
      <c r="F425">
        <v>0</v>
      </c>
      <c r="G425">
        <v>2959524.5</v>
      </c>
      <c r="H425">
        <v>0</v>
      </c>
      <c r="I425">
        <v>1</v>
      </c>
      <c r="J425">
        <v>0</v>
      </c>
      <c r="K425">
        <v>0</v>
      </c>
      <c r="L425">
        <v>67536.8359375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1812310144</v>
      </c>
      <c r="D426">
        <v>0</v>
      </c>
      <c r="E426">
        <v>0</v>
      </c>
      <c r="F426">
        <v>0</v>
      </c>
      <c r="G426">
        <v>2959524.5</v>
      </c>
      <c r="H426">
        <v>0</v>
      </c>
      <c r="I426">
        <v>1</v>
      </c>
      <c r="J426">
        <v>0</v>
      </c>
      <c r="K426">
        <v>0</v>
      </c>
      <c r="L426">
        <v>67539.09375</v>
      </c>
    </row>
    <row r="427" spans="1:12" x14ac:dyDescent="0.25">
      <c r="A427">
        <v>1743</v>
      </c>
      <c r="B427" s="1">
        <f>DATE(2023,6,11) + TIME(0,0,0)</f>
        <v>45088</v>
      </c>
      <c r="C427">
        <v>1812339712</v>
      </c>
      <c r="D427">
        <v>0</v>
      </c>
      <c r="E427">
        <v>0</v>
      </c>
      <c r="F427">
        <v>0</v>
      </c>
      <c r="G427">
        <v>2960681</v>
      </c>
      <c r="H427">
        <v>0</v>
      </c>
      <c r="I427">
        <v>1</v>
      </c>
      <c r="J427">
        <v>0</v>
      </c>
      <c r="K427">
        <v>0</v>
      </c>
      <c r="L427">
        <v>67540.109375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1824152832</v>
      </c>
      <c r="D428">
        <v>0</v>
      </c>
      <c r="E428">
        <v>0</v>
      </c>
      <c r="F428">
        <v>0</v>
      </c>
      <c r="G428">
        <v>2960681</v>
      </c>
      <c r="H428">
        <v>0</v>
      </c>
      <c r="I428">
        <v>1</v>
      </c>
      <c r="J428">
        <v>0</v>
      </c>
      <c r="K428">
        <v>0</v>
      </c>
      <c r="L428">
        <v>67521.4140625</v>
      </c>
    </row>
    <row r="429" spans="1:12" x14ac:dyDescent="0.25">
      <c r="A429">
        <v>1747</v>
      </c>
      <c r="B429" s="1">
        <f>DATE(2023,6,15) + TIME(0,0,0)</f>
        <v>45092</v>
      </c>
      <c r="C429">
        <v>1824182528</v>
      </c>
      <c r="D429">
        <v>0</v>
      </c>
      <c r="E429">
        <v>0</v>
      </c>
      <c r="F429">
        <v>0</v>
      </c>
      <c r="G429">
        <v>2961196</v>
      </c>
      <c r="H429">
        <v>0</v>
      </c>
      <c r="I429">
        <v>1</v>
      </c>
      <c r="J429">
        <v>0</v>
      </c>
      <c r="K429">
        <v>0</v>
      </c>
      <c r="L429">
        <v>67521.8359375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1827114112</v>
      </c>
      <c r="D430">
        <v>0</v>
      </c>
      <c r="E430">
        <v>0</v>
      </c>
      <c r="F430">
        <v>0</v>
      </c>
      <c r="G430">
        <v>2961196</v>
      </c>
      <c r="H430">
        <v>0</v>
      </c>
      <c r="I430">
        <v>1</v>
      </c>
      <c r="J430">
        <v>0</v>
      </c>
      <c r="K430">
        <v>0</v>
      </c>
      <c r="L430">
        <v>67516.03125</v>
      </c>
    </row>
    <row r="431" spans="1:12" x14ac:dyDescent="0.25">
      <c r="A431">
        <v>1748</v>
      </c>
      <c r="B431" s="1">
        <f>DATE(2023,6,16) + TIME(0,0,0)</f>
        <v>45093</v>
      </c>
      <c r="C431">
        <v>1827144064</v>
      </c>
      <c r="D431">
        <v>0</v>
      </c>
      <c r="E431">
        <v>0</v>
      </c>
      <c r="F431">
        <v>0</v>
      </c>
      <c r="G431">
        <v>3002660</v>
      </c>
      <c r="H431">
        <v>0</v>
      </c>
      <c r="I431">
        <v>1</v>
      </c>
      <c r="J431">
        <v>0</v>
      </c>
      <c r="K431">
        <v>0</v>
      </c>
      <c r="L431">
        <v>67553.53125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1833119360</v>
      </c>
      <c r="D432">
        <v>0</v>
      </c>
      <c r="E432">
        <v>0</v>
      </c>
      <c r="F432">
        <v>0</v>
      </c>
      <c r="G432">
        <v>3002660</v>
      </c>
      <c r="H432">
        <v>0</v>
      </c>
      <c r="I432">
        <v>1</v>
      </c>
      <c r="J432">
        <v>0</v>
      </c>
      <c r="K432">
        <v>0</v>
      </c>
      <c r="L432">
        <v>67559.9140625</v>
      </c>
    </row>
    <row r="433" spans="1:12" x14ac:dyDescent="0.25">
      <c r="A433">
        <v>1750</v>
      </c>
      <c r="B433" s="1">
        <f>DATE(2023,6,18) + TIME(0,0,0)</f>
        <v>45095</v>
      </c>
      <c r="C433">
        <v>1833149440</v>
      </c>
      <c r="D433">
        <v>0</v>
      </c>
      <c r="E433">
        <v>0</v>
      </c>
      <c r="F433">
        <v>0</v>
      </c>
      <c r="G433">
        <v>3005380.25</v>
      </c>
      <c r="H433">
        <v>0</v>
      </c>
      <c r="I433">
        <v>1</v>
      </c>
      <c r="J433">
        <v>0</v>
      </c>
      <c r="K433">
        <v>0</v>
      </c>
      <c r="L433">
        <v>67562.359375</v>
      </c>
    </row>
    <row r="434" spans="1:12" x14ac:dyDescent="0.25">
      <c r="A434">
        <v>1752</v>
      </c>
      <c r="B434" s="1">
        <f>DATE(2023,6,20) + TIME(0,0,0)</f>
        <v>45097</v>
      </c>
      <c r="C434">
        <v>1839160192</v>
      </c>
      <c r="D434">
        <v>0</v>
      </c>
      <c r="E434">
        <v>0</v>
      </c>
      <c r="F434">
        <v>0</v>
      </c>
      <c r="G434">
        <v>3005380.25</v>
      </c>
      <c r="H434">
        <v>0</v>
      </c>
      <c r="I434">
        <v>1</v>
      </c>
      <c r="J434">
        <v>0</v>
      </c>
      <c r="K434">
        <v>0</v>
      </c>
      <c r="L434">
        <v>67557.515625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1842135552</v>
      </c>
      <c r="D435">
        <v>0</v>
      </c>
      <c r="E435">
        <v>0</v>
      </c>
      <c r="F435">
        <v>0</v>
      </c>
      <c r="G435">
        <v>3005380.25</v>
      </c>
      <c r="H435">
        <v>0</v>
      </c>
      <c r="I435">
        <v>1</v>
      </c>
      <c r="J435">
        <v>0</v>
      </c>
      <c r="K435">
        <v>0</v>
      </c>
      <c r="L435">
        <v>67554.5625</v>
      </c>
    </row>
    <row r="436" spans="1:12" x14ac:dyDescent="0.25">
      <c r="A436">
        <v>1753</v>
      </c>
      <c r="B436" s="1">
        <f>DATE(2023,6,21) + TIME(0,0,0)</f>
        <v>45098</v>
      </c>
      <c r="C436">
        <v>1842166656</v>
      </c>
      <c r="D436">
        <v>0</v>
      </c>
      <c r="E436">
        <v>0</v>
      </c>
      <c r="F436">
        <v>0</v>
      </c>
      <c r="G436">
        <v>3109156</v>
      </c>
      <c r="H436">
        <v>0</v>
      </c>
      <c r="I436">
        <v>1</v>
      </c>
      <c r="J436">
        <v>0</v>
      </c>
      <c r="K436">
        <v>0</v>
      </c>
      <c r="L436">
        <v>67648.7265625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1844001024</v>
      </c>
      <c r="D437">
        <v>0</v>
      </c>
      <c r="E437">
        <v>0</v>
      </c>
      <c r="F437">
        <v>0</v>
      </c>
      <c r="G437">
        <v>3109156</v>
      </c>
      <c r="H437">
        <v>0</v>
      </c>
      <c r="I437">
        <v>1</v>
      </c>
      <c r="J437">
        <v>0</v>
      </c>
      <c r="K437">
        <v>0</v>
      </c>
      <c r="L437">
        <v>67674.8359375</v>
      </c>
    </row>
    <row r="438" spans="1:12" x14ac:dyDescent="0.25">
      <c r="A438">
        <v>1753.6</v>
      </c>
      <c r="B438" s="1">
        <f>DATE(2023,6,21) + TIME(14,24,0)</f>
        <v>45098.6</v>
      </c>
      <c r="C438">
        <v>1844031104</v>
      </c>
      <c r="D438">
        <v>0</v>
      </c>
      <c r="E438">
        <v>0</v>
      </c>
      <c r="F438">
        <v>0</v>
      </c>
      <c r="G438">
        <v>3009682.75</v>
      </c>
      <c r="H438">
        <v>0</v>
      </c>
      <c r="I438">
        <v>1</v>
      </c>
      <c r="J438">
        <v>0</v>
      </c>
      <c r="K438">
        <v>0</v>
      </c>
      <c r="L438">
        <v>67584.75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1866272640</v>
      </c>
      <c r="D439">
        <v>0</v>
      </c>
      <c r="E439">
        <v>0</v>
      </c>
      <c r="F439">
        <v>0</v>
      </c>
      <c r="G439">
        <v>3009682.75</v>
      </c>
      <c r="H439">
        <v>0</v>
      </c>
      <c r="I439">
        <v>1</v>
      </c>
      <c r="J439">
        <v>0</v>
      </c>
      <c r="K439">
        <v>0</v>
      </c>
      <c r="L439">
        <v>67532.0859375</v>
      </c>
    </row>
    <row r="440" spans="1:12" x14ac:dyDescent="0.25">
      <c r="A440">
        <v>1761</v>
      </c>
      <c r="B440" s="1">
        <f>DATE(2023,6,29) + TIME(0,0,0)</f>
        <v>45106</v>
      </c>
      <c r="C440">
        <v>1866303232</v>
      </c>
      <c r="D440">
        <v>0</v>
      </c>
      <c r="E440">
        <v>0</v>
      </c>
      <c r="F440">
        <v>0</v>
      </c>
      <c r="G440">
        <v>3051074.25</v>
      </c>
      <c r="H440">
        <v>0</v>
      </c>
      <c r="I440">
        <v>1</v>
      </c>
      <c r="J440">
        <v>0</v>
      </c>
      <c r="K440">
        <v>0</v>
      </c>
      <c r="L440">
        <v>67569.6171875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1872374784</v>
      </c>
      <c r="D441">
        <v>0</v>
      </c>
      <c r="E441">
        <v>0</v>
      </c>
      <c r="F441">
        <v>0</v>
      </c>
      <c r="G441">
        <v>3051074.25</v>
      </c>
      <c r="H441">
        <v>0</v>
      </c>
      <c r="I441">
        <v>1</v>
      </c>
      <c r="J441">
        <v>0</v>
      </c>
      <c r="K441">
        <v>0</v>
      </c>
      <c r="L441">
        <v>67577.4765625</v>
      </c>
    </row>
    <row r="442" spans="1:12" x14ac:dyDescent="0.25">
      <c r="A442">
        <v>1763</v>
      </c>
      <c r="B442" s="1">
        <f>DATE(2023,7,1) + TIME(0,0,0)</f>
        <v>45108</v>
      </c>
      <c r="C442">
        <v>1872406016</v>
      </c>
      <c r="D442">
        <v>0</v>
      </c>
      <c r="E442">
        <v>0</v>
      </c>
      <c r="F442">
        <v>0</v>
      </c>
      <c r="G442">
        <v>3116364.5</v>
      </c>
      <c r="H442">
        <v>0</v>
      </c>
      <c r="I442">
        <v>1</v>
      </c>
      <c r="J442">
        <v>0</v>
      </c>
      <c r="K442">
        <v>0</v>
      </c>
      <c r="L442">
        <v>67636.7578125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1878607488</v>
      </c>
      <c r="D443">
        <v>0</v>
      </c>
      <c r="E443">
        <v>0</v>
      </c>
      <c r="F443">
        <v>0</v>
      </c>
      <c r="G443">
        <v>3116364.5</v>
      </c>
      <c r="H443">
        <v>0</v>
      </c>
      <c r="I443">
        <v>1</v>
      </c>
      <c r="J443">
        <v>0</v>
      </c>
      <c r="K443">
        <v>0</v>
      </c>
      <c r="L443">
        <v>67655.6015625</v>
      </c>
    </row>
    <row r="444" spans="1:12" x14ac:dyDescent="0.25">
      <c r="A444">
        <v>1765</v>
      </c>
      <c r="B444" s="1">
        <f>DATE(2023,7,3) + TIME(0,0,0)</f>
        <v>45110</v>
      </c>
      <c r="C444">
        <v>1878607488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66354.875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1878607488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66399.265625</v>
      </c>
    </row>
    <row r="446" spans="1:12" x14ac:dyDescent="0.25">
      <c r="A446">
        <v>1766</v>
      </c>
      <c r="B446" s="1">
        <f>DATE(2023,7,4) + TIME(0,0,0)</f>
        <v>45111</v>
      </c>
      <c r="C446">
        <v>1878607488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66399.7578125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1878607488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66454</v>
      </c>
    </row>
    <row r="448" spans="1:12" x14ac:dyDescent="0.25">
      <c r="A448">
        <v>1767</v>
      </c>
      <c r="B448" s="1">
        <f>DATE(2023,7,5) + TIME(0,0,0)</f>
        <v>45112</v>
      </c>
      <c r="C448">
        <v>1878607488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66454.6953125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1878607488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66610</v>
      </c>
    </row>
    <row r="450" spans="1:12" x14ac:dyDescent="0.25">
      <c r="A450">
        <v>1769</v>
      </c>
      <c r="B450" s="1">
        <f>DATE(2023,7,7) + TIME(0,0,0)</f>
        <v>45114</v>
      </c>
      <c r="C450">
        <v>1878607488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66610.828125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1878607488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66692.96875</v>
      </c>
    </row>
    <row r="452" spans="1:12" x14ac:dyDescent="0.25">
      <c r="A452">
        <v>1770</v>
      </c>
      <c r="B452" s="1">
        <f>DATE(2023,7,8) + TIME(0,0,0)</f>
        <v>45115</v>
      </c>
      <c r="C452">
        <v>1878607488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66693.8125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1878607488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66778.578125</v>
      </c>
    </row>
    <row r="454" spans="1:12" x14ac:dyDescent="0.25">
      <c r="A454">
        <v>1771</v>
      </c>
      <c r="B454" s="1">
        <f>DATE(2023,7,9) + TIME(0,0,0)</f>
        <v>45116</v>
      </c>
      <c r="C454">
        <v>1878607488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66779.421875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1878607488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66943.7265625</v>
      </c>
    </row>
    <row r="456" spans="1:12" x14ac:dyDescent="0.25">
      <c r="A456">
        <v>1773</v>
      </c>
      <c r="B456" s="1">
        <f>DATE(2023,7,11) + TIME(0,0,0)</f>
        <v>45118</v>
      </c>
      <c r="C456">
        <v>1878607488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66944.5546875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1878607488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67025.984375</v>
      </c>
    </row>
    <row r="458" spans="1:12" x14ac:dyDescent="0.25">
      <c r="A458">
        <v>1774</v>
      </c>
      <c r="B458" s="1">
        <f>DATE(2023,7,12) + TIME(0,0,0)</f>
        <v>45119</v>
      </c>
      <c r="C458">
        <v>1878607488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67026.7734375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1878607488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67072.671875</v>
      </c>
    </row>
    <row r="460" spans="1:12" x14ac:dyDescent="0.25">
      <c r="A460">
        <v>1774.6</v>
      </c>
      <c r="B460" s="1">
        <f>DATE(2023,7,12) + TIME(14,24,0)</f>
        <v>45119.6</v>
      </c>
      <c r="C460">
        <v>1878607488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67073.421875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1878607488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67459.78125</v>
      </c>
    </row>
    <row r="462" spans="1:12" x14ac:dyDescent="0.25">
      <c r="A462">
        <v>1780</v>
      </c>
      <c r="B462" s="1">
        <f>DATE(2023,7,18) + TIME(0,0,0)</f>
        <v>45125</v>
      </c>
      <c r="C462">
        <v>1878607488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67459.421875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1878607488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67376.109375</v>
      </c>
    </row>
    <row r="464" spans="1:12" x14ac:dyDescent="0.25">
      <c r="A464">
        <v>1782</v>
      </c>
      <c r="B464" s="1">
        <f>DATE(2023,7,20) + TIME(0,0,0)</f>
        <v>45127</v>
      </c>
      <c r="C464">
        <v>1878607488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67376.359375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1878607488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67380.515625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1878607488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67433.71875</v>
      </c>
    </row>
    <row r="467" spans="1:12" x14ac:dyDescent="0.25">
      <c r="A467">
        <v>1783</v>
      </c>
      <c r="B467" s="1">
        <f>DATE(2023,7,21) + TIME(0,0,0)</f>
        <v>45128</v>
      </c>
      <c r="C467">
        <v>1878607488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67434.328125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1878607488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67694.7734375</v>
      </c>
    </row>
    <row r="469" spans="1:12" x14ac:dyDescent="0.25">
      <c r="A469">
        <v>1787</v>
      </c>
      <c r="B469" s="1">
        <f>DATE(2023,7,25) + TIME(0,0,0)</f>
        <v>45132</v>
      </c>
      <c r="C469">
        <v>1878607488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67695.4453125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1878607488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67828.7890625</v>
      </c>
    </row>
    <row r="471" spans="1:12" x14ac:dyDescent="0.25">
      <c r="A471">
        <v>1789</v>
      </c>
      <c r="B471" s="1">
        <f>DATE(2023,7,27) + TIME(0,0,0)</f>
        <v>45134</v>
      </c>
      <c r="C471">
        <v>1878607488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67829.46875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1878607488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68206.5859375</v>
      </c>
    </row>
    <row r="473" spans="1:12" x14ac:dyDescent="0.25">
      <c r="A473">
        <v>1795</v>
      </c>
      <c r="B473" s="1">
        <f>DATE(2023,8,2) + TIME(0,0,0)</f>
        <v>45140</v>
      </c>
      <c r="C473">
        <v>1878607488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68207.3125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1878607488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68490.3828125</v>
      </c>
    </row>
    <row r="475" spans="1:12" x14ac:dyDescent="0.25">
      <c r="A475">
        <v>1800</v>
      </c>
      <c r="B475" s="1">
        <f>DATE(2023,8,7) + TIME(0,0,0)</f>
        <v>45145</v>
      </c>
      <c r="C475">
        <v>1878607488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68490.9765625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1878607488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68517.453125</v>
      </c>
    </row>
    <row r="477" spans="1:12" x14ac:dyDescent="0.25">
      <c r="A477">
        <v>1800.5</v>
      </c>
      <c r="B477" s="1">
        <f>DATE(2023,8,7) + TIME(12,0,0)</f>
        <v>45145.5</v>
      </c>
      <c r="C477">
        <v>1878607488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68517.984375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1878607488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68902.7421875</v>
      </c>
    </row>
    <row r="479" spans="1:12" x14ac:dyDescent="0.25">
      <c r="A479">
        <v>1809</v>
      </c>
      <c r="B479" s="1">
        <f>DATE(2023,8,16) + TIME(0,0,0)</f>
        <v>45154</v>
      </c>
      <c r="C479">
        <v>1878607488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68902.1640625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1878607488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68569.671875</v>
      </c>
    </row>
    <row r="481" spans="1:12" x14ac:dyDescent="0.25">
      <c r="A481">
        <v>1815</v>
      </c>
      <c r="B481" s="1">
        <f>DATE(2023,8,22) + TIME(0,0,0)</f>
        <v>45160</v>
      </c>
      <c r="C481">
        <v>1878607488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68569.5390625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1878607488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68838.1484375</v>
      </c>
    </row>
    <row r="483" spans="1:12" x14ac:dyDescent="0.25">
      <c r="A483">
        <v>1822</v>
      </c>
      <c r="B483" s="1">
        <f>DATE(2023,8,29) + TIME(0,0,0)</f>
        <v>45167</v>
      </c>
      <c r="C483">
        <v>1878607488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68838.578125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1878607488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69041.3984375</v>
      </c>
    </row>
    <row r="485" spans="1:12" x14ac:dyDescent="0.25">
      <c r="A485">
        <v>1827</v>
      </c>
      <c r="B485" s="1">
        <f>DATE(2023,9,3) + TIME(0,0,0)</f>
        <v>45172</v>
      </c>
      <c r="C485">
        <v>1878607488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69041.796875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1878607488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69469.8671875</v>
      </c>
    </row>
    <row r="487" spans="1:12" x14ac:dyDescent="0.25">
      <c r="A487">
        <v>1841</v>
      </c>
      <c r="B487" s="1">
        <f>DATE(2023,9,17) + TIME(0,0,0)</f>
        <v>45186</v>
      </c>
      <c r="C487">
        <v>1878607488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69470.2265625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1878607488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69536.7578125</v>
      </c>
    </row>
    <row r="489" spans="1:12" x14ac:dyDescent="0.25">
      <c r="A489">
        <v>1844</v>
      </c>
      <c r="B489" s="1">
        <f>DATE(2023,9,20) + TIME(0,0,0)</f>
        <v>45189</v>
      </c>
      <c r="C489">
        <v>1878607488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69536.9765625</v>
      </c>
    </row>
    <row r="490" spans="1:12" x14ac:dyDescent="0.25">
      <c r="A490">
        <v>1859</v>
      </c>
      <c r="B490" s="1">
        <f>DATE(2023,10,5) + TIME(0,0,0)</f>
        <v>45204</v>
      </c>
      <c r="C490">
        <v>1878607488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69793.4609375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1878607488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69807.25</v>
      </c>
    </row>
    <row r="492" spans="1:12" x14ac:dyDescent="0.25">
      <c r="A492">
        <v>1860</v>
      </c>
      <c r="B492" s="1">
        <f>DATE(2023,10,6) + TIME(0,0,0)</f>
        <v>45205</v>
      </c>
      <c r="C492">
        <v>1878607488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69807.390625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1878607488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69932.25</v>
      </c>
    </row>
    <row r="494" spans="1:12" x14ac:dyDescent="0.25">
      <c r="A494">
        <v>1871</v>
      </c>
      <c r="B494" s="1">
        <f>DATE(2023,10,17) + TIME(0,0,0)</f>
        <v>45216</v>
      </c>
      <c r="C494">
        <v>1878607488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69932.3671875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1878607488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69966.546875</v>
      </c>
    </row>
    <row r="496" spans="1:12" x14ac:dyDescent="0.25">
      <c r="A496">
        <v>1874</v>
      </c>
      <c r="B496" s="1">
        <f>DATE(2023,10,20) + TIME(0,0,0)</f>
        <v>45219</v>
      </c>
      <c r="C496">
        <v>1878607488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69966.65625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1878607488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69977.3125</v>
      </c>
    </row>
    <row r="498" spans="1:12" x14ac:dyDescent="0.25">
      <c r="A498">
        <v>1875</v>
      </c>
      <c r="B498" s="1">
        <f>DATE(2023,10,21) + TIME(0,0,0)</f>
        <v>45220</v>
      </c>
      <c r="C498">
        <v>1878607488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69977.4140625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1878607488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70005.140625</v>
      </c>
    </row>
    <row r="500" spans="1:12" x14ac:dyDescent="0.25">
      <c r="A500">
        <v>1878</v>
      </c>
      <c r="B500" s="1">
        <f>DATE(2023,10,24) + TIME(0,0,0)</f>
        <v>45223</v>
      </c>
      <c r="C500">
        <v>1878607488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70005.28125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1878607488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70019.9296875</v>
      </c>
    </row>
    <row r="502" spans="1:12" x14ac:dyDescent="0.25">
      <c r="A502">
        <v>1879</v>
      </c>
      <c r="B502" s="1">
        <f>DATE(2023,10,25) + TIME(0,0,0)</f>
        <v>45224</v>
      </c>
      <c r="C502">
        <v>1878607488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70020.03125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1878607488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70036.515625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1878607488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70037.796875</v>
      </c>
    </row>
    <row r="505" spans="1:12" x14ac:dyDescent="0.25">
      <c r="A505">
        <v>1881</v>
      </c>
      <c r="B505" s="1">
        <f>DATE(2023,10,27) + TIME(0,0,0)</f>
        <v>45226</v>
      </c>
      <c r="C505">
        <v>1878607488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70037.859375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1878607488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70043.578125</v>
      </c>
    </row>
    <row r="507" spans="1:12" x14ac:dyDescent="0.25">
      <c r="A507">
        <v>1882</v>
      </c>
      <c r="B507" s="1">
        <f>DATE(2023,10,28) + TIME(0,0,0)</f>
        <v>45227</v>
      </c>
      <c r="C507">
        <v>1878607488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70043.65625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1878607488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70221.203125</v>
      </c>
    </row>
    <row r="509" spans="1:12" x14ac:dyDescent="0.25">
      <c r="A509">
        <v>1912</v>
      </c>
      <c r="B509" s="1">
        <f>DATE(2023,11,27) + TIME(0,0,0)</f>
        <v>45257</v>
      </c>
      <c r="C509">
        <v>1878607488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70221.2421875</v>
      </c>
    </row>
    <row r="510" spans="1:12" x14ac:dyDescent="0.25">
      <c r="A510">
        <v>1919</v>
      </c>
      <c r="B510" s="1">
        <f>DATE(2023,12,4) + TIME(0,0,0)</f>
        <v>45264</v>
      </c>
      <c r="C510">
        <v>1878607488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70244.4921875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1878607488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70247.59375</v>
      </c>
    </row>
    <row r="512" spans="1:12" x14ac:dyDescent="0.25">
      <c r="A512">
        <v>1920</v>
      </c>
      <c r="B512" s="1">
        <f>DATE(2023,12,5) + TIME(0,0,0)</f>
        <v>45265</v>
      </c>
      <c r="C512">
        <v>1878607488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70247.5390625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1878607488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70169.296875</v>
      </c>
    </row>
    <row r="514" spans="1:12" x14ac:dyDescent="0.25">
      <c r="A514">
        <v>1931</v>
      </c>
      <c r="B514" s="1">
        <f>DATE(2023,12,16) + TIME(0,0,0)</f>
        <v>45276</v>
      </c>
      <c r="C514">
        <v>1878607488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70169.203125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1878607488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70159.515625</v>
      </c>
    </row>
    <row r="516" spans="1:12" x14ac:dyDescent="0.25">
      <c r="A516">
        <v>1932</v>
      </c>
      <c r="B516" s="1">
        <f>DATE(2023,12,17) + TIME(0,0,0)</f>
        <v>45277</v>
      </c>
      <c r="C516">
        <v>1878607488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70159.46875</v>
      </c>
    </row>
    <row r="517" spans="1:12" x14ac:dyDescent="0.25">
      <c r="A517">
        <v>1934</v>
      </c>
      <c r="B517" s="1">
        <f>DATE(2023,12,19) + TIME(0,0,0)</f>
        <v>45279</v>
      </c>
      <c r="C517">
        <v>1878607488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70153.8203125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1878607488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70151.3671875</v>
      </c>
    </row>
    <row r="519" spans="1:12" x14ac:dyDescent="0.25">
      <c r="A519">
        <v>1935</v>
      </c>
      <c r="B519" s="1">
        <f>DATE(2023,12,20) + TIME(0,0,0)</f>
        <v>45280</v>
      </c>
      <c r="C519">
        <v>1878607488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70151.3203125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1878607488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70146.9140625</v>
      </c>
    </row>
    <row r="521" spans="1:12" x14ac:dyDescent="0.25">
      <c r="A521">
        <v>1936</v>
      </c>
      <c r="B521" s="1">
        <f>DATE(2023,12,21) + TIME(0,0,0)</f>
        <v>45281</v>
      </c>
      <c r="C521">
        <v>1878607488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70146.859375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1878607488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70090.7421875</v>
      </c>
    </row>
    <row r="523" spans="1:12" x14ac:dyDescent="0.25">
      <c r="A523">
        <v>1945</v>
      </c>
      <c r="B523" s="1">
        <f>DATE(2023,12,30) + TIME(0,0,0)</f>
        <v>45290</v>
      </c>
      <c r="C523">
        <v>1878637184</v>
      </c>
      <c r="D523">
        <v>0</v>
      </c>
      <c r="E523">
        <v>0</v>
      </c>
      <c r="F523">
        <v>0</v>
      </c>
      <c r="G523">
        <v>2965428.25</v>
      </c>
      <c r="H523">
        <v>0</v>
      </c>
      <c r="I523">
        <v>1</v>
      </c>
      <c r="J523">
        <v>0</v>
      </c>
      <c r="K523">
        <v>0</v>
      </c>
      <c r="L523">
        <v>71422.796875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1892693376</v>
      </c>
      <c r="D524">
        <v>0</v>
      </c>
      <c r="E524">
        <v>0</v>
      </c>
      <c r="F524">
        <v>0</v>
      </c>
      <c r="G524">
        <v>2965428.25</v>
      </c>
      <c r="H524">
        <v>0</v>
      </c>
      <c r="I524">
        <v>1</v>
      </c>
      <c r="J524">
        <v>0</v>
      </c>
      <c r="K524">
        <v>0</v>
      </c>
      <c r="L524">
        <v>70258.53125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1893434624</v>
      </c>
      <c r="D525">
        <v>0</v>
      </c>
      <c r="E525">
        <v>0</v>
      </c>
      <c r="F525">
        <v>0</v>
      </c>
      <c r="G525">
        <v>2965428.25</v>
      </c>
      <c r="H525">
        <v>0</v>
      </c>
      <c r="I525">
        <v>1</v>
      </c>
      <c r="J525">
        <v>0</v>
      </c>
      <c r="K525">
        <v>0</v>
      </c>
      <c r="L525">
        <v>70231.1328125</v>
      </c>
    </row>
    <row r="526" spans="1:12" x14ac:dyDescent="0.25">
      <c r="A526">
        <v>1950</v>
      </c>
      <c r="B526" s="1">
        <f>DATE(2024,1,4) + TIME(0,0,0)</f>
        <v>45295</v>
      </c>
      <c r="C526">
        <v>1893463552</v>
      </c>
      <c r="D526">
        <v>0</v>
      </c>
      <c r="E526">
        <v>0</v>
      </c>
      <c r="F526">
        <v>0</v>
      </c>
      <c r="G526">
        <v>2888335.5</v>
      </c>
      <c r="H526">
        <v>0</v>
      </c>
      <c r="I526">
        <v>1</v>
      </c>
      <c r="J526">
        <v>0</v>
      </c>
      <c r="K526">
        <v>0</v>
      </c>
      <c r="L526">
        <v>70111.703125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1896323072</v>
      </c>
      <c r="D527">
        <v>0</v>
      </c>
      <c r="E527">
        <v>0</v>
      </c>
      <c r="F527">
        <v>0</v>
      </c>
      <c r="G527">
        <v>2888335.5</v>
      </c>
      <c r="H527">
        <v>0</v>
      </c>
      <c r="I527">
        <v>1</v>
      </c>
      <c r="J527">
        <v>0</v>
      </c>
      <c r="K527">
        <v>0</v>
      </c>
      <c r="L527">
        <v>69967.9765625</v>
      </c>
    </row>
    <row r="528" spans="1:12" x14ac:dyDescent="0.25">
      <c r="A528">
        <v>1951</v>
      </c>
      <c r="B528" s="1">
        <f>DATE(2024,1,5) + TIME(0,0,0)</f>
        <v>45296</v>
      </c>
      <c r="C528">
        <v>1896352384</v>
      </c>
      <c r="D528">
        <v>0</v>
      </c>
      <c r="E528">
        <v>0</v>
      </c>
      <c r="F528">
        <v>0</v>
      </c>
      <c r="G528">
        <v>2936106</v>
      </c>
      <c r="H528">
        <v>0</v>
      </c>
      <c r="I528">
        <v>1</v>
      </c>
      <c r="J528">
        <v>0</v>
      </c>
      <c r="K528">
        <v>0</v>
      </c>
      <c r="L528">
        <v>70039.703125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1905131392</v>
      </c>
      <c r="D529">
        <v>0</v>
      </c>
      <c r="E529">
        <v>0</v>
      </c>
      <c r="F529">
        <v>0</v>
      </c>
      <c r="G529">
        <v>2936106</v>
      </c>
      <c r="H529">
        <v>0</v>
      </c>
      <c r="I529">
        <v>1</v>
      </c>
      <c r="J529">
        <v>0</v>
      </c>
      <c r="K529">
        <v>0</v>
      </c>
      <c r="L529">
        <v>69729.125</v>
      </c>
    </row>
    <row r="530" spans="1:12" x14ac:dyDescent="0.25">
      <c r="A530">
        <v>1954</v>
      </c>
      <c r="B530" s="1">
        <f>DATE(2024,1,8) + TIME(0,0,0)</f>
        <v>45299</v>
      </c>
      <c r="C530">
        <v>1905161216</v>
      </c>
      <c r="D530">
        <v>0</v>
      </c>
      <c r="E530">
        <v>0</v>
      </c>
      <c r="F530">
        <v>0</v>
      </c>
      <c r="G530">
        <v>2992482</v>
      </c>
      <c r="H530">
        <v>0</v>
      </c>
      <c r="I530">
        <v>1</v>
      </c>
      <c r="J530">
        <v>0</v>
      </c>
      <c r="K530">
        <v>0</v>
      </c>
      <c r="L530">
        <v>69810.0234375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1945739264</v>
      </c>
      <c r="D531">
        <v>0</v>
      </c>
      <c r="E531">
        <v>0</v>
      </c>
      <c r="F531">
        <v>0</v>
      </c>
      <c r="G531">
        <v>2992482</v>
      </c>
      <c r="H531">
        <v>0</v>
      </c>
      <c r="I531">
        <v>1</v>
      </c>
      <c r="J531">
        <v>0</v>
      </c>
      <c r="K531">
        <v>0</v>
      </c>
      <c r="L531">
        <v>68717.3359375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1947026048</v>
      </c>
      <c r="D532">
        <v>0</v>
      </c>
      <c r="E532">
        <v>0</v>
      </c>
      <c r="F532">
        <v>0</v>
      </c>
      <c r="G532">
        <v>2992482</v>
      </c>
      <c r="H532">
        <v>0</v>
      </c>
      <c r="I532">
        <v>1</v>
      </c>
      <c r="J532">
        <v>0</v>
      </c>
      <c r="K532">
        <v>0</v>
      </c>
      <c r="L532">
        <v>68691.171875</v>
      </c>
    </row>
    <row r="533" spans="1:12" x14ac:dyDescent="0.25">
      <c r="A533">
        <v>1968</v>
      </c>
      <c r="B533" s="1">
        <f>DATE(2024,1,22) + TIME(0,0,0)</f>
        <v>45313</v>
      </c>
      <c r="C533">
        <v>1947056256</v>
      </c>
      <c r="D533">
        <v>0</v>
      </c>
      <c r="E533">
        <v>0</v>
      </c>
      <c r="F533">
        <v>0</v>
      </c>
      <c r="G533">
        <v>3021401.75</v>
      </c>
      <c r="H533">
        <v>0</v>
      </c>
      <c r="I533">
        <v>1</v>
      </c>
      <c r="J533">
        <v>0</v>
      </c>
      <c r="K533">
        <v>0</v>
      </c>
      <c r="L533">
        <v>68725.5546875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1953068928</v>
      </c>
      <c r="D534">
        <v>0</v>
      </c>
      <c r="E534">
        <v>0</v>
      </c>
      <c r="F534">
        <v>0</v>
      </c>
      <c r="G534">
        <v>3021401.75</v>
      </c>
      <c r="H534">
        <v>0</v>
      </c>
      <c r="I534">
        <v>1</v>
      </c>
      <c r="J534">
        <v>0</v>
      </c>
      <c r="K534">
        <v>0</v>
      </c>
      <c r="L534">
        <v>68619.28125</v>
      </c>
    </row>
    <row r="535" spans="1:12" x14ac:dyDescent="0.25">
      <c r="A535">
        <v>1970</v>
      </c>
      <c r="B535" s="1">
        <f>DATE(2024,1,24) + TIME(0,0,0)</f>
        <v>45315</v>
      </c>
      <c r="C535">
        <v>1953097728</v>
      </c>
      <c r="D535">
        <v>0</v>
      </c>
      <c r="E535">
        <v>0</v>
      </c>
      <c r="F535">
        <v>0</v>
      </c>
      <c r="G535">
        <v>2883527</v>
      </c>
      <c r="H535">
        <v>0</v>
      </c>
      <c r="I535">
        <v>1</v>
      </c>
      <c r="J535">
        <v>0</v>
      </c>
      <c r="K535">
        <v>0</v>
      </c>
      <c r="L535">
        <v>68456.078125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1954510592</v>
      </c>
      <c r="D536">
        <v>0</v>
      </c>
      <c r="E536">
        <v>0</v>
      </c>
      <c r="F536">
        <v>0</v>
      </c>
      <c r="G536">
        <v>2883527</v>
      </c>
      <c r="H536">
        <v>0</v>
      </c>
      <c r="I536">
        <v>1</v>
      </c>
      <c r="J536">
        <v>0</v>
      </c>
      <c r="K536">
        <v>0</v>
      </c>
      <c r="L536">
        <v>68384.9453125</v>
      </c>
    </row>
    <row r="537" spans="1:12" x14ac:dyDescent="0.25">
      <c r="A537">
        <v>1970.5</v>
      </c>
      <c r="B537" s="1">
        <f>DATE(2024,1,24) + TIME(12,0,0)</f>
        <v>45315.5</v>
      </c>
      <c r="C537">
        <v>1954540928</v>
      </c>
      <c r="D537">
        <v>0</v>
      </c>
      <c r="E537">
        <v>0</v>
      </c>
      <c r="F537">
        <v>0</v>
      </c>
      <c r="G537">
        <v>3023875.5</v>
      </c>
      <c r="H537">
        <v>0</v>
      </c>
      <c r="I537">
        <v>1</v>
      </c>
      <c r="J537">
        <v>0</v>
      </c>
      <c r="K537">
        <v>0</v>
      </c>
      <c r="L537">
        <v>68548.7890625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1980213632</v>
      </c>
      <c r="D538">
        <v>0</v>
      </c>
      <c r="E538">
        <v>0</v>
      </c>
      <c r="F538">
        <v>0</v>
      </c>
      <c r="G538">
        <v>3023875.5</v>
      </c>
      <c r="H538">
        <v>0</v>
      </c>
      <c r="I538">
        <v>1</v>
      </c>
      <c r="J538">
        <v>0</v>
      </c>
      <c r="K538">
        <v>0</v>
      </c>
      <c r="L538">
        <v>68196.734375</v>
      </c>
    </row>
    <row r="539" spans="1:12" x14ac:dyDescent="0.25">
      <c r="A539">
        <v>1979</v>
      </c>
      <c r="B539" s="1">
        <f>DATE(2024,2,2) + TIME(0,0,0)</f>
        <v>45324</v>
      </c>
      <c r="C539">
        <v>1980243584</v>
      </c>
      <c r="D539">
        <v>0</v>
      </c>
      <c r="E539">
        <v>0</v>
      </c>
      <c r="F539">
        <v>0</v>
      </c>
      <c r="G539">
        <v>3003781</v>
      </c>
      <c r="H539">
        <v>0</v>
      </c>
      <c r="I539">
        <v>1</v>
      </c>
      <c r="J539">
        <v>0</v>
      </c>
      <c r="K539">
        <v>0</v>
      </c>
      <c r="L539">
        <v>68174.6328125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2025270272</v>
      </c>
      <c r="D540">
        <v>0</v>
      </c>
      <c r="E540">
        <v>0</v>
      </c>
      <c r="F540">
        <v>0</v>
      </c>
      <c r="G540">
        <v>3003781</v>
      </c>
      <c r="H540">
        <v>0</v>
      </c>
      <c r="I540">
        <v>1</v>
      </c>
      <c r="J540">
        <v>0</v>
      </c>
      <c r="K540">
        <v>0</v>
      </c>
      <c r="L540">
        <v>67680.21875</v>
      </c>
    </row>
    <row r="541" spans="1:12" x14ac:dyDescent="0.25">
      <c r="A541">
        <v>1994</v>
      </c>
      <c r="B541" s="1">
        <f>DATE(2024,2,17) + TIME(0,0,0)</f>
        <v>45339</v>
      </c>
      <c r="C541">
        <v>2025300608</v>
      </c>
      <c r="D541">
        <v>0</v>
      </c>
      <c r="E541">
        <v>0</v>
      </c>
      <c r="F541">
        <v>0</v>
      </c>
      <c r="G541">
        <v>3023784</v>
      </c>
      <c r="H541">
        <v>0</v>
      </c>
      <c r="I541">
        <v>1</v>
      </c>
      <c r="J541">
        <v>0</v>
      </c>
      <c r="K541">
        <v>0</v>
      </c>
      <c r="L541">
        <v>67700.6328125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2040389248</v>
      </c>
      <c r="D542">
        <v>0</v>
      </c>
      <c r="E542">
        <v>0</v>
      </c>
      <c r="F542">
        <v>0</v>
      </c>
      <c r="G542">
        <v>3023784</v>
      </c>
      <c r="H542">
        <v>0</v>
      </c>
      <c r="I542">
        <v>1</v>
      </c>
      <c r="J542">
        <v>0</v>
      </c>
      <c r="K542">
        <v>0</v>
      </c>
      <c r="L542">
        <v>67583.9453125</v>
      </c>
    </row>
    <row r="543" spans="1:12" x14ac:dyDescent="0.25">
      <c r="A543">
        <v>1999</v>
      </c>
      <c r="B543" s="1">
        <f>DATE(2024,2,22) + TIME(0,0,0)</f>
        <v>45344</v>
      </c>
      <c r="C543">
        <v>2040419328</v>
      </c>
      <c r="D543">
        <v>0</v>
      </c>
      <c r="E543">
        <v>0</v>
      </c>
      <c r="F543">
        <v>0</v>
      </c>
      <c r="G543">
        <v>3005465</v>
      </c>
      <c r="H543">
        <v>0</v>
      </c>
      <c r="I543">
        <v>1</v>
      </c>
      <c r="J543">
        <v>0</v>
      </c>
      <c r="K543">
        <v>0</v>
      </c>
      <c r="L543">
        <v>67565.4921875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2052411136</v>
      </c>
      <c r="D544">
        <v>0</v>
      </c>
      <c r="E544">
        <v>0</v>
      </c>
      <c r="F544">
        <v>0</v>
      </c>
      <c r="G544">
        <v>3005465</v>
      </c>
      <c r="H544">
        <v>0</v>
      </c>
      <c r="I544">
        <v>1</v>
      </c>
      <c r="J544">
        <v>0</v>
      </c>
      <c r="K544">
        <v>0</v>
      </c>
      <c r="L544">
        <v>67462.03125</v>
      </c>
    </row>
    <row r="545" spans="1:12" x14ac:dyDescent="0.25">
      <c r="A545">
        <v>2003</v>
      </c>
      <c r="B545" s="1">
        <f>DATE(2024,2,26) + TIME(0,0,0)</f>
        <v>45348</v>
      </c>
      <c r="C545">
        <v>2052440576</v>
      </c>
      <c r="D545">
        <v>0</v>
      </c>
      <c r="E545">
        <v>0</v>
      </c>
      <c r="F545">
        <v>0</v>
      </c>
      <c r="G545">
        <v>2948631.25</v>
      </c>
      <c r="H545">
        <v>0</v>
      </c>
      <c r="I545">
        <v>1</v>
      </c>
      <c r="J545">
        <v>0</v>
      </c>
      <c r="K545">
        <v>0</v>
      </c>
      <c r="L545">
        <v>67406.203125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2064205568</v>
      </c>
      <c r="D546">
        <v>0</v>
      </c>
      <c r="E546">
        <v>0</v>
      </c>
      <c r="F546">
        <v>0</v>
      </c>
      <c r="G546">
        <v>2948631.25</v>
      </c>
      <c r="H546">
        <v>0</v>
      </c>
      <c r="I546">
        <v>1</v>
      </c>
      <c r="J546">
        <v>0</v>
      </c>
      <c r="K546">
        <v>0</v>
      </c>
      <c r="L546">
        <v>67281.6953125</v>
      </c>
    </row>
    <row r="547" spans="1:12" x14ac:dyDescent="0.25">
      <c r="A547">
        <v>2007</v>
      </c>
      <c r="B547" s="1">
        <f>DATE(2024,3,1) + TIME(0,0,0)</f>
        <v>45352</v>
      </c>
      <c r="C547">
        <v>2064235264</v>
      </c>
      <c r="D547">
        <v>0</v>
      </c>
      <c r="E547">
        <v>0</v>
      </c>
      <c r="F547">
        <v>0</v>
      </c>
      <c r="G547">
        <v>2964325.75</v>
      </c>
      <c r="H547">
        <v>0</v>
      </c>
      <c r="I547">
        <v>1</v>
      </c>
      <c r="J547">
        <v>0</v>
      </c>
      <c r="K547">
        <v>0</v>
      </c>
      <c r="L547">
        <v>67296.90625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2073098624</v>
      </c>
      <c r="D548">
        <v>0</v>
      </c>
      <c r="E548">
        <v>0</v>
      </c>
      <c r="F548">
        <v>0</v>
      </c>
      <c r="G548">
        <v>2964325.75</v>
      </c>
      <c r="H548">
        <v>0</v>
      </c>
      <c r="I548">
        <v>1</v>
      </c>
      <c r="J548">
        <v>0</v>
      </c>
      <c r="K548">
        <v>0</v>
      </c>
      <c r="L548">
        <v>67230.7890625</v>
      </c>
    </row>
    <row r="549" spans="1:12" x14ac:dyDescent="0.25">
      <c r="A549">
        <v>2010</v>
      </c>
      <c r="B549" s="1">
        <f>DATE(2024,3,4) + TIME(0,0,0)</f>
        <v>45355</v>
      </c>
      <c r="C549">
        <v>2073138560</v>
      </c>
      <c r="D549">
        <v>0</v>
      </c>
      <c r="E549">
        <v>0</v>
      </c>
      <c r="F549">
        <v>0</v>
      </c>
      <c r="G549">
        <v>3990208.5</v>
      </c>
      <c r="H549">
        <v>0</v>
      </c>
      <c r="I549">
        <v>1</v>
      </c>
      <c r="J549">
        <v>0</v>
      </c>
      <c r="K549">
        <v>0</v>
      </c>
      <c r="L549">
        <v>68223.09375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2081079040</v>
      </c>
      <c r="D550">
        <v>0</v>
      </c>
      <c r="E550">
        <v>0</v>
      </c>
      <c r="F550">
        <v>0</v>
      </c>
      <c r="G550">
        <v>3990208.5</v>
      </c>
      <c r="H550">
        <v>0</v>
      </c>
      <c r="I550">
        <v>1</v>
      </c>
      <c r="J550">
        <v>0</v>
      </c>
      <c r="K550">
        <v>0</v>
      </c>
      <c r="L550">
        <v>68605.171875</v>
      </c>
    </row>
    <row r="551" spans="1:12" x14ac:dyDescent="0.25">
      <c r="A551">
        <v>2012</v>
      </c>
      <c r="B551" s="1">
        <f>DATE(2024,3,6) + TIME(0,0,0)</f>
        <v>45357</v>
      </c>
      <c r="C551">
        <v>2081109376</v>
      </c>
      <c r="D551">
        <v>0</v>
      </c>
      <c r="E551">
        <v>0</v>
      </c>
      <c r="F551">
        <v>0</v>
      </c>
      <c r="G551">
        <v>3037100.75</v>
      </c>
      <c r="H551">
        <v>0</v>
      </c>
      <c r="I551">
        <v>1</v>
      </c>
      <c r="J551">
        <v>0</v>
      </c>
      <c r="K551">
        <v>0</v>
      </c>
      <c r="L551">
        <v>67689.34375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2090190336</v>
      </c>
      <c r="D552">
        <v>0</v>
      </c>
      <c r="E552">
        <v>0</v>
      </c>
      <c r="F552">
        <v>0</v>
      </c>
      <c r="G552">
        <v>3037100.75</v>
      </c>
      <c r="H552">
        <v>0</v>
      </c>
      <c r="I552">
        <v>1</v>
      </c>
      <c r="J552">
        <v>0</v>
      </c>
      <c r="K552">
        <v>0</v>
      </c>
      <c r="L552">
        <v>67313.5546875</v>
      </c>
    </row>
    <row r="553" spans="1:12" x14ac:dyDescent="0.25">
      <c r="A553">
        <v>2015</v>
      </c>
      <c r="B553" s="1">
        <f>DATE(2024,3,9) + TIME(0,0,0)</f>
        <v>45360</v>
      </c>
      <c r="C553">
        <v>2090220416</v>
      </c>
      <c r="D553">
        <v>0</v>
      </c>
      <c r="E553">
        <v>0</v>
      </c>
      <c r="F553">
        <v>0</v>
      </c>
      <c r="G553">
        <v>3005550</v>
      </c>
      <c r="H553">
        <v>0</v>
      </c>
      <c r="I553">
        <v>1</v>
      </c>
      <c r="J553">
        <v>0</v>
      </c>
      <c r="K553">
        <v>0</v>
      </c>
      <c r="L553">
        <v>67283.4375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2093195904</v>
      </c>
      <c r="D554">
        <v>0</v>
      </c>
      <c r="E554">
        <v>0</v>
      </c>
      <c r="F554">
        <v>0</v>
      </c>
      <c r="G554">
        <v>3005550</v>
      </c>
      <c r="H554">
        <v>0</v>
      </c>
      <c r="I554">
        <v>1</v>
      </c>
      <c r="J554">
        <v>0</v>
      </c>
      <c r="K554">
        <v>0</v>
      </c>
      <c r="L554">
        <v>67242.03125</v>
      </c>
    </row>
    <row r="555" spans="1:12" x14ac:dyDescent="0.25">
      <c r="A555">
        <v>2016</v>
      </c>
      <c r="B555" s="1">
        <f>DATE(2024,3,10) + TIME(0,0,0)</f>
        <v>45361</v>
      </c>
      <c r="C555">
        <v>2093225472</v>
      </c>
      <c r="D555">
        <v>0</v>
      </c>
      <c r="E555">
        <v>0</v>
      </c>
      <c r="F555">
        <v>0</v>
      </c>
      <c r="G555">
        <v>2966891.75</v>
      </c>
      <c r="H555">
        <v>0</v>
      </c>
      <c r="I555">
        <v>1</v>
      </c>
      <c r="J555">
        <v>0</v>
      </c>
      <c r="K555">
        <v>0</v>
      </c>
      <c r="L555">
        <v>67205.359375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2099129600</v>
      </c>
      <c r="D556">
        <v>0</v>
      </c>
      <c r="E556">
        <v>0</v>
      </c>
      <c r="F556">
        <v>0</v>
      </c>
      <c r="G556">
        <v>2966891.75</v>
      </c>
      <c r="H556">
        <v>0</v>
      </c>
      <c r="I556">
        <v>1</v>
      </c>
      <c r="J556">
        <v>0</v>
      </c>
      <c r="K556">
        <v>0</v>
      </c>
      <c r="L556">
        <v>67138.96875</v>
      </c>
    </row>
    <row r="557" spans="1:12" x14ac:dyDescent="0.25">
      <c r="A557">
        <v>2018</v>
      </c>
      <c r="B557" s="1">
        <f>DATE(2024,3,12) + TIME(0,0,0)</f>
        <v>45363</v>
      </c>
      <c r="C557">
        <v>2099160192</v>
      </c>
      <c r="D557">
        <v>0</v>
      </c>
      <c r="E557">
        <v>0</v>
      </c>
      <c r="F557">
        <v>0</v>
      </c>
      <c r="G557">
        <v>3050748</v>
      </c>
      <c r="H557">
        <v>0</v>
      </c>
      <c r="I557">
        <v>1</v>
      </c>
      <c r="J557">
        <v>0</v>
      </c>
      <c r="K557">
        <v>0</v>
      </c>
      <c r="L557">
        <v>67217.3671875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2100654976</v>
      </c>
      <c r="D558">
        <v>0</v>
      </c>
      <c r="E558">
        <v>0</v>
      </c>
      <c r="F558">
        <v>0</v>
      </c>
      <c r="G558">
        <v>3050748</v>
      </c>
      <c r="H558">
        <v>0</v>
      </c>
      <c r="I558">
        <v>1</v>
      </c>
      <c r="J558">
        <v>0</v>
      </c>
      <c r="K558">
        <v>0</v>
      </c>
      <c r="L558">
        <v>67227.359375</v>
      </c>
    </row>
    <row r="559" spans="1:12" x14ac:dyDescent="0.25">
      <c r="A559">
        <v>2018.5</v>
      </c>
      <c r="B559" s="1">
        <f>DATE(2024,3,12) + TIME(12,0,0)</f>
        <v>45363.5</v>
      </c>
      <c r="C559">
        <v>2100683904</v>
      </c>
      <c r="D559">
        <v>0</v>
      </c>
      <c r="E559">
        <v>0</v>
      </c>
      <c r="F559">
        <v>0</v>
      </c>
      <c r="G559">
        <v>2893325.5</v>
      </c>
      <c r="H559">
        <v>0</v>
      </c>
      <c r="I559">
        <v>1</v>
      </c>
      <c r="J559">
        <v>0</v>
      </c>
      <c r="K559">
        <v>0</v>
      </c>
      <c r="L559">
        <v>67079.9453125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2103230080</v>
      </c>
      <c r="D560">
        <v>0</v>
      </c>
      <c r="E560">
        <v>0</v>
      </c>
      <c r="F560">
        <v>0</v>
      </c>
      <c r="G560">
        <v>2893325.5</v>
      </c>
      <c r="H560">
        <v>0</v>
      </c>
      <c r="I560">
        <v>1</v>
      </c>
      <c r="J560">
        <v>0</v>
      </c>
      <c r="K560">
        <v>0</v>
      </c>
      <c r="L560">
        <v>67017.7265625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2104995072</v>
      </c>
      <c r="D561">
        <v>0</v>
      </c>
      <c r="E561">
        <v>0</v>
      </c>
      <c r="F561">
        <v>0</v>
      </c>
      <c r="G561">
        <v>2893325.5</v>
      </c>
      <c r="H561">
        <v>0</v>
      </c>
      <c r="I561">
        <v>1</v>
      </c>
      <c r="J561">
        <v>0</v>
      </c>
      <c r="K561">
        <v>0</v>
      </c>
      <c r="L561">
        <v>66998.328125</v>
      </c>
    </row>
    <row r="562" spans="1:12" x14ac:dyDescent="0.25">
      <c r="A562">
        <v>2020</v>
      </c>
      <c r="B562" s="1">
        <f>DATE(2024,3,14) + TIME(0,0,0)</f>
        <v>45365</v>
      </c>
      <c r="C562">
        <v>2105024512</v>
      </c>
      <c r="D562">
        <v>0</v>
      </c>
      <c r="E562">
        <v>0</v>
      </c>
      <c r="F562">
        <v>0</v>
      </c>
      <c r="G562">
        <v>2955815</v>
      </c>
      <c r="H562">
        <v>0</v>
      </c>
      <c r="I562">
        <v>1</v>
      </c>
      <c r="J562">
        <v>0</v>
      </c>
      <c r="K562">
        <v>0</v>
      </c>
      <c r="L562">
        <v>67056.3359375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2122729856</v>
      </c>
      <c r="D563">
        <v>0</v>
      </c>
      <c r="E563">
        <v>0</v>
      </c>
      <c r="F563">
        <v>0</v>
      </c>
      <c r="G563">
        <v>2955815</v>
      </c>
      <c r="H563">
        <v>0</v>
      </c>
      <c r="I563">
        <v>1</v>
      </c>
      <c r="J563">
        <v>0</v>
      </c>
      <c r="K563">
        <v>0</v>
      </c>
      <c r="L563">
        <v>66969.4296875</v>
      </c>
    </row>
    <row r="564" spans="1:12" x14ac:dyDescent="0.25">
      <c r="A564">
        <v>2026</v>
      </c>
      <c r="B564" s="1">
        <f>DATE(2024,3,20) + TIME(0,0,0)</f>
        <v>45371</v>
      </c>
      <c r="C564">
        <v>2122759552</v>
      </c>
      <c r="D564">
        <v>0</v>
      </c>
      <c r="E564">
        <v>0</v>
      </c>
      <c r="F564">
        <v>0</v>
      </c>
      <c r="G564">
        <v>2962133.75</v>
      </c>
      <c r="H564">
        <v>0</v>
      </c>
      <c r="I564">
        <v>1</v>
      </c>
      <c r="J564">
        <v>0</v>
      </c>
      <c r="K564">
        <v>0</v>
      </c>
      <c r="L564">
        <v>66975.28125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2125692032</v>
      </c>
      <c r="D565">
        <v>0</v>
      </c>
      <c r="E565">
        <v>0</v>
      </c>
      <c r="F565">
        <v>0</v>
      </c>
      <c r="G565">
        <v>2962133.75</v>
      </c>
      <c r="H565">
        <v>0</v>
      </c>
      <c r="I565">
        <v>1</v>
      </c>
      <c r="J565">
        <v>0</v>
      </c>
      <c r="K565">
        <v>0</v>
      </c>
      <c r="L565">
        <v>66964.0703125</v>
      </c>
    </row>
    <row r="566" spans="1:12" x14ac:dyDescent="0.25">
      <c r="A566">
        <v>2027</v>
      </c>
      <c r="B566" s="1">
        <f>DATE(2024,3,21) + TIME(0,0,0)</f>
        <v>45372</v>
      </c>
      <c r="C566">
        <v>2125721856</v>
      </c>
      <c r="D566">
        <v>0</v>
      </c>
      <c r="E566">
        <v>0</v>
      </c>
      <c r="F566">
        <v>0</v>
      </c>
      <c r="G566">
        <v>2977595.5</v>
      </c>
      <c r="H566">
        <v>0</v>
      </c>
      <c r="I566">
        <v>1</v>
      </c>
      <c r="J566">
        <v>0</v>
      </c>
      <c r="K566">
        <v>0</v>
      </c>
      <c r="L566">
        <v>66978.2265625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2143557632</v>
      </c>
      <c r="D567">
        <v>0</v>
      </c>
      <c r="E567">
        <v>0</v>
      </c>
      <c r="F567">
        <v>0</v>
      </c>
      <c r="G567">
        <v>2977595.5</v>
      </c>
      <c r="H567">
        <v>0</v>
      </c>
      <c r="I567">
        <v>1</v>
      </c>
      <c r="J567">
        <v>0</v>
      </c>
      <c r="K567">
        <v>0</v>
      </c>
      <c r="L567">
        <v>66929.5859375</v>
      </c>
    </row>
    <row r="568" spans="1:12" x14ac:dyDescent="0.25">
      <c r="A568">
        <v>2033</v>
      </c>
      <c r="B568" s="1">
        <f>DATE(2024,3,27) + TIME(0,0,0)</f>
        <v>45378</v>
      </c>
      <c r="C568">
        <v>2143586176</v>
      </c>
      <c r="D568">
        <v>0</v>
      </c>
      <c r="E568">
        <v>0</v>
      </c>
      <c r="F568">
        <v>0</v>
      </c>
      <c r="G568">
        <v>2860396</v>
      </c>
      <c r="H568">
        <v>0</v>
      </c>
      <c r="I568">
        <v>1</v>
      </c>
      <c r="J568">
        <v>0</v>
      </c>
      <c r="K568">
        <v>0</v>
      </c>
      <c r="L568">
        <v>66822.5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2146418048</v>
      </c>
      <c r="D569">
        <v>0</v>
      </c>
      <c r="E569">
        <v>0</v>
      </c>
      <c r="F569">
        <v>0</v>
      </c>
      <c r="G569">
        <v>2860396</v>
      </c>
      <c r="H569">
        <v>0</v>
      </c>
      <c r="I569">
        <v>1</v>
      </c>
      <c r="J569">
        <v>0</v>
      </c>
      <c r="K569">
        <v>0</v>
      </c>
      <c r="L569">
        <v>66772.0078125</v>
      </c>
    </row>
    <row r="570" spans="1:12" x14ac:dyDescent="0.25">
      <c r="A570">
        <v>2034</v>
      </c>
      <c r="B570" s="1">
        <f>DATE(2024,3,28) + TIME(0,0,0)</f>
        <v>45379</v>
      </c>
      <c r="C570">
        <v>2146418048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67059.609375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2146418048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66997.8203125</v>
      </c>
    </row>
    <row r="572" spans="1:12" x14ac:dyDescent="0.25">
      <c r="A572">
        <v>2037</v>
      </c>
      <c r="B572" s="1">
        <f>DATE(2024,3,31) + TIME(0,0,0)</f>
        <v>45382</v>
      </c>
      <c r="C572">
        <v>2146447232</v>
      </c>
      <c r="D572">
        <v>0</v>
      </c>
      <c r="E572">
        <v>0</v>
      </c>
      <c r="F572">
        <v>0</v>
      </c>
      <c r="G572">
        <v>2923112.5</v>
      </c>
      <c r="H572">
        <v>0</v>
      </c>
      <c r="I572">
        <v>1</v>
      </c>
      <c r="J572">
        <v>0</v>
      </c>
      <c r="K572">
        <v>0</v>
      </c>
      <c r="L572">
        <v>65766.65625</v>
      </c>
    </row>
    <row r="573" spans="1:12" x14ac:dyDescent="0.25">
      <c r="A573">
        <v>2037.39</v>
      </c>
      <c r="B573" s="1">
        <f>DATE(2024,3,31) + TIME(9,21,36)</f>
        <v>45382.39</v>
      </c>
      <c r="C573">
        <v>2147587328</v>
      </c>
      <c r="D573">
        <v>0</v>
      </c>
      <c r="E573">
        <v>0</v>
      </c>
      <c r="F573">
        <v>0</v>
      </c>
      <c r="G573">
        <v>2923112.5</v>
      </c>
      <c r="H573">
        <v>0</v>
      </c>
      <c r="I573">
        <v>1</v>
      </c>
      <c r="J573">
        <v>0</v>
      </c>
      <c r="K573">
        <v>0</v>
      </c>
      <c r="L573">
        <v>66319.9765625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2147617536</v>
      </c>
      <c r="D574">
        <v>0</v>
      </c>
      <c r="E574">
        <v>0</v>
      </c>
      <c r="F574">
        <v>0</v>
      </c>
      <c r="G574">
        <v>3023786.5</v>
      </c>
      <c r="H574">
        <v>0</v>
      </c>
      <c r="I574">
        <v>1</v>
      </c>
      <c r="J574">
        <v>0</v>
      </c>
      <c r="K574">
        <v>0</v>
      </c>
      <c r="L574">
        <v>66423.6328125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2152425216</v>
      </c>
      <c r="D575">
        <v>0</v>
      </c>
      <c r="E575">
        <v>0</v>
      </c>
      <c r="F575">
        <v>0</v>
      </c>
      <c r="G575">
        <v>3023786.5</v>
      </c>
      <c r="H575">
        <v>0</v>
      </c>
      <c r="I575">
        <v>1</v>
      </c>
      <c r="J575">
        <v>0</v>
      </c>
      <c r="K575">
        <v>0</v>
      </c>
      <c r="L575">
        <v>66766.1484375</v>
      </c>
    </row>
    <row r="576" spans="1:12" x14ac:dyDescent="0.25">
      <c r="A576">
        <v>2039</v>
      </c>
      <c r="B576" s="1">
        <f>DATE(2024,4,2) + TIME(0,0,0)</f>
        <v>45384</v>
      </c>
      <c r="C576">
        <v>2152455424</v>
      </c>
      <c r="D576">
        <v>0</v>
      </c>
      <c r="E576">
        <v>0</v>
      </c>
      <c r="F576">
        <v>0</v>
      </c>
      <c r="G576">
        <v>3016986.25</v>
      </c>
      <c r="H576">
        <v>0</v>
      </c>
      <c r="I576">
        <v>1</v>
      </c>
      <c r="J576">
        <v>0</v>
      </c>
      <c r="K576">
        <v>0</v>
      </c>
      <c r="L576">
        <v>66760.359375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2153933824</v>
      </c>
      <c r="D577">
        <v>0</v>
      </c>
      <c r="E577">
        <v>0</v>
      </c>
      <c r="F577">
        <v>0</v>
      </c>
      <c r="G577">
        <v>3016986.25</v>
      </c>
      <c r="H577">
        <v>0</v>
      </c>
      <c r="I577">
        <v>1</v>
      </c>
      <c r="J577">
        <v>0</v>
      </c>
      <c r="K577">
        <v>0</v>
      </c>
      <c r="L577">
        <v>66796.09375</v>
      </c>
    </row>
    <row r="578" spans="1:12" x14ac:dyDescent="0.25">
      <c r="A578">
        <v>2039.5</v>
      </c>
      <c r="B578" s="1">
        <f>DATE(2024,4,2) + TIME(12,0,0)</f>
        <v>45384.5</v>
      </c>
      <c r="C578">
        <v>2153963008</v>
      </c>
      <c r="D578">
        <v>0</v>
      </c>
      <c r="E578">
        <v>0</v>
      </c>
      <c r="F578">
        <v>0</v>
      </c>
      <c r="G578">
        <v>2933018.25</v>
      </c>
      <c r="H578">
        <v>0</v>
      </c>
      <c r="I578">
        <v>1</v>
      </c>
      <c r="J578">
        <v>0</v>
      </c>
      <c r="K578">
        <v>0</v>
      </c>
      <c r="L578">
        <v>66715.8828125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2155400192</v>
      </c>
      <c r="D579">
        <v>0</v>
      </c>
      <c r="E579">
        <v>0</v>
      </c>
      <c r="F579">
        <v>0</v>
      </c>
      <c r="G579">
        <v>2933018.25</v>
      </c>
      <c r="H579">
        <v>0</v>
      </c>
      <c r="I579">
        <v>1</v>
      </c>
      <c r="J579">
        <v>0</v>
      </c>
      <c r="K579">
        <v>0</v>
      </c>
      <c r="L579">
        <v>66720.5625</v>
      </c>
    </row>
    <row r="580" spans="1:12" x14ac:dyDescent="0.25">
      <c r="A580">
        <v>2040</v>
      </c>
      <c r="B580" s="1">
        <f>DATE(2024,4,3) + TIME(0,0,0)</f>
        <v>45385</v>
      </c>
      <c r="C580">
        <v>2155430656</v>
      </c>
      <c r="D580">
        <v>0</v>
      </c>
      <c r="E580">
        <v>0</v>
      </c>
      <c r="F580">
        <v>0</v>
      </c>
      <c r="G580">
        <v>3023018.25</v>
      </c>
      <c r="H580">
        <v>0</v>
      </c>
      <c r="I580">
        <v>1</v>
      </c>
      <c r="J580">
        <v>0</v>
      </c>
      <c r="K580">
        <v>0</v>
      </c>
      <c r="L580">
        <v>66807.3671875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2155491072</v>
      </c>
      <c r="D581">
        <v>0</v>
      </c>
      <c r="E581">
        <v>0</v>
      </c>
      <c r="F581">
        <v>0</v>
      </c>
      <c r="G581">
        <v>3023018.25</v>
      </c>
      <c r="H581">
        <v>0</v>
      </c>
      <c r="I581">
        <v>1</v>
      </c>
      <c r="J581">
        <v>0</v>
      </c>
      <c r="K581">
        <v>0</v>
      </c>
      <c r="L581">
        <v>66811.3203125</v>
      </c>
    </row>
    <row r="582" spans="1:12" x14ac:dyDescent="0.25">
      <c r="A582">
        <v>2040.19</v>
      </c>
      <c r="B582" s="1">
        <f>DATE(2024,4,3) + TIME(4,33,36)</f>
        <v>45385.19</v>
      </c>
      <c r="C582">
        <v>2156004864</v>
      </c>
      <c r="D582">
        <v>0</v>
      </c>
      <c r="E582">
        <v>0</v>
      </c>
      <c r="F582">
        <v>0</v>
      </c>
      <c r="G582">
        <v>3023018.25</v>
      </c>
      <c r="H582">
        <v>0</v>
      </c>
      <c r="I582">
        <v>1</v>
      </c>
      <c r="J582">
        <v>0</v>
      </c>
      <c r="K582">
        <v>0</v>
      </c>
      <c r="L582">
        <v>66827.4140625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2156033536</v>
      </c>
      <c r="D583">
        <v>0</v>
      </c>
      <c r="E583">
        <v>0</v>
      </c>
      <c r="F583">
        <v>0</v>
      </c>
      <c r="G583">
        <v>2861555.5</v>
      </c>
      <c r="H583">
        <v>0</v>
      </c>
      <c r="I583">
        <v>1</v>
      </c>
      <c r="J583">
        <v>0</v>
      </c>
      <c r="K583">
        <v>0</v>
      </c>
      <c r="L583">
        <v>66673.046875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2158294272</v>
      </c>
      <c r="D584">
        <v>0</v>
      </c>
      <c r="E584">
        <v>0</v>
      </c>
      <c r="F584">
        <v>0</v>
      </c>
      <c r="G584">
        <v>2861555.5</v>
      </c>
      <c r="H584">
        <v>0</v>
      </c>
      <c r="I584">
        <v>1</v>
      </c>
      <c r="J584">
        <v>0</v>
      </c>
      <c r="K584">
        <v>0</v>
      </c>
      <c r="L584">
        <v>66659.46875</v>
      </c>
    </row>
    <row r="585" spans="1:12" x14ac:dyDescent="0.25">
      <c r="A585">
        <v>2041</v>
      </c>
      <c r="B585" s="1">
        <f>DATE(2024,4,4) + TIME(0,0,0)</f>
        <v>45386</v>
      </c>
      <c r="C585">
        <v>2158325504</v>
      </c>
      <c r="D585">
        <v>0</v>
      </c>
      <c r="E585">
        <v>0</v>
      </c>
      <c r="F585">
        <v>0</v>
      </c>
      <c r="G585">
        <v>3128995.5</v>
      </c>
      <c r="H585">
        <v>0</v>
      </c>
      <c r="I585">
        <v>1</v>
      </c>
      <c r="J585">
        <v>0</v>
      </c>
      <c r="K585">
        <v>0</v>
      </c>
      <c r="L585">
        <v>66916.21875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2161423104</v>
      </c>
      <c r="D586">
        <v>0</v>
      </c>
      <c r="E586">
        <v>0</v>
      </c>
      <c r="F586">
        <v>0</v>
      </c>
      <c r="G586">
        <v>3128995.5</v>
      </c>
      <c r="H586">
        <v>0</v>
      </c>
      <c r="I586">
        <v>1</v>
      </c>
      <c r="J586">
        <v>0</v>
      </c>
      <c r="K586">
        <v>0</v>
      </c>
      <c r="L586">
        <v>67011.3359375</v>
      </c>
    </row>
    <row r="587" spans="1:12" x14ac:dyDescent="0.25">
      <c r="A587">
        <v>2042</v>
      </c>
      <c r="B587" s="1">
        <f>DATE(2024,4,5) + TIME(0,0,0)</f>
        <v>45387</v>
      </c>
      <c r="C587">
        <v>2161454080</v>
      </c>
      <c r="D587">
        <v>0</v>
      </c>
      <c r="E587">
        <v>0</v>
      </c>
      <c r="F587">
        <v>0</v>
      </c>
      <c r="G587">
        <v>3092177</v>
      </c>
      <c r="H587">
        <v>0</v>
      </c>
      <c r="I587">
        <v>1</v>
      </c>
      <c r="J587">
        <v>0</v>
      </c>
      <c r="K587">
        <v>0</v>
      </c>
      <c r="L587">
        <v>66976.390625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2179976192</v>
      </c>
      <c r="D588">
        <v>0</v>
      </c>
      <c r="E588">
        <v>0</v>
      </c>
      <c r="F588">
        <v>0</v>
      </c>
      <c r="G588">
        <v>3092177</v>
      </c>
      <c r="H588">
        <v>0</v>
      </c>
      <c r="I588">
        <v>1</v>
      </c>
      <c r="J588">
        <v>0</v>
      </c>
      <c r="K588">
        <v>0</v>
      </c>
      <c r="L588">
        <v>67041.109375</v>
      </c>
    </row>
    <row r="589" spans="1:12" x14ac:dyDescent="0.25">
      <c r="A589">
        <v>2048</v>
      </c>
      <c r="B589" s="1">
        <f>DATE(2024,4,11) + TIME(0,0,0)</f>
        <v>45393</v>
      </c>
      <c r="C589">
        <v>2180006400</v>
      </c>
      <c r="D589">
        <v>0</v>
      </c>
      <c r="E589">
        <v>0</v>
      </c>
      <c r="F589">
        <v>0</v>
      </c>
      <c r="G589">
        <v>3007751.75</v>
      </c>
      <c r="H589">
        <v>0</v>
      </c>
      <c r="I589">
        <v>1</v>
      </c>
      <c r="J589">
        <v>0</v>
      </c>
      <c r="K589">
        <v>0</v>
      </c>
      <c r="L589">
        <v>66961.40625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2182983936</v>
      </c>
      <c r="D590">
        <v>0</v>
      </c>
      <c r="E590">
        <v>0</v>
      </c>
      <c r="F590">
        <v>0</v>
      </c>
      <c r="G590">
        <v>3007751.75</v>
      </c>
      <c r="H590">
        <v>0</v>
      </c>
      <c r="I590">
        <v>1</v>
      </c>
      <c r="J590">
        <v>0</v>
      </c>
      <c r="K590">
        <v>0</v>
      </c>
      <c r="L590">
        <v>66937.6328125</v>
      </c>
    </row>
    <row r="591" spans="1:12" x14ac:dyDescent="0.25">
      <c r="A591">
        <v>2049</v>
      </c>
      <c r="B591" s="1">
        <f>DATE(2024,4,12) + TIME(0,0,0)</f>
        <v>45394</v>
      </c>
      <c r="C591">
        <v>2183013888</v>
      </c>
      <c r="D591">
        <v>0</v>
      </c>
      <c r="E591">
        <v>0</v>
      </c>
      <c r="F591">
        <v>0</v>
      </c>
      <c r="G591">
        <v>3001926</v>
      </c>
      <c r="H591">
        <v>0</v>
      </c>
      <c r="I591">
        <v>1</v>
      </c>
      <c r="J591">
        <v>0</v>
      </c>
      <c r="K591">
        <v>0</v>
      </c>
      <c r="L591">
        <v>66932.078125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2194991616</v>
      </c>
      <c r="D592">
        <v>0</v>
      </c>
      <c r="E592">
        <v>0</v>
      </c>
      <c r="F592">
        <v>0</v>
      </c>
      <c r="G592">
        <v>3001926</v>
      </c>
      <c r="H592">
        <v>0</v>
      </c>
      <c r="I592">
        <v>1</v>
      </c>
      <c r="J592">
        <v>0</v>
      </c>
      <c r="K592">
        <v>0</v>
      </c>
      <c r="L592">
        <v>66917.1484375</v>
      </c>
    </row>
    <row r="593" spans="1:12" x14ac:dyDescent="0.25">
      <c r="A593">
        <v>2053</v>
      </c>
      <c r="B593" s="1">
        <f>DATE(2024,4,16) + TIME(0,0,0)</f>
        <v>45398</v>
      </c>
      <c r="C593">
        <v>2195032320</v>
      </c>
      <c r="D593">
        <v>0</v>
      </c>
      <c r="E593">
        <v>0</v>
      </c>
      <c r="F593">
        <v>0</v>
      </c>
      <c r="G593">
        <v>4061488.25</v>
      </c>
      <c r="H593">
        <v>0</v>
      </c>
      <c r="I593">
        <v>1</v>
      </c>
      <c r="J593">
        <v>0</v>
      </c>
      <c r="K593">
        <v>0</v>
      </c>
      <c r="L593">
        <v>67917.8671875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2203114752</v>
      </c>
      <c r="D594">
        <v>0</v>
      </c>
      <c r="E594">
        <v>0</v>
      </c>
      <c r="F594">
        <v>0</v>
      </c>
      <c r="G594">
        <v>4061488.25</v>
      </c>
      <c r="H594">
        <v>0</v>
      </c>
      <c r="I594">
        <v>1</v>
      </c>
      <c r="J594">
        <v>0</v>
      </c>
      <c r="K594">
        <v>0</v>
      </c>
      <c r="L594">
        <v>68319.40625</v>
      </c>
    </row>
    <row r="595" spans="1:12" x14ac:dyDescent="0.25">
      <c r="A595">
        <v>2055</v>
      </c>
      <c r="B595" s="1">
        <f>DATE(2024,4,18) + TIME(0,0,0)</f>
        <v>45400</v>
      </c>
      <c r="C595">
        <v>2203143936</v>
      </c>
      <c r="D595">
        <v>0</v>
      </c>
      <c r="E595">
        <v>0</v>
      </c>
      <c r="F595">
        <v>0</v>
      </c>
      <c r="G595">
        <v>2926161.75</v>
      </c>
      <c r="H595">
        <v>0</v>
      </c>
      <c r="I595">
        <v>1</v>
      </c>
      <c r="J595">
        <v>0</v>
      </c>
      <c r="K595">
        <v>0</v>
      </c>
      <c r="L595">
        <v>67255.296875</v>
      </c>
    </row>
    <row r="596" spans="1:12" x14ac:dyDescent="0.25">
      <c r="A596">
        <v>2057.67</v>
      </c>
      <c r="B596" s="1">
        <f>DATE(2024,4,20) + TIME(16,4,48)</f>
        <v>45402.67</v>
      </c>
      <c r="C596">
        <v>2210956800</v>
      </c>
      <c r="D596">
        <v>0</v>
      </c>
      <c r="E596">
        <v>0</v>
      </c>
      <c r="F596">
        <v>0</v>
      </c>
      <c r="G596">
        <v>2926161.75</v>
      </c>
      <c r="H596">
        <v>0</v>
      </c>
      <c r="I596">
        <v>1</v>
      </c>
      <c r="J596">
        <v>0</v>
      </c>
      <c r="K596">
        <v>0</v>
      </c>
      <c r="L596">
        <v>66880.2890625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2211893248</v>
      </c>
      <c r="D597">
        <v>0</v>
      </c>
      <c r="E597">
        <v>0</v>
      </c>
      <c r="F597">
        <v>0</v>
      </c>
      <c r="G597">
        <v>2926161.75</v>
      </c>
      <c r="H597">
        <v>0</v>
      </c>
      <c r="I597">
        <v>1</v>
      </c>
      <c r="J597">
        <v>0</v>
      </c>
      <c r="K597">
        <v>0</v>
      </c>
      <c r="L597">
        <v>66870.265625</v>
      </c>
    </row>
    <row r="598" spans="1:12" x14ac:dyDescent="0.25">
      <c r="A598">
        <v>2058</v>
      </c>
      <c r="B598" s="1">
        <f>DATE(2024,4,21) + TIME(0,0,0)</f>
        <v>45403</v>
      </c>
      <c r="C598">
        <v>2211922432</v>
      </c>
      <c r="D598">
        <v>0</v>
      </c>
      <c r="E598">
        <v>0</v>
      </c>
      <c r="F598">
        <v>0</v>
      </c>
      <c r="G598">
        <v>2939237.5</v>
      </c>
      <c r="H598">
        <v>0</v>
      </c>
      <c r="I598">
        <v>1</v>
      </c>
      <c r="J598">
        <v>0</v>
      </c>
      <c r="K598">
        <v>0</v>
      </c>
      <c r="L598">
        <v>66882.0859375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2232467712</v>
      </c>
      <c r="D599">
        <v>0</v>
      </c>
      <c r="E599">
        <v>0</v>
      </c>
      <c r="F599">
        <v>0</v>
      </c>
      <c r="G599">
        <v>2939237.5</v>
      </c>
      <c r="H599">
        <v>0</v>
      </c>
      <c r="I599">
        <v>1</v>
      </c>
      <c r="J599">
        <v>0</v>
      </c>
      <c r="K599">
        <v>0</v>
      </c>
      <c r="L599">
        <v>66817.4140625</v>
      </c>
    </row>
    <row r="600" spans="1:12" x14ac:dyDescent="0.25">
      <c r="A600">
        <v>2065</v>
      </c>
      <c r="B600" s="1">
        <f>DATE(2024,4,28) + TIME(0,0,0)</f>
        <v>45410</v>
      </c>
      <c r="C600">
        <v>2232507392</v>
      </c>
      <c r="D600">
        <v>0</v>
      </c>
      <c r="E600">
        <v>0</v>
      </c>
      <c r="F600">
        <v>0</v>
      </c>
      <c r="G600">
        <v>3960157</v>
      </c>
      <c r="H600">
        <v>0</v>
      </c>
      <c r="I600">
        <v>1</v>
      </c>
      <c r="J600">
        <v>0</v>
      </c>
      <c r="K600">
        <v>0</v>
      </c>
      <c r="L600">
        <v>67767.0625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2240388096</v>
      </c>
      <c r="D601">
        <v>0</v>
      </c>
      <c r="E601">
        <v>0</v>
      </c>
      <c r="F601">
        <v>0</v>
      </c>
      <c r="G601">
        <v>3960157</v>
      </c>
      <c r="H601">
        <v>0</v>
      </c>
      <c r="I601">
        <v>1</v>
      </c>
      <c r="J601">
        <v>0</v>
      </c>
      <c r="K601">
        <v>0</v>
      </c>
      <c r="L601">
        <v>68156.5546875</v>
      </c>
    </row>
    <row r="602" spans="1:12" x14ac:dyDescent="0.25">
      <c r="A602">
        <v>2067</v>
      </c>
      <c r="B602" s="1">
        <f>DATE(2024,4,30) + TIME(0,0,0)</f>
        <v>45412</v>
      </c>
      <c r="C602">
        <v>2240427008</v>
      </c>
      <c r="D602">
        <v>0</v>
      </c>
      <c r="E602">
        <v>0</v>
      </c>
      <c r="F602">
        <v>0</v>
      </c>
      <c r="G602">
        <v>3880737</v>
      </c>
      <c r="H602">
        <v>0</v>
      </c>
      <c r="I602">
        <v>1</v>
      </c>
      <c r="J602">
        <v>0</v>
      </c>
      <c r="K602">
        <v>0</v>
      </c>
      <c r="L602">
        <v>68083.09375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2248149504</v>
      </c>
      <c r="D603">
        <v>0</v>
      </c>
      <c r="E603">
        <v>0</v>
      </c>
      <c r="F603">
        <v>0</v>
      </c>
      <c r="G603">
        <v>3880737</v>
      </c>
      <c r="H603">
        <v>0</v>
      </c>
      <c r="I603">
        <v>1</v>
      </c>
      <c r="J603">
        <v>0</v>
      </c>
      <c r="K603">
        <v>0</v>
      </c>
      <c r="L603">
        <v>68125.34375</v>
      </c>
    </row>
    <row r="604" spans="1:12" x14ac:dyDescent="0.25">
      <c r="A604">
        <v>2069</v>
      </c>
      <c r="B604" s="1">
        <f>DATE(2024,5,2) + TIME(0,0,0)</f>
        <v>45414</v>
      </c>
      <c r="C604">
        <v>2248190208</v>
      </c>
      <c r="D604">
        <v>0</v>
      </c>
      <c r="E604">
        <v>0</v>
      </c>
      <c r="F604">
        <v>0</v>
      </c>
      <c r="G604">
        <v>4054455</v>
      </c>
      <c r="H604">
        <v>0</v>
      </c>
      <c r="I604">
        <v>1</v>
      </c>
      <c r="J604">
        <v>0</v>
      </c>
      <c r="K604">
        <v>0</v>
      </c>
      <c r="L604">
        <v>68286.8125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2256258560</v>
      </c>
      <c r="D605">
        <v>0</v>
      </c>
      <c r="E605">
        <v>0</v>
      </c>
      <c r="F605">
        <v>0</v>
      </c>
      <c r="G605">
        <v>4054455</v>
      </c>
      <c r="H605">
        <v>0</v>
      </c>
      <c r="I605">
        <v>1</v>
      </c>
      <c r="J605">
        <v>0</v>
      </c>
      <c r="K605">
        <v>0</v>
      </c>
      <c r="L605">
        <v>68381.8359375</v>
      </c>
    </row>
    <row r="606" spans="1:12" x14ac:dyDescent="0.25">
      <c r="A606">
        <v>2071</v>
      </c>
      <c r="B606" s="1">
        <f>DATE(2024,5,4) + TIME(0,0,0)</f>
        <v>45416</v>
      </c>
      <c r="C606">
        <v>2256288000</v>
      </c>
      <c r="D606">
        <v>0</v>
      </c>
      <c r="E606">
        <v>0</v>
      </c>
      <c r="F606">
        <v>0</v>
      </c>
      <c r="G606">
        <v>2938914.5</v>
      </c>
      <c r="H606">
        <v>0</v>
      </c>
      <c r="I606">
        <v>1</v>
      </c>
      <c r="J606">
        <v>0</v>
      </c>
      <c r="K606">
        <v>0</v>
      </c>
      <c r="L606">
        <v>67360.140625</v>
      </c>
    </row>
    <row r="607" spans="1:12" x14ac:dyDescent="0.25">
      <c r="A607">
        <v>2071.12</v>
      </c>
      <c r="B607" s="1">
        <f>DATE(2024,5,4) + TIME(2,52,48)</f>
        <v>45416.12</v>
      </c>
      <c r="C607">
        <v>2256640512</v>
      </c>
      <c r="D607">
        <v>0</v>
      </c>
      <c r="E607">
        <v>0</v>
      </c>
      <c r="F607">
        <v>0</v>
      </c>
      <c r="G607">
        <v>2938914.5</v>
      </c>
      <c r="H607">
        <v>0</v>
      </c>
      <c r="I607">
        <v>1</v>
      </c>
      <c r="J607">
        <v>0</v>
      </c>
      <c r="K607">
        <v>0</v>
      </c>
      <c r="L607">
        <v>67225.140625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2259197440</v>
      </c>
      <c r="D608">
        <v>0</v>
      </c>
      <c r="E608">
        <v>0</v>
      </c>
      <c r="F608">
        <v>0</v>
      </c>
      <c r="G608">
        <v>2938914.5</v>
      </c>
      <c r="H608">
        <v>0</v>
      </c>
      <c r="I608">
        <v>1</v>
      </c>
      <c r="J608">
        <v>0</v>
      </c>
      <c r="K608">
        <v>0</v>
      </c>
      <c r="L608">
        <v>67028.3203125</v>
      </c>
    </row>
    <row r="609" spans="1:12" x14ac:dyDescent="0.25">
      <c r="A609">
        <v>2072</v>
      </c>
      <c r="B609" s="1">
        <f>DATE(2024,5,5) + TIME(0,0,0)</f>
        <v>45417</v>
      </c>
      <c r="C609">
        <v>2259228160</v>
      </c>
      <c r="D609">
        <v>0</v>
      </c>
      <c r="E609">
        <v>0</v>
      </c>
      <c r="F609">
        <v>0</v>
      </c>
      <c r="G609">
        <v>3070892</v>
      </c>
      <c r="H609">
        <v>0</v>
      </c>
      <c r="I609">
        <v>1</v>
      </c>
      <c r="J609">
        <v>0</v>
      </c>
      <c r="K609">
        <v>0</v>
      </c>
      <c r="L609">
        <v>67146.8984375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2271481088</v>
      </c>
      <c r="D610">
        <v>0</v>
      </c>
      <c r="E610">
        <v>0</v>
      </c>
      <c r="F610">
        <v>0</v>
      </c>
      <c r="G610">
        <v>3070892</v>
      </c>
      <c r="H610">
        <v>0</v>
      </c>
      <c r="I610">
        <v>1</v>
      </c>
      <c r="J610">
        <v>0</v>
      </c>
      <c r="K610">
        <v>0</v>
      </c>
      <c r="L610">
        <v>67059.5546875</v>
      </c>
    </row>
    <row r="611" spans="1:12" x14ac:dyDescent="0.25">
      <c r="A611">
        <v>2076</v>
      </c>
      <c r="B611" s="1">
        <f>DATE(2024,5,9) + TIME(0,0,0)</f>
        <v>45421</v>
      </c>
      <c r="C611">
        <v>2271510784</v>
      </c>
      <c r="D611">
        <v>0</v>
      </c>
      <c r="E611">
        <v>0</v>
      </c>
      <c r="F611">
        <v>0</v>
      </c>
      <c r="G611">
        <v>2988993</v>
      </c>
      <c r="H611">
        <v>0</v>
      </c>
      <c r="I611">
        <v>1</v>
      </c>
      <c r="J611">
        <v>0</v>
      </c>
      <c r="K611">
        <v>0</v>
      </c>
      <c r="L611">
        <v>66985.390625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2280448000</v>
      </c>
      <c r="D612">
        <v>0</v>
      </c>
      <c r="E612">
        <v>0</v>
      </c>
      <c r="F612">
        <v>0</v>
      </c>
      <c r="G612">
        <v>2988993</v>
      </c>
      <c r="H612">
        <v>0</v>
      </c>
      <c r="I612">
        <v>1</v>
      </c>
      <c r="J612">
        <v>0</v>
      </c>
      <c r="K612">
        <v>0</v>
      </c>
      <c r="L612">
        <v>66934.265625</v>
      </c>
    </row>
    <row r="613" spans="1:12" x14ac:dyDescent="0.25">
      <c r="A613">
        <v>2079</v>
      </c>
      <c r="B613" s="1">
        <f>DATE(2024,5,12) + TIME(0,0,0)</f>
        <v>45424</v>
      </c>
      <c r="C613">
        <v>2280477184</v>
      </c>
      <c r="D613">
        <v>0</v>
      </c>
      <c r="E613">
        <v>0</v>
      </c>
      <c r="F613">
        <v>0</v>
      </c>
      <c r="G613">
        <v>2914784.25</v>
      </c>
      <c r="H613">
        <v>0</v>
      </c>
      <c r="I613">
        <v>1</v>
      </c>
      <c r="J613">
        <v>0</v>
      </c>
      <c r="K613">
        <v>0</v>
      </c>
      <c r="L613">
        <v>66867.1015625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2282196736</v>
      </c>
      <c r="D614">
        <v>0</v>
      </c>
      <c r="E614">
        <v>0</v>
      </c>
      <c r="F614">
        <v>0</v>
      </c>
      <c r="G614">
        <v>2914784.5</v>
      </c>
      <c r="H614">
        <v>0</v>
      </c>
      <c r="I614">
        <v>1</v>
      </c>
      <c r="J614">
        <v>0</v>
      </c>
      <c r="K614">
        <v>0</v>
      </c>
      <c r="L614">
        <v>66849.6015625</v>
      </c>
    </row>
    <row r="615" spans="1:12" x14ac:dyDescent="0.25">
      <c r="A615">
        <v>2079.6</v>
      </c>
      <c r="B615" s="1">
        <f>DATE(2024,5,12) + TIME(14,24,0)</f>
        <v>45424.6</v>
      </c>
      <c r="C615">
        <v>2282227200</v>
      </c>
      <c r="D615">
        <v>0</v>
      </c>
      <c r="E615">
        <v>0</v>
      </c>
      <c r="F615">
        <v>0</v>
      </c>
      <c r="G615">
        <v>3046709.75</v>
      </c>
      <c r="H615">
        <v>0</v>
      </c>
      <c r="I615">
        <v>1</v>
      </c>
      <c r="J615">
        <v>0</v>
      </c>
      <c r="K615">
        <v>0</v>
      </c>
      <c r="L615">
        <v>66969.0234375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2289508864</v>
      </c>
      <c r="D616">
        <v>0</v>
      </c>
      <c r="E616">
        <v>0</v>
      </c>
      <c r="F616">
        <v>0</v>
      </c>
      <c r="G616">
        <v>3046709.75</v>
      </c>
      <c r="H616">
        <v>0</v>
      </c>
      <c r="I616">
        <v>1</v>
      </c>
      <c r="J616">
        <v>0</v>
      </c>
      <c r="K616">
        <v>0</v>
      </c>
      <c r="L616">
        <v>67037.515625</v>
      </c>
    </row>
    <row r="617" spans="1:12" x14ac:dyDescent="0.25">
      <c r="A617">
        <v>2082</v>
      </c>
      <c r="B617" s="1">
        <f>DATE(2024,5,15) + TIME(0,0,0)</f>
        <v>45427</v>
      </c>
      <c r="C617">
        <v>2289540096</v>
      </c>
      <c r="D617">
        <v>0</v>
      </c>
      <c r="E617">
        <v>0</v>
      </c>
      <c r="F617">
        <v>0</v>
      </c>
      <c r="G617">
        <v>3126418.25</v>
      </c>
      <c r="H617">
        <v>0</v>
      </c>
      <c r="I617">
        <v>1</v>
      </c>
      <c r="J617">
        <v>0</v>
      </c>
      <c r="K617">
        <v>0</v>
      </c>
      <c r="L617">
        <v>67110.0234375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2291384832</v>
      </c>
      <c r="D618">
        <v>0</v>
      </c>
      <c r="E618">
        <v>0</v>
      </c>
      <c r="F618">
        <v>0</v>
      </c>
      <c r="G618">
        <v>3126418.25</v>
      </c>
      <c r="H618">
        <v>0</v>
      </c>
      <c r="I618">
        <v>1</v>
      </c>
      <c r="J618">
        <v>0</v>
      </c>
      <c r="K618">
        <v>0</v>
      </c>
      <c r="L618">
        <v>67141.640625</v>
      </c>
    </row>
    <row r="619" spans="1:12" x14ac:dyDescent="0.25">
      <c r="A619">
        <v>2082.6</v>
      </c>
      <c r="B619" s="1">
        <f>DATE(2024,5,15) + TIME(14,24,0)</f>
        <v>45427.6</v>
      </c>
      <c r="C619">
        <v>2291414528</v>
      </c>
      <c r="D619">
        <v>0</v>
      </c>
      <c r="E619">
        <v>0</v>
      </c>
      <c r="F619">
        <v>0</v>
      </c>
      <c r="G619">
        <v>2984145.25</v>
      </c>
      <c r="H619">
        <v>0</v>
      </c>
      <c r="I619">
        <v>1</v>
      </c>
      <c r="J619">
        <v>0</v>
      </c>
      <c r="K619">
        <v>0</v>
      </c>
      <c r="L619">
        <v>67012.96875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2313467392</v>
      </c>
      <c r="D620">
        <v>0</v>
      </c>
      <c r="E620">
        <v>0</v>
      </c>
      <c r="F620">
        <v>0</v>
      </c>
      <c r="G620">
        <v>2984145.25</v>
      </c>
      <c r="H620">
        <v>0</v>
      </c>
      <c r="I620">
        <v>1</v>
      </c>
      <c r="J620">
        <v>0</v>
      </c>
      <c r="K620">
        <v>0</v>
      </c>
      <c r="L620">
        <v>66957.03125</v>
      </c>
    </row>
    <row r="621" spans="1:12" x14ac:dyDescent="0.25">
      <c r="A621">
        <v>2090</v>
      </c>
      <c r="B621" s="1">
        <f>DATE(2024,5,23) + TIME(0,0,0)</f>
        <v>45435</v>
      </c>
      <c r="C621">
        <v>2313507584</v>
      </c>
      <c r="D621">
        <v>0</v>
      </c>
      <c r="E621">
        <v>0</v>
      </c>
      <c r="F621">
        <v>0</v>
      </c>
      <c r="G621">
        <v>4014065.75</v>
      </c>
      <c r="H621">
        <v>0</v>
      </c>
      <c r="I621">
        <v>1</v>
      </c>
      <c r="J621">
        <v>0</v>
      </c>
      <c r="K621">
        <v>0</v>
      </c>
      <c r="L621">
        <v>67897.390625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2316678656</v>
      </c>
      <c r="D622">
        <v>0</v>
      </c>
      <c r="E622">
        <v>0</v>
      </c>
      <c r="F622">
        <v>0</v>
      </c>
      <c r="G622">
        <v>4014065.75</v>
      </c>
      <c r="H622">
        <v>0</v>
      </c>
      <c r="I622">
        <v>1</v>
      </c>
      <c r="J622">
        <v>0</v>
      </c>
      <c r="K622">
        <v>0</v>
      </c>
      <c r="L622">
        <v>68185.921875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2316708864</v>
      </c>
      <c r="D623">
        <v>0</v>
      </c>
      <c r="E623">
        <v>0</v>
      </c>
      <c r="F623">
        <v>0</v>
      </c>
      <c r="G623">
        <v>3003286</v>
      </c>
      <c r="H623">
        <v>0</v>
      </c>
      <c r="I623">
        <v>1</v>
      </c>
      <c r="J623">
        <v>0</v>
      </c>
      <c r="K623">
        <v>0</v>
      </c>
      <c r="L623">
        <v>67265.140625</v>
      </c>
    </row>
    <row r="624" spans="1:12" x14ac:dyDescent="0.25">
      <c r="A624">
        <v>2094</v>
      </c>
      <c r="B624" s="1">
        <f>DATE(2024,5,27) + TIME(0,0,0)</f>
        <v>45439</v>
      </c>
      <c r="C624">
        <v>2326319360</v>
      </c>
      <c r="D624">
        <v>0</v>
      </c>
      <c r="E624">
        <v>0</v>
      </c>
      <c r="F624">
        <v>0</v>
      </c>
      <c r="G624">
        <v>3003286</v>
      </c>
      <c r="H624">
        <v>0</v>
      </c>
      <c r="I624">
        <v>1</v>
      </c>
      <c r="J624">
        <v>0</v>
      </c>
      <c r="K624">
        <v>0</v>
      </c>
      <c r="L624">
        <v>66990.8359375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2329292544</v>
      </c>
      <c r="D625">
        <v>0</v>
      </c>
      <c r="E625">
        <v>0</v>
      </c>
      <c r="F625">
        <v>0</v>
      </c>
      <c r="G625">
        <v>3003286</v>
      </c>
      <c r="H625">
        <v>0</v>
      </c>
      <c r="I625">
        <v>1</v>
      </c>
      <c r="J625">
        <v>0</v>
      </c>
      <c r="K625">
        <v>0</v>
      </c>
      <c r="L625">
        <v>66976.671875</v>
      </c>
    </row>
    <row r="626" spans="1:12" x14ac:dyDescent="0.25">
      <c r="A626">
        <v>2095</v>
      </c>
      <c r="B626" s="1">
        <f>DATE(2024,5,28) + TIME(0,0,0)</f>
        <v>45440</v>
      </c>
      <c r="C626">
        <v>2329322496</v>
      </c>
      <c r="D626">
        <v>0</v>
      </c>
      <c r="E626">
        <v>0</v>
      </c>
      <c r="F626">
        <v>0</v>
      </c>
      <c r="G626">
        <v>3009915.5</v>
      </c>
      <c r="H626">
        <v>0</v>
      </c>
      <c r="I626">
        <v>1</v>
      </c>
      <c r="J626">
        <v>0</v>
      </c>
      <c r="K626">
        <v>0</v>
      </c>
      <c r="L626">
        <v>66982.6015625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2359391744</v>
      </c>
      <c r="D627">
        <v>0</v>
      </c>
      <c r="E627">
        <v>0</v>
      </c>
      <c r="F627">
        <v>0</v>
      </c>
      <c r="G627">
        <v>3009915.5</v>
      </c>
      <c r="H627">
        <v>0</v>
      </c>
      <c r="I627">
        <v>1</v>
      </c>
      <c r="J627">
        <v>0</v>
      </c>
      <c r="K627">
        <v>0</v>
      </c>
      <c r="L627">
        <v>66898.75</v>
      </c>
    </row>
    <row r="628" spans="1:12" x14ac:dyDescent="0.25">
      <c r="A628">
        <v>2105</v>
      </c>
      <c r="B628" s="1">
        <f>DATE(2024,6,7) + TIME(0,0,0)</f>
        <v>45450</v>
      </c>
      <c r="C628">
        <v>2359431168</v>
      </c>
      <c r="D628">
        <v>0</v>
      </c>
      <c r="E628">
        <v>0</v>
      </c>
      <c r="F628">
        <v>0</v>
      </c>
      <c r="G628">
        <v>3938285.25</v>
      </c>
      <c r="H628">
        <v>0</v>
      </c>
      <c r="I628">
        <v>1</v>
      </c>
      <c r="J628">
        <v>0</v>
      </c>
      <c r="K628">
        <v>0</v>
      </c>
      <c r="L628">
        <v>67752.203125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2367268352</v>
      </c>
      <c r="D629">
        <v>0</v>
      </c>
      <c r="E629">
        <v>0</v>
      </c>
      <c r="F629">
        <v>0</v>
      </c>
      <c r="G629">
        <v>3938285.25</v>
      </c>
      <c r="H629">
        <v>0</v>
      </c>
      <c r="I629">
        <v>1</v>
      </c>
      <c r="J629">
        <v>0</v>
      </c>
      <c r="K629">
        <v>0</v>
      </c>
      <c r="L629">
        <v>68102.5703125</v>
      </c>
    </row>
    <row r="630" spans="1:12" x14ac:dyDescent="0.25">
      <c r="A630">
        <v>2107</v>
      </c>
      <c r="B630" s="1">
        <f>DATE(2024,6,9) + TIME(0,0,0)</f>
        <v>45452</v>
      </c>
      <c r="C630">
        <v>2367297536</v>
      </c>
      <c r="D630">
        <v>0</v>
      </c>
      <c r="E630">
        <v>0</v>
      </c>
      <c r="F630">
        <v>0</v>
      </c>
      <c r="G630">
        <v>2923290.75</v>
      </c>
      <c r="H630">
        <v>0</v>
      </c>
      <c r="I630">
        <v>1</v>
      </c>
      <c r="J630">
        <v>0</v>
      </c>
      <c r="K630">
        <v>0</v>
      </c>
      <c r="L630">
        <v>67173.75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2387731200</v>
      </c>
      <c r="D631">
        <v>0</v>
      </c>
      <c r="E631">
        <v>0</v>
      </c>
      <c r="F631">
        <v>0</v>
      </c>
      <c r="G631">
        <v>2923290.75</v>
      </c>
      <c r="H631">
        <v>0</v>
      </c>
      <c r="I631">
        <v>1</v>
      </c>
      <c r="J631">
        <v>0</v>
      </c>
      <c r="K631">
        <v>0</v>
      </c>
      <c r="L631">
        <v>66736.0703125</v>
      </c>
    </row>
    <row r="632" spans="1:12" x14ac:dyDescent="0.25">
      <c r="A632">
        <v>2114</v>
      </c>
      <c r="B632" s="1">
        <f>DATE(2024,6,16) + TIME(0,0,0)</f>
        <v>45459</v>
      </c>
      <c r="C632">
        <v>2387761152</v>
      </c>
      <c r="D632">
        <v>0</v>
      </c>
      <c r="E632">
        <v>0</v>
      </c>
      <c r="F632">
        <v>0</v>
      </c>
      <c r="G632">
        <v>2979192</v>
      </c>
      <c r="H632">
        <v>0</v>
      </c>
      <c r="I632">
        <v>1</v>
      </c>
      <c r="J632">
        <v>0</v>
      </c>
      <c r="K632">
        <v>0</v>
      </c>
      <c r="L632">
        <v>66787.109375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2402627328</v>
      </c>
      <c r="D633">
        <v>0</v>
      </c>
      <c r="E633">
        <v>0</v>
      </c>
      <c r="F633">
        <v>0</v>
      </c>
      <c r="G633">
        <v>2979192</v>
      </c>
      <c r="H633">
        <v>0</v>
      </c>
      <c r="I633">
        <v>1</v>
      </c>
      <c r="J633">
        <v>0</v>
      </c>
      <c r="K633">
        <v>0</v>
      </c>
      <c r="L633">
        <v>66773.6328125</v>
      </c>
    </row>
    <row r="634" spans="1:12" x14ac:dyDescent="0.25">
      <c r="A634">
        <v>2119</v>
      </c>
      <c r="B634" s="1">
        <f>DATE(2024,6,21) + TIME(0,0,0)</f>
        <v>45464</v>
      </c>
      <c r="C634">
        <v>2402657024</v>
      </c>
      <c r="D634">
        <v>0</v>
      </c>
      <c r="E634">
        <v>0</v>
      </c>
      <c r="F634">
        <v>0</v>
      </c>
      <c r="G634">
        <v>2973256.5</v>
      </c>
      <c r="H634">
        <v>0</v>
      </c>
      <c r="I634">
        <v>1</v>
      </c>
      <c r="J634">
        <v>0</v>
      </c>
      <c r="K634">
        <v>0</v>
      </c>
      <c r="L634">
        <v>66768.15625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2423440128</v>
      </c>
      <c r="D635">
        <v>0</v>
      </c>
      <c r="E635">
        <v>0</v>
      </c>
      <c r="F635">
        <v>0</v>
      </c>
      <c r="G635">
        <v>2973256.5</v>
      </c>
      <c r="H635">
        <v>0</v>
      </c>
      <c r="I635">
        <v>1</v>
      </c>
      <c r="J635">
        <v>0</v>
      </c>
      <c r="K635">
        <v>0</v>
      </c>
      <c r="L635">
        <v>66738.90625</v>
      </c>
    </row>
    <row r="636" spans="1:12" x14ac:dyDescent="0.25">
      <c r="A636">
        <v>2126</v>
      </c>
      <c r="B636" s="1">
        <f>DATE(2024,6,28) + TIME(0,0,0)</f>
        <v>45471</v>
      </c>
      <c r="C636">
        <v>2423469824</v>
      </c>
      <c r="D636">
        <v>0</v>
      </c>
      <c r="E636">
        <v>0</v>
      </c>
      <c r="F636">
        <v>0</v>
      </c>
      <c r="G636">
        <v>2988307.25</v>
      </c>
      <c r="H636">
        <v>0</v>
      </c>
      <c r="I636">
        <v>1</v>
      </c>
      <c r="J636">
        <v>0</v>
      </c>
      <c r="K636">
        <v>0</v>
      </c>
      <c r="L636">
        <v>66752.8046875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2432404992</v>
      </c>
      <c r="D637">
        <v>0</v>
      </c>
      <c r="E637">
        <v>0</v>
      </c>
      <c r="F637">
        <v>0</v>
      </c>
      <c r="G637">
        <v>2988307.25</v>
      </c>
      <c r="H637">
        <v>0</v>
      </c>
      <c r="I637">
        <v>1</v>
      </c>
      <c r="J637">
        <v>0</v>
      </c>
      <c r="K637">
        <v>0</v>
      </c>
      <c r="L637">
        <v>66749.9765625</v>
      </c>
    </row>
    <row r="638" spans="1:12" x14ac:dyDescent="0.25">
      <c r="A638">
        <v>2129</v>
      </c>
      <c r="B638" s="1">
        <f>DATE(2024,7,1) + TIME(0,0,0)</f>
        <v>45474</v>
      </c>
      <c r="C638">
        <v>2432434176</v>
      </c>
      <c r="D638">
        <v>0</v>
      </c>
      <c r="E638">
        <v>0</v>
      </c>
      <c r="F638">
        <v>0</v>
      </c>
      <c r="G638">
        <v>2915571.25</v>
      </c>
      <c r="H638">
        <v>0</v>
      </c>
      <c r="I638">
        <v>1</v>
      </c>
      <c r="J638">
        <v>0</v>
      </c>
      <c r="K638">
        <v>0</v>
      </c>
      <c r="L638">
        <v>66682.5859375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2438236160</v>
      </c>
      <c r="D639">
        <v>0</v>
      </c>
      <c r="E639">
        <v>0</v>
      </c>
      <c r="F639">
        <v>0</v>
      </c>
      <c r="G639">
        <v>2915571.25</v>
      </c>
      <c r="H639">
        <v>0</v>
      </c>
      <c r="I639">
        <v>1</v>
      </c>
      <c r="J639">
        <v>0</v>
      </c>
      <c r="K639">
        <v>0</v>
      </c>
      <c r="L639">
        <v>66645.75</v>
      </c>
    </row>
    <row r="640" spans="1:12" x14ac:dyDescent="0.25">
      <c r="A640">
        <v>2131</v>
      </c>
      <c r="B640" s="1">
        <f>DATE(2024,7,3) + TIME(0,0,0)</f>
        <v>45476</v>
      </c>
      <c r="C640">
        <v>2438236160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66162.4296875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2438236160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66326.1796875</v>
      </c>
    </row>
    <row r="642" spans="1:12" x14ac:dyDescent="0.25">
      <c r="A642">
        <v>2135</v>
      </c>
      <c r="B642" s="1">
        <f>DATE(2024,7,7) + TIME(0,0,0)</f>
        <v>45480</v>
      </c>
      <c r="C642">
        <v>2438236160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66326.671875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2438236160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66365.640625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2438236160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66366.15625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2438236160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66376.0546875</v>
      </c>
    </row>
    <row r="646" spans="1:12" x14ac:dyDescent="0.25">
      <c r="A646">
        <v>2136</v>
      </c>
      <c r="B646" s="1">
        <f>DATE(2024,7,8) + TIME(0,0,0)</f>
        <v>45481</v>
      </c>
      <c r="C646">
        <v>2438236160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66376.5625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2438236160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66638.140625</v>
      </c>
    </row>
    <row r="648" spans="1:12" x14ac:dyDescent="0.25">
      <c r="A648">
        <v>2141</v>
      </c>
      <c r="B648" s="1">
        <f>DATE(2024,7,13) + TIME(0,0,0)</f>
        <v>45486</v>
      </c>
      <c r="C648">
        <v>2438236160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66638.671875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2438236160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66691.4375</v>
      </c>
    </row>
    <row r="650" spans="1:12" x14ac:dyDescent="0.25">
      <c r="A650">
        <v>2142</v>
      </c>
      <c r="B650" s="1">
        <f>DATE(2024,7,14) + TIME(0,0,0)</f>
        <v>45487</v>
      </c>
      <c r="C650">
        <v>2438236160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66691.96875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2438236160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67262.8828125</v>
      </c>
    </row>
    <row r="652" spans="1:12" x14ac:dyDescent="0.25">
      <c r="A652">
        <v>2153</v>
      </c>
      <c r="B652" s="1">
        <f>DATE(2024,7,25) + TIME(0,0,0)</f>
        <v>45498</v>
      </c>
      <c r="C652">
        <v>2438236160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67263.4453125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2438236160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67310.90625</v>
      </c>
    </row>
    <row r="654" spans="1:12" x14ac:dyDescent="0.25">
      <c r="A654">
        <v>2154</v>
      </c>
      <c r="B654" s="1">
        <f>DATE(2024,7,26) + TIME(0,0,0)</f>
        <v>45499</v>
      </c>
      <c r="C654">
        <v>2438236160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67311.4140625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2438236160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67362.1015625</v>
      </c>
    </row>
    <row r="656" spans="1:12" x14ac:dyDescent="0.25">
      <c r="A656">
        <v>2155</v>
      </c>
      <c r="B656" s="1">
        <f>DATE(2024,7,27) + TIME(0,0,0)</f>
        <v>45500</v>
      </c>
      <c r="C656">
        <v>2438236160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67362.578125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2438236160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67409.1484375</v>
      </c>
    </row>
    <row r="658" spans="1:12" x14ac:dyDescent="0.25">
      <c r="A658">
        <v>2156</v>
      </c>
      <c r="B658" s="1">
        <f>DATE(2024,7,28) + TIME(0,0,0)</f>
        <v>45501</v>
      </c>
      <c r="C658">
        <v>2438236160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67409.6328125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2438236160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67552.046875</v>
      </c>
    </row>
    <row r="660" spans="1:12" x14ac:dyDescent="0.25">
      <c r="A660">
        <v>2159</v>
      </c>
      <c r="B660" s="1">
        <f>DATE(2024,7,31) + TIME(0,0,0)</f>
        <v>45504</v>
      </c>
      <c r="C660">
        <v>2438236160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67552.5234375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2438236160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67645.5</v>
      </c>
    </row>
    <row r="662" spans="1:12" x14ac:dyDescent="0.25">
      <c r="A662">
        <v>2161</v>
      </c>
      <c r="B662" s="1">
        <f>DATE(2024,8,2) + TIME(0,0,0)</f>
        <v>45506</v>
      </c>
      <c r="C662">
        <v>2438236160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67645.984375</v>
      </c>
    </row>
    <row r="663" spans="1:12" x14ac:dyDescent="0.25">
      <c r="A663">
        <v>2162</v>
      </c>
      <c r="B663" s="1">
        <f>DATE(2024,8,3) + TIME(0,0,0)</f>
        <v>45507</v>
      </c>
      <c r="C663">
        <v>2438236160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67693.7890625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CE471-CAF9-43BC-9E1C-198015207893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25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62937.65234375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62937.65234375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62937.65234375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62937.65234375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62937.65234375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62937.67578125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62937.67578125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62937.796875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62937.796875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62938.12109375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62938.12109375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62938.1328125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62938.1328125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62938.1640625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62938.1640625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62938.7734375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62938.7734375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62939.671875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62939.671875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62940.8359375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62940.83984375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62942.1953125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62942.1953125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62942.2890625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62942.2890625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62943.78515625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62943.78515625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62945.33984375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62945.33984375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62946.859375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62946.859375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62948.296875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62948.296875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62949.53515625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62949.53515625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62950.40625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62950.40625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62950.83203125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62950.83203125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62950.671875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62950.671875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62949.8203125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62949.8203125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62948.28515625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62948.28515625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62946.1796875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62946.1796875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62943.5546875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62943.5546875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62940.47265625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62940.47265625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62936.984375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62936.984375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62933.1328125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62933.1328125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62928.95703125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62928.95703125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62924.48828125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62924.48828125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62919.74609375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62919.7421875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62914.75390625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62914.75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62909.5234375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62909.5234375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62904.078125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62904.078125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62898.4296875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62898.4296875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62897.86328125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62897.86328125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62895.578125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62895.57421875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62891.5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62891.5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62889.92578125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62889.92578125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62888.73828125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62888.734375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62887.33984375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62887.3359375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62886.53515625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62886.53515625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62885.93359375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62885.9296875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62883.703125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62883.69921875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62883.578125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62883.578125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62883.08984375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62883.08984375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62878.55859375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62878.55859375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62875.8515625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62875.84765625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62875.68359375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62875.68359375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62875.43359375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62875.4296875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62874.3828125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62874.3828125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62871.0078125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62871.00390625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62870.90234375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62870.8984375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62869.94140625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62869.9375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62869.078125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62869.07421875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62868.640625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62868.640625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62867.54296875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62867.5390625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62866.66015625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62866.66015625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62865.38671875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62865.38671875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62863.3203125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62863.31640625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62862.98828125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62862.984375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62862.828125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62862.828125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62862.2265625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62862.2265625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62862.0859375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62862.0859375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62861.8125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62861.80859375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62860.890625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62860.88671875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62859.984375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62859.98046875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62847.7890625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62847.76953125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62847.01171875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62846.9921875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62843.55859375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62843.53515625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62829.7578125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62829.7265625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62819.24609375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62819.2109375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62802.8203125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62802.77734375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62783.953125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62783.90625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62773.74609375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62773.6953125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62769.546875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62769.4921875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62757.5546875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62757.5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62751.97265625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62751.9140625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62748.5703125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62748.51171875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62746.28125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62746.22265625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62672.02734375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62671.96484375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62652.4765625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62652.41015625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62639.2578125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62639.19140625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62632.58984375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62632.5234375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62625.88671875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70.80169677734375</v>
      </c>
      <c r="F174">
        <v>0</v>
      </c>
      <c r="G174">
        <v>0</v>
      </c>
      <c r="H174">
        <v>0</v>
      </c>
      <c r="I174">
        <v>1</v>
      </c>
      <c r="J174">
        <v>100</v>
      </c>
      <c r="K174">
        <v>7080.169921875</v>
      </c>
      <c r="L174">
        <v>60925.26171875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35400.84765625</v>
      </c>
      <c r="F175">
        <v>0</v>
      </c>
      <c r="G175">
        <v>0</v>
      </c>
      <c r="H175">
        <v>0</v>
      </c>
      <c r="I175">
        <v>1</v>
      </c>
      <c r="J175">
        <v>100</v>
      </c>
      <c r="K175">
        <v>7080.169921875</v>
      </c>
      <c r="L175">
        <v>62069.28515625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35473.16015625</v>
      </c>
      <c r="F176">
        <v>0</v>
      </c>
      <c r="G176">
        <v>0</v>
      </c>
      <c r="H176">
        <v>0</v>
      </c>
      <c r="I176">
        <v>1</v>
      </c>
      <c r="J176">
        <v>100</v>
      </c>
      <c r="K176">
        <v>7231.24609375</v>
      </c>
      <c r="L176">
        <v>62112.0625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57094.5859375</v>
      </c>
      <c r="F177">
        <v>0</v>
      </c>
      <c r="G177">
        <v>0</v>
      </c>
      <c r="H177">
        <v>0</v>
      </c>
      <c r="I177">
        <v>1</v>
      </c>
      <c r="J177">
        <v>100</v>
      </c>
      <c r="K177">
        <v>7231.24609375</v>
      </c>
      <c r="L177">
        <v>62359.54296875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57169.09375</v>
      </c>
      <c r="F178">
        <v>0</v>
      </c>
      <c r="G178">
        <v>0</v>
      </c>
      <c r="H178">
        <v>0</v>
      </c>
      <c r="I178">
        <v>1</v>
      </c>
      <c r="J178">
        <v>100</v>
      </c>
      <c r="K178">
        <v>7450.50244140625</v>
      </c>
      <c r="L178">
        <v>62422.45703125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61564.890625</v>
      </c>
      <c r="F179">
        <v>0</v>
      </c>
      <c r="G179">
        <v>0</v>
      </c>
      <c r="H179">
        <v>0</v>
      </c>
      <c r="I179">
        <v>1</v>
      </c>
      <c r="J179">
        <v>100</v>
      </c>
      <c r="K179">
        <v>7450.50244140625</v>
      </c>
      <c r="L179">
        <v>62475.05078125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61636.8671875</v>
      </c>
      <c r="F180">
        <v>0</v>
      </c>
      <c r="G180">
        <v>0</v>
      </c>
      <c r="H180">
        <v>0</v>
      </c>
      <c r="I180">
        <v>1</v>
      </c>
      <c r="J180">
        <v>100</v>
      </c>
      <c r="K180">
        <v>7197.69482421875</v>
      </c>
      <c r="L180">
        <v>62404.203125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78839.359375</v>
      </c>
      <c r="F181">
        <v>0</v>
      </c>
      <c r="G181">
        <v>0</v>
      </c>
      <c r="H181">
        <v>0</v>
      </c>
      <c r="I181">
        <v>1</v>
      </c>
      <c r="J181">
        <v>100</v>
      </c>
      <c r="K181">
        <v>7197.69482421875</v>
      </c>
      <c r="L181">
        <v>62517.1015625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78911.6640625</v>
      </c>
      <c r="F182">
        <v>0</v>
      </c>
      <c r="G182">
        <v>0</v>
      </c>
      <c r="H182">
        <v>0</v>
      </c>
      <c r="I182">
        <v>1</v>
      </c>
      <c r="J182">
        <v>100</v>
      </c>
      <c r="K182">
        <v>7230.52734375</v>
      </c>
      <c r="L182">
        <v>62527.26171875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122222.515625</v>
      </c>
      <c r="F183">
        <v>0</v>
      </c>
      <c r="G183">
        <v>0</v>
      </c>
      <c r="H183">
        <v>0</v>
      </c>
      <c r="I183">
        <v>1</v>
      </c>
      <c r="J183">
        <v>100</v>
      </c>
      <c r="K183">
        <v>7230.52734375</v>
      </c>
      <c r="L183">
        <v>62758.94921875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122222.515625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62526.70703125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122222.515625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62519.515625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122222.515625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62519.42578125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122222.515625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62501.06640625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122296.5390625</v>
      </c>
      <c r="F188">
        <v>0</v>
      </c>
      <c r="G188">
        <v>0</v>
      </c>
      <c r="H188">
        <v>0</v>
      </c>
      <c r="I188">
        <v>1</v>
      </c>
      <c r="J188">
        <v>100</v>
      </c>
      <c r="K188">
        <v>7401.783203125</v>
      </c>
      <c r="L188">
        <v>61993.390625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151829.65625</v>
      </c>
      <c r="F189">
        <v>0</v>
      </c>
      <c r="G189">
        <v>0</v>
      </c>
      <c r="H189">
        <v>0</v>
      </c>
      <c r="I189">
        <v>1</v>
      </c>
      <c r="J189">
        <v>100</v>
      </c>
      <c r="K189">
        <v>7401.783203125</v>
      </c>
      <c r="L189">
        <v>62820.2109375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151929.65625</v>
      </c>
      <c r="F190">
        <v>0</v>
      </c>
      <c r="G190">
        <v>0</v>
      </c>
      <c r="H190">
        <v>0</v>
      </c>
      <c r="I190">
        <v>1</v>
      </c>
      <c r="J190">
        <v>100</v>
      </c>
      <c r="K190">
        <v>10000.916015625</v>
      </c>
      <c r="L190">
        <v>63693.453125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171831.484375</v>
      </c>
      <c r="F191">
        <v>0</v>
      </c>
      <c r="G191">
        <v>0</v>
      </c>
      <c r="H191">
        <v>0</v>
      </c>
      <c r="I191">
        <v>1</v>
      </c>
      <c r="J191">
        <v>100</v>
      </c>
      <c r="K191">
        <v>10000.916015625</v>
      </c>
      <c r="L191">
        <v>64094.90234375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171931.453125</v>
      </c>
      <c r="F192">
        <v>0</v>
      </c>
      <c r="G192">
        <v>0</v>
      </c>
      <c r="H192">
        <v>0</v>
      </c>
      <c r="I192">
        <v>1</v>
      </c>
      <c r="J192">
        <v>100</v>
      </c>
      <c r="K192">
        <v>9996.3828125</v>
      </c>
      <c r="L192">
        <v>64094.546875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201820.625</v>
      </c>
      <c r="F193">
        <v>0</v>
      </c>
      <c r="G193">
        <v>0</v>
      </c>
      <c r="H193">
        <v>0</v>
      </c>
      <c r="I193">
        <v>1</v>
      </c>
      <c r="J193">
        <v>100</v>
      </c>
      <c r="K193">
        <v>9996.3828125</v>
      </c>
      <c r="L193">
        <v>64302.08984375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201894.234375</v>
      </c>
      <c r="F194">
        <v>0</v>
      </c>
      <c r="G194">
        <v>0</v>
      </c>
      <c r="H194">
        <v>0</v>
      </c>
      <c r="I194">
        <v>1</v>
      </c>
      <c r="J194">
        <v>100</v>
      </c>
      <c r="K194">
        <v>7360.45703125</v>
      </c>
      <c r="L194">
        <v>63386.73828125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268064.75</v>
      </c>
      <c r="F195">
        <v>0</v>
      </c>
      <c r="G195">
        <v>0</v>
      </c>
      <c r="H195">
        <v>0</v>
      </c>
      <c r="I195">
        <v>1</v>
      </c>
      <c r="J195">
        <v>100</v>
      </c>
      <c r="K195">
        <v>7360.45703125</v>
      </c>
      <c r="L195">
        <v>63183.13671875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268140.125</v>
      </c>
      <c r="F196">
        <v>0</v>
      </c>
      <c r="G196">
        <v>0</v>
      </c>
      <c r="H196">
        <v>0</v>
      </c>
      <c r="I196">
        <v>1</v>
      </c>
      <c r="J196">
        <v>100</v>
      </c>
      <c r="K196">
        <v>7537.1728515625</v>
      </c>
      <c r="L196">
        <v>63233.8828125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433882.5625</v>
      </c>
      <c r="F197">
        <v>0</v>
      </c>
      <c r="G197">
        <v>0</v>
      </c>
      <c r="H197">
        <v>0</v>
      </c>
      <c r="I197">
        <v>1</v>
      </c>
      <c r="J197">
        <v>100</v>
      </c>
      <c r="K197">
        <v>7537.1728515625</v>
      </c>
      <c r="L197">
        <v>63325.203125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433882.5625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62375.96484375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433882.5625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62298.9296875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433882.5625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62298.71484375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433882.5625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62260.67578125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433961.6875</v>
      </c>
      <c r="F202">
        <v>0</v>
      </c>
      <c r="G202">
        <v>0</v>
      </c>
      <c r="H202">
        <v>0</v>
      </c>
      <c r="I202">
        <v>1</v>
      </c>
      <c r="J202">
        <v>100</v>
      </c>
      <c r="K202">
        <v>7913.9716796875</v>
      </c>
      <c r="L202">
        <v>62329.3046875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473452.40625</v>
      </c>
      <c r="F203">
        <v>0</v>
      </c>
      <c r="G203">
        <v>0</v>
      </c>
      <c r="H203">
        <v>0</v>
      </c>
      <c r="I203">
        <v>1</v>
      </c>
      <c r="J203">
        <v>100</v>
      </c>
      <c r="K203">
        <v>7913.9716796875</v>
      </c>
      <c r="L203">
        <v>63317.6953125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473531.25</v>
      </c>
      <c r="F204">
        <v>0</v>
      </c>
      <c r="G204">
        <v>0</v>
      </c>
      <c r="H204">
        <v>0</v>
      </c>
      <c r="I204">
        <v>1</v>
      </c>
      <c r="J204">
        <v>100</v>
      </c>
      <c r="K204">
        <v>7885.1484375</v>
      </c>
      <c r="L204">
        <v>63307.984375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504993</v>
      </c>
      <c r="F205">
        <v>0</v>
      </c>
      <c r="G205">
        <v>0</v>
      </c>
      <c r="H205">
        <v>0</v>
      </c>
      <c r="I205">
        <v>1</v>
      </c>
      <c r="J205">
        <v>100</v>
      </c>
      <c r="K205">
        <v>7885.1484375</v>
      </c>
      <c r="L205">
        <v>63308.3125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505070.71875</v>
      </c>
      <c r="F206">
        <v>0</v>
      </c>
      <c r="G206">
        <v>0</v>
      </c>
      <c r="H206">
        <v>0</v>
      </c>
      <c r="I206">
        <v>1</v>
      </c>
      <c r="J206">
        <v>100</v>
      </c>
      <c r="K206">
        <v>7772.16650390625</v>
      </c>
      <c r="L206">
        <v>63268.0078125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528309.5</v>
      </c>
      <c r="F207">
        <v>0</v>
      </c>
      <c r="G207">
        <v>0</v>
      </c>
      <c r="H207">
        <v>0</v>
      </c>
      <c r="I207">
        <v>1</v>
      </c>
      <c r="J207">
        <v>100</v>
      </c>
      <c r="K207">
        <v>7772.16650390625</v>
      </c>
      <c r="L207">
        <v>63258.34765625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528389.8125</v>
      </c>
      <c r="F208">
        <v>0</v>
      </c>
      <c r="G208">
        <v>0</v>
      </c>
      <c r="H208">
        <v>0</v>
      </c>
      <c r="I208">
        <v>1</v>
      </c>
      <c r="J208">
        <v>100</v>
      </c>
      <c r="K208">
        <v>8032.79443359375</v>
      </c>
      <c r="L208">
        <v>63351.23046875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544375.0625</v>
      </c>
      <c r="F209">
        <v>0</v>
      </c>
      <c r="G209">
        <v>0</v>
      </c>
      <c r="H209">
        <v>0</v>
      </c>
      <c r="I209">
        <v>1</v>
      </c>
      <c r="J209">
        <v>100</v>
      </c>
      <c r="K209">
        <v>8032.79443359375</v>
      </c>
      <c r="L209">
        <v>63388.94140625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544455.5</v>
      </c>
      <c r="F210">
        <v>0</v>
      </c>
      <c r="G210">
        <v>0</v>
      </c>
      <c r="H210">
        <v>0</v>
      </c>
      <c r="I210">
        <v>1</v>
      </c>
      <c r="J210">
        <v>100</v>
      </c>
      <c r="K210">
        <v>8043.9619140625</v>
      </c>
      <c r="L210">
        <v>63392.9140625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552419.0625</v>
      </c>
      <c r="F211">
        <v>0</v>
      </c>
      <c r="G211">
        <v>0</v>
      </c>
      <c r="H211">
        <v>0</v>
      </c>
      <c r="I211">
        <v>1</v>
      </c>
      <c r="J211">
        <v>100</v>
      </c>
      <c r="K211">
        <v>8043.9619140625</v>
      </c>
      <c r="L211">
        <v>63401.8046875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552519.5</v>
      </c>
      <c r="F212">
        <v>0</v>
      </c>
      <c r="G212">
        <v>0</v>
      </c>
      <c r="H212">
        <v>0</v>
      </c>
      <c r="I212">
        <v>1</v>
      </c>
      <c r="J212">
        <v>100</v>
      </c>
      <c r="K212">
        <v>10046.0927734375</v>
      </c>
      <c r="L212">
        <v>64134.8359375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602649.5</v>
      </c>
      <c r="F213">
        <v>0</v>
      </c>
      <c r="G213">
        <v>0</v>
      </c>
      <c r="H213">
        <v>0</v>
      </c>
      <c r="I213">
        <v>1</v>
      </c>
      <c r="J213">
        <v>100</v>
      </c>
      <c r="K213">
        <v>10046.0927734375</v>
      </c>
      <c r="L213">
        <v>64466.92578125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602731.75</v>
      </c>
      <c r="F214">
        <v>0</v>
      </c>
      <c r="G214">
        <v>0</v>
      </c>
      <c r="H214">
        <v>0</v>
      </c>
      <c r="I214">
        <v>1</v>
      </c>
      <c r="J214">
        <v>100</v>
      </c>
      <c r="K214">
        <v>8221.490234375</v>
      </c>
      <c r="L214">
        <v>63801.296875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676642.9375</v>
      </c>
      <c r="F215">
        <v>0</v>
      </c>
      <c r="G215">
        <v>0</v>
      </c>
      <c r="H215">
        <v>0</v>
      </c>
      <c r="I215">
        <v>1</v>
      </c>
      <c r="J215">
        <v>100</v>
      </c>
      <c r="K215">
        <v>8221.490234375</v>
      </c>
      <c r="L215">
        <v>63561.4921875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676744.875</v>
      </c>
      <c r="F216">
        <v>0</v>
      </c>
      <c r="G216">
        <v>0</v>
      </c>
      <c r="H216">
        <v>0</v>
      </c>
      <c r="I216">
        <v>1</v>
      </c>
      <c r="J216">
        <v>100</v>
      </c>
      <c r="K216">
        <v>10193.939453125</v>
      </c>
      <c r="L216">
        <v>64278.390625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681739.875</v>
      </c>
      <c r="F217">
        <v>0</v>
      </c>
      <c r="G217">
        <v>0</v>
      </c>
      <c r="H217">
        <v>0</v>
      </c>
      <c r="I217">
        <v>1</v>
      </c>
      <c r="J217">
        <v>100</v>
      </c>
      <c r="K217">
        <v>10193.939453125</v>
      </c>
      <c r="L217">
        <v>64427.07421875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681820.1875</v>
      </c>
      <c r="F218">
        <v>0</v>
      </c>
      <c r="G218">
        <v>0</v>
      </c>
      <c r="H218">
        <v>0</v>
      </c>
      <c r="I218">
        <v>1</v>
      </c>
      <c r="J218">
        <v>100</v>
      </c>
      <c r="K218">
        <v>8027.46923828125</v>
      </c>
      <c r="L218">
        <v>63644.13671875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725891</v>
      </c>
      <c r="F219">
        <v>0</v>
      </c>
      <c r="G219">
        <v>0</v>
      </c>
      <c r="H219">
        <v>0</v>
      </c>
      <c r="I219">
        <v>1</v>
      </c>
      <c r="J219">
        <v>100</v>
      </c>
      <c r="K219">
        <v>8027.46923828125</v>
      </c>
      <c r="L219">
        <v>63457.3671875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725891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62174.87890625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725891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62100.35546875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725971.375</v>
      </c>
      <c r="F222">
        <v>0</v>
      </c>
      <c r="G222">
        <v>0</v>
      </c>
      <c r="H222">
        <v>0</v>
      </c>
      <c r="I222">
        <v>1</v>
      </c>
      <c r="J222">
        <v>100</v>
      </c>
      <c r="K222">
        <v>8037.19775390625</v>
      </c>
      <c r="L222">
        <v>62456.91796875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790188.5625</v>
      </c>
      <c r="F223">
        <v>0</v>
      </c>
      <c r="G223">
        <v>0</v>
      </c>
      <c r="H223">
        <v>0</v>
      </c>
      <c r="I223">
        <v>1</v>
      </c>
      <c r="J223">
        <v>100</v>
      </c>
      <c r="K223">
        <v>8037.19775390625</v>
      </c>
      <c r="L223">
        <v>63350.16015625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790271.125</v>
      </c>
      <c r="F224">
        <v>0</v>
      </c>
      <c r="G224">
        <v>0</v>
      </c>
      <c r="H224">
        <v>0</v>
      </c>
      <c r="I224">
        <v>1</v>
      </c>
      <c r="J224">
        <v>100</v>
      </c>
      <c r="K224">
        <v>8257.7294921875</v>
      </c>
      <c r="L224">
        <v>63427.56640625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806704</v>
      </c>
      <c r="F225">
        <v>0</v>
      </c>
      <c r="G225">
        <v>0</v>
      </c>
      <c r="H225">
        <v>0</v>
      </c>
      <c r="I225">
        <v>1</v>
      </c>
      <c r="J225">
        <v>100</v>
      </c>
      <c r="K225">
        <v>8257.7294921875</v>
      </c>
      <c r="L225">
        <v>63462.69140625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806784.375</v>
      </c>
      <c r="F226">
        <v>0</v>
      </c>
      <c r="G226">
        <v>0</v>
      </c>
      <c r="H226">
        <v>0</v>
      </c>
      <c r="I226">
        <v>1</v>
      </c>
      <c r="J226">
        <v>100</v>
      </c>
      <c r="K226">
        <v>8035.30615234375</v>
      </c>
      <c r="L226">
        <v>63384.78125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814739.3125</v>
      </c>
      <c r="F227">
        <v>0</v>
      </c>
      <c r="G227">
        <v>0</v>
      </c>
      <c r="H227">
        <v>0</v>
      </c>
      <c r="I227">
        <v>1</v>
      </c>
      <c r="J227">
        <v>100</v>
      </c>
      <c r="K227">
        <v>8035.30615234375</v>
      </c>
      <c r="L227">
        <v>63368.171875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814820.25</v>
      </c>
      <c r="F228">
        <v>0</v>
      </c>
      <c r="G228">
        <v>0</v>
      </c>
      <c r="H228">
        <v>0</v>
      </c>
      <c r="I228">
        <v>1</v>
      </c>
      <c r="J228">
        <v>100</v>
      </c>
      <c r="K228">
        <v>8090.78662109375</v>
      </c>
      <c r="L228">
        <v>63387.46875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839011.6875</v>
      </c>
      <c r="F229">
        <v>0</v>
      </c>
      <c r="G229">
        <v>0</v>
      </c>
      <c r="H229">
        <v>0</v>
      </c>
      <c r="I229">
        <v>1</v>
      </c>
      <c r="J229">
        <v>100</v>
      </c>
      <c r="K229">
        <v>8090.78662109375</v>
      </c>
      <c r="L229">
        <v>63402.546875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839094.3125</v>
      </c>
      <c r="F230">
        <v>0</v>
      </c>
      <c r="G230">
        <v>0</v>
      </c>
      <c r="H230">
        <v>0</v>
      </c>
      <c r="I230">
        <v>1</v>
      </c>
      <c r="J230">
        <v>100</v>
      </c>
      <c r="K230">
        <v>8265.1982421875</v>
      </c>
      <c r="L230">
        <v>63463.2578125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929928.875</v>
      </c>
      <c r="F231">
        <v>0</v>
      </c>
      <c r="G231">
        <v>0</v>
      </c>
      <c r="H231">
        <v>0</v>
      </c>
      <c r="I231">
        <v>1</v>
      </c>
      <c r="J231">
        <v>100</v>
      </c>
      <c r="K231">
        <v>8265.1982421875</v>
      </c>
      <c r="L231">
        <v>63470.78515625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930008.0625</v>
      </c>
      <c r="F232">
        <v>0</v>
      </c>
      <c r="G232">
        <v>0</v>
      </c>
      <c r="H232">
        <v>0</v>
      </c>
      <c r="I232">
        <v>1</v>
      </c>
      <c r="J232">
        <v>100</v>
      </c>
      <c r="K232">
        <v>7919.46826171875</v>
      </c>
      <c r="L232">
        <v>63350.90234375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933888.625</v>
      </c>
      <c r="F233">
        <v>0</v>
      </c>
      <c r="G233">
        <v>0</v>
      </c>
      <c r="H233">
        <v>0</v>
      </c>
      <c r="I233">
        <v>1</v>
      </c>
      <c r="J233">
        <v>100</v>
      </c>
      <c r="K233">
        <v>7919.46826171875</v>
      </c>
      <c r="L233">
        <v>63324.84375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933973</v>
      </c>
      <c r="F234">
        <v>0</v>
      </c>
      <c r="G234">
        <v>0</v>
      </c>
      <c r="H234">
        <v>0</v>
      </c>
      <c r="I234">
        <v>1</v>
      </c>
      <c r="J234">
        <v>100</v>
      </c>
      <c r="K234">
        <v>8442.859375</v>
      </c>
      <c r="L234">
        <v>63505.80859375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1098524.375</v>
      </c>
      <c r="F235">
        <v>0</v>
      </c>
      <c r="G235">
        <v>0</v>
      </c>
      <c r="H235">
        <v>0</v>
      </c>
      <c r="I235">
        <v>1</v>
      </c>
      <c r="J235">
        <v>100</v>
      </c>
      <c r="K235">
        <v>8442.859375</v>
      </c>
      <c r="L235">
        <v>63499.296875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1098607.5</v>
      </c>
      <c r="F236">
        <v>0</v>
      </c>
      <c r="G236">
        <v>0</v>
      </c>
      <c r="H236">
        <v>0</v>
      </c>
      <c r="I236">
        <v>1</v>
      </c>
      <c r="J236">
        <v>100</v>
      </c>
      <c r="K236">
        <v>8318.6259765625</v>
      </c>
      <c r="L236">
        <v>63456.1953125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1106843</v>
      </c>
      <c r="F237">
        <v>0</v>
      </c>
      <c r="G237">
        <v>0</v>
      </c>
      <c r="H237">
        <v>0</v>
      </c>
      <c r="I237">
        <v>1</v>
      </c>
      <c r="J237">
        <v>100</v>
      </c>
      <c r="K237">
        <v>8318.6259765625</v>
      </c>
      <c r="L237">
        <v>63442.484375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1106927.125</v>
      </c>
      <c r="F238">
        <v>0</v>
      </c>
      <c r="G238">
        <v>0</v>
      </c>
      <c r="H238">
        <v>0</v>
      </c>
      <c r="I238">
        <v>1</v>
      </c>
      <c r="J238">
        <v>100</v>
      </c>
      <c r="K238">
        <v>8416.041015625</v>
      </c>
      <c r="L238">
        <v>63475.71875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1115259</v>
      </c>
      <c r="F239">
        <v>0</v>
      </c>
      <c r="G239">
        <v>0</v>
      </c>
      <c r="H239">
        <v>0</v>
      </c>
      <c r="I239">
        <v>1</v>
      </c>
      <c r="J239">
        <v>100</v>
      </c>
      <c r="K239">
        <v>8416.041015625</v>
      </c>
      <c r="L239">
        <v>63479.59375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1115345.5</v>
      </c>
      <c r="F240">
        <v>0</v>
      </c>
      <c r="G240">
        <v>0</v>
      </c>
      <c r="H240">
        <v>0</v>
      </c>
      <c r="I240">
        <v>1</v>
      </c>
      <c r="J240">
        <v>100</v>
      </c>
      <c r="K240">
        <v>8646.388671875</v>
      </c>
      <c r="L240">
        <v>63558.62109375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1158491</v>
      </c>
      <c r="F241">
        <v>0</v>
      </c>
      <c r="G241">
        <v>0</v>
      </c>
      <c r="H241">
        <v>0</v>
      </c>
      <c r="I241">
        <v>1</v>
      </c>
      <c r="J241">
        <v>100</v>
      </c>
      <c r="K241">
        <v>8646.388671875</v>
      </c>
      <c r="L241">
        <v>63600.2421875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1158576.875</v>
      </c>
      <c r="F242">
        <v>0</v>
      </c>
      <c r="G242">
        <v>0</v>
      </c>
      <c r="H242">
        <v>0</v>
      </c>
      <c r="I242">
        <v>1</v>
      </c>
      <c r="J242">
        <v>100</v>
      </c>
      <c r="K242">
        <v>8586.8056640625</v>
      </c>
      <c r="L242">
        <v>63580.140625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1244359</v>
      </c>
      <c r="F243">
        <v>0</v>
      </c>
      <c r="G243">
        <v>0</v>
      </c>
      <c r="H243">
        <v>0</v>
      </c>
      <c r="I243">
        <v>1</v>
      </c>
      <c r="J243">
        <v>100</v>
      </c>
      <c r="K243">
        <v>8586.8056640625</v>
      </c>
      <c r="L243">
        <v>63553.0234375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1244456.375</v>
      </c>
      <c r="F244">
        <v>0</v>
      </c>
      <c r="G244">
        <v>0</v>
      </c>
      <c r="H244">
        <v>0</v>
      </c>
      <c r="I244">
        <v>1</v>
      </c>
      <c r="J244">
        <v>100</v>
      </c>
      <c r="K244">
        <v>9739.8232421875</v>
      </c>
      <c r="L244">
        <v>63950.25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1254098.875</v>
      </c>
      <c r="F245">
        <v>0</v>
      </c>
      <c r="G245">
        <v>0</v>
      </c>
      <c r="H245">
        <v>0</v>
      </c>
      <c r="I245">
        <v>1</v>
      </c>
      <c r="J245">
        <v>100</v>
      </c>
      <c r="K245">
        <v>9739.8232421875</v>
      </c>
      <c r="L245">
        <v>64059.87109375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1254181</v>
      </c>
      <c r="F246">
        <v>0</v>
      </c>
      <c r="G246">
        <v>0</v>
      </c>
      <c r="H246">
        <v>0</v>
      </c>
      <c r="I246">
        <v>1</v>
      </c>
      <c r="J246">
        <v>100</v>
      </c>
      <c r="K246">
        <v>8210.1171875</v>
      </c>
      <c r="L246">
        <v>63536.40234375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1270519.125</v>
      </c>
      <c r="F247">
        <v>0</v>
      </c>
      <c r="G247">
        <v>0</v>
      </c>
      <c r="H247">
        <v>0</v>
      </c>
      <c r="I247">
        <v>1</v>
      </c>
      <c r="J247">
        <v>100</v>
      </c>
      <c r="K247">
        <v>8210.1171875</v>
      </c>
      <c r="L247">
        <v>63394.98828125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1270604.625</v>
      </c>
      <c r="F248">
        <v>0</v>
      </c>
      <c r="G248">
        <v>0</v>
      </c>
      <c r="H248">
        <v>0</v>
      </c>
      <c r="I248">
        <v>1</v>
      </c>
      <c r="J248">
        <v>100</v>
      </c>
      <c r="K248">
        <v>8551.4404296875</v>
      </c>
      <c r="L248">
        <v>63509.82421875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1321827.75</v>
      </c>
      <c r="F249">
        <v>0</v>
      </c>
      <c r="G249">
        <v>0</v>
      </c>
      <c r="H249">
        <v>0</v>
      </c>
      <c r="I249">
        <v>1</v>
      </c>
      <c r="J249">
        <v>100</v>
      </c>
      <c r="K249">
        <v>8551.4404296875</v>
      </c>
      <c r="L249">
        <v>63542.7890625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1321914.5</v>
      </c>
      <c r="F250">
        <v>0</v>
      </c>
      <c r="G250">
        <v>0</v>
      </c>
      <c r="H250">
        <v>0</v>
      </c>
      <c r="I250">
        <v>1</v>
      </c>
      <c r="J250">
        <v>100</v>
      </c>
      <c r="K250">
        <v>8679.8984375</v>
      </c>
      <c r="L250">
        <v>63586.15625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1356547.375</v>
      </c>
      <c r="F251">
        <v>0</v>
      </c>
      <c r="G251">
        <v>0</v>
      </c>
      <c r="H251">
        <v>0</v>
      </c>
      <c r="I251">
        <v>1</v>
      </c>
      <c r="J251">
        <v>100</v>
      </c>
      <c r="K251">
        <v>8679.8984375</v>
      </c>
      <c r="L251">
        <v>63588.55859375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1356633.125</v>
      </c>
      <c r="F252">
        <v>0</v>
      </c>
      <c r="G252">
        <v>0</v>
      </c>
      <c r="H252">
        <v>0</v>
      </c>
      <c r="I252">
        <v>1</v>
      </c>
      <c r="J252">
        <v>100</v>
      </c>
      <c r="K252">
        <v>8580.419921875</v>
      </c>
      <c r="L252">
        <v>63555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1390869</v>
      </c>
      <c r="F253">
        <v>0</v>
      </c>
      <c r="G253">
        <v>0</v>
      </c>
      <c r="H253">
        <v>0</v>
      </c>
      <c r="I253">
        <v>1</v>
      </c>
      <c r="J253">
        <v>100</v>
      </c>
      <c r="K253">
        <v>8580.419921875</v>
      </c>
      <c r="L253">
        <v>63516.078125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1390954.125</v>
      </c>
      <c r="F254">
        <v>0</v>
      </c>
      <c r="G254">
        <v>0</v>
      </c>
      <c r="H254">
        <v>0</v>
      </c>
      <c r="I254">
        <v>1</v>
      </c>
      <c r="J254">
        <v>100</v>
      </c>
      <c r="K254">
        <v>8519.3203125</v>
      </c>
      <c r="L254">
        <v>63495.48046875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1450504.25</v>
      </c>
      <c r="F255">
        <v>0</v>
      </c>
      <c r="G255">
        <v>0</v>
      </c>
      <c r="H255">
        <v>0</v>
      </c>
      <c r="I255">
        <v>1</v>
      </c>
      <c r="J255">
        <v>100</v>
      </c>
      <c r="K255">
        <v>8519.3203125</v>
      </c>
      <c r="L255">
        <v>63440.984375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1450504.25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61683.984375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1450504.25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61757.1328125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1450504.25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61757.44921875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1450504.25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61772.140625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1450504.25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61772.41796875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1450504.25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61785.1171875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1450504.25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61785.36328125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1450504.25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61813.26953125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1450504.25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61813.31640625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1450504.25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61783.19140625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1450504.25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61783.05859375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1450504.25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61753.8203125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1450504.25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61753.66796875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1450504.25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61683.0234375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1450504.25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61682.8671875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1450504.25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61639.9140625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1450504.25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61639.796875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1450504.25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61528.81640625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1450504.25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61528.70703125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1450504.25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61519.30859375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1450504.25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61519.1953125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1450504.25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61516.9921875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1450504.25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61516.8671875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1450504.25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61480.76953125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1450504.25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61480.765625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1450504.25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61479.74609375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1450504.25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61479.6171875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1450504.25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61463.3203125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1450504.25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61463.1484375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1450504.25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61373.6171875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1450504.25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61373.5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1450504.25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61197.15625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1450504.25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61197.0703125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1450504.25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61179.4140625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1450504.25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61179.3203125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1450504.25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61173.65625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1450504.25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61173.56640625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1450504.25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61084.01953125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1450504.25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61083.9609375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1450504.25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61081.03515625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1450504.25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61080.96484375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1450504.25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61022.71875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1450504.25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61022.6484375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1450504.25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60984.97265625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1450504.25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60985.13671875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1450504.25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61247.27734375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1450504.25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61247.33984375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1450504.25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61259.23046875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1450504.25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61259.28515625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1450504.25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61270.55078125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1450504.25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61270.58203125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1450504.25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61276.6640625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1450504.25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61276.6953125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1450504.25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61279.58984375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1450504.25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61279.625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1450504.25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61283.4609375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1450504.25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61283.46484375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1450504.25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61279.2109375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1450504.25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61279.1953125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1450504.25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61277.3359375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1450504.25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61277.34765625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1450504.25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61283.45703125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1450504.25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61283.453125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1450504.25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61281.42578125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1450504.25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61281.4375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1450504.25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61285.88671875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1450504.25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61285.9140625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1450504.25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61292.8203125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1450504.25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61292.8046875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1450504.25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61289.203125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1450504.25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61289.171875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1450504.25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61278.04296875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1450504.25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61278.0234375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1450504.25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61268.96875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1450504.25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61268.9453125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1450504.25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61256.796875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1450504.25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61256.796875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1450504.25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61256.35546875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1450504.25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61256.33984375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1450504.25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61255.3046875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1450504.25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61255.29296875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1450504.25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61253.76171875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1450504.25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61253.74609375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1450504.25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61251.5546875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1450504.25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61249.296875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1450504.25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61249.2578125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1450504.25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61244.76953125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1450504.25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61244.75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1450504.25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61226.68359375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1450504.25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61226.64453125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1450504.25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61182.10546875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1450504.25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61182.04296875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1450504.25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61175.81640625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1450504.25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61175.734375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1450504.25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61143.70703125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1450504.25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61143.69921875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1450504.25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61149.44140625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1450604.5</v>
      </c>
      <c r="F353">
        <v>0</v>
      </c>
      <c r="G353">
        <v>0</v>
      </c>
      <c r="H353">
        <v>0</v>
      </c>
      <c r="I353">
        <v>1</v>
      </c>
      <c r="J353">
        <v>100</v>
      </c>
      <c r="K353">
        <v>10025.134765625</v>
      </c>
      <c r="L353">
        <v>64439.265625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1580831</v>
      </c>
      <c r="F354">
        <v>0</v>
      </c>
      <c r="G354">
        <v>0</v>
      </c>
      <c r="H354">
        <v>0</v>
      </c>
      <c r="I354">
        <v>1</v>
      </c>
      <c r="J354">
        <v>100</v>
      </c>
      <c r="K354">
        <v>10025.134765625</v>
      </c>
      <c r="L354">
        <v>64127.95703125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1580933.625</v>
      </c>
      <c r="F355">
        <v>0</v>
      </c>
      <c r="G355">
        <v>0</v>
      </c>
      <c r="H355">
        <v>0</v>
      </c>
      <c r="I355">
        <v>1</v>
      </c>
      <c r="J355">
        <v>100</v>
      </c>
      <c r="K355">
        <v>10268.36328125</v>
      </c>
      <c r="L355">
        <v>64170.66015625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1611636.125</v>
      </c>
      <c r="F356">
        <v>0</v>
      </c>
      <c r="G356">
        <v>0</v>
      </c>
      <c r="H356">
        <v>0</v>
      </c>
      <c r="I356">
        <v>1</v>
      </c>
      <c r="J356">
        <v>100</v>
      </c>
      <c r="K356">
        <v>10268.36328125</v>
      </c>
      <c r="L356">
        <v>64177.61328125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1611736.625</v>
      </c>
      <c r="F357">
        <v>0</v>
      </c>
      <c r="G357">
        <v>0</v>
      </c>
      <c r="H357">
        <v>0</v>
      </c>
      <c r="I357">
        <v>1</v>
      </c>
      <c r="J357">
        <v>100</v>
      </c>
      <c r="K357">
        <v>10058.8759765625</v>
      </c>
      <c r="L357">
        <v>64138.60546875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1667865.25</v>
      </c>
      <c r="F358">
        <v>0</v>
      </c>
      <c r="G358">
        <v>0</v>
      </c>
      <c r="H358">
        <v>0</v>
      </c>
      <c r="I358">
        <v>1</v>
      </c>
      <c r="J358">
        <v>100</v>
      </c>
      <c r="K358">
        <v>10058.8759765625</v>
      </c>
      <c r="L358">
        <v>64106.74609375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1671989.375</v>
      </c>
      <c r="F359">
        <v>0</v>
      </c>
      <c r="G359">
        <v>0</v>
      </c>
      <c r="H359">
        <v>0</v>
      </c>
      <c r="I359">
        <v>1</v>
      </c>
      <c r="J359">
        <v>100</v>
      </c>
      <c r="K359">
        <v>10058.8759765625</v>
      </c>
      <c r="L359">
        <v>60217.2890625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1672091.5</v>
      </c>
      <c r="F360">
        <v>0</v>
      </c>
      <c r="G360">
        <v>0</v>
      </c>
      <c r="H360">
        <v>0</v>
      </c>
      <c r="I360">
        <v>1</v>
      </c>
      <c r="J360">
        <v>100</v>
      </c>
      <c r="K360">
        <v>10214.0810546875</v>
      </c>
      <c r="L360">
        <v>60598.5390625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1692417.5</v>
      </c>
      <c r="F361">
        <v>0</v>
      </c>
      <c r="G361">
        <v>0</v>
      </c>
      <c r="H361">
        <v>0</v>
      </c>
      <c r="I361">
        <v>1</v>
      </c>
      <c r="J361">
        <v>100</v>
      </c>
      <c r="K361">
        <v>10214.0810546875</v>
      </c>
      <c r="L361">
        <v>61272.15234375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1692516</v>
      </c>
      <c r="F362">
        <v>0</v>
      </c>
      <c r="G362">
        <v>0</v>
      </c>
      <c r="H362">
        <v>0</v>
      </c>
      <c r="I362">
        <v>1</v>
      </c>
      <c r="J362">
        <v>100</v>
      </c>
      <c r="K362">
        <v>9854.4150390625</v>
      </c>
      <c r="L362">
        <v>61190.22265625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1721980.75</v>
      </c>
      <c r="F363">
        <v>0</v>
      </c>
      <c r="G363">
        <v>0</v>
      </c>
      <c r="H363">
        <v>0</v>
      </c>
      <c r="I363">
        <v>1</v>
      </c>
      <c r="J363">
        <v>100</v>
      </c>
      <c r="K363">
        <v>9854.4150390625</v>
      </c>
      <c r="L363">
        <v>61622.37890625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1722080.625</v>
      </c>
      <c r="F364">
        <v>0</v>
      </c>
      <c r="G364">
        <v>0</v>
      </c>
      <c r="H364">
        <v>0</v>
      </c>
      <c r="I364">
        <v>1</v>
      </c>
      <c r="J364">
        <v>100</v>
      </c>
      <c r="K364">
        <v>9992.19921875</v>
      </c>
      <c r="L364">
        <v>61657.76171875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1801918.375</v>
      </c>
      <c r="F365">
        <v>0</v>
      </c>
      <c r="G365">
        <v>0</v>
      </c>
      <c r="H365">
        <v>0</v>
      </c>
      <c r="I365">
        <v>1</v>
      </c>
      <c r="J365">
        <v>100</v>
      </c>
      <c r="K365">
        <v>9992.19921875</v>
      </c>
      <c r="L365">
        <v>62196.640625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1802019.875</v>
      </c>
      <c r="F366">
        <v>0</v>
      </c>
      <c r="G366">
        <v>0</v>
      </c>
      <c r="H366">
        <v>0</v>
      </c>
      <c r="I366">
        <v>1</v>
      </c>
      <c r="J366">
        <v>100</v>
      </c>
      <c r="K366">
        <v>10158.787109375</v>
      </c>
      <c r="L366">
        <v>62222.17578125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1944141.375</v>
      </c>
      <c r="F367">
        <v>0</v>
      </c>
      <c r="G367">
        <v>0</v>
      </c>
      <c r="H367">
        <v>0</v>
      </c>
      <c r="I367">
        <v>1</v>
      </c>
      <c r="J367">
        <v>100</v>
      </c>
      <c r="K367">
        <v>10158.787109375</v>
      </c>
      <c r="L367">
        <v>62625.51171875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1944141.375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60304.44921875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1944141.375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60265.44921875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1944242</v>
      </c>
      <c r="F370">
        <v>0</v>
      </c>
      <c r="G370">
        <v>0</v>
      </c>
      <c r="H370">
        <v>0</v>
      </c>
      <c r="I370">
        <v>1</v>
      </c>
      <c r="J370">
        <v>100</v>
      </c>
      <c r="K370">
        <v>10058.5693359375</v>
      </c>
      <c r="L370">
        <v>61097.25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2064844.25</v>
      </c>
      <c r="F371">
        <v>0</v>
      </c>
      <c r="G371">
        <v>0</v>
      </c>
      <c r="H371">
        <v>0</v>
      </c>
      <c r="I371">
        <v>1</v>
      </c>
      <c r="J371">
        <v>100</v>
      </c>
      <c r="K371">
        <v>10058.5693359375</v>
      </c>
      <c r="L371">
        <v>62594.3359375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2064943.5</v>
      </c>
      <c r="F372">
        <v>0</v>
      </c>
      <c r="G372">
        <v>0</v>
      </c>
      <c r="H372">
        <v>0</v>
      </c>
      <c r="I372">
        <v>1</v>
      </c>
      <c r="J372">
        <v>100</v>
      </c>
      <c r="K372">
        <v>9936.6884765625</v>
      </c>
      <c r="L372">
        <v>62562.17578125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2094654.25</v>
      </c>
      <c r="F373">
        <v>0</v>
      </c>
      <c r="G373">
        <v>0</v>
      </c>
      <c r="H373">
        <v>0</v>
      </c>
      <c r="I373">
        <v>1</v>
      </c>
      <c r="J373">
        <v>100</v>
      </c>
      <c r="K373">
        <v>9936.6884765625</v>
      </c>
      <c r="L373">
        <v>62625.6875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2094753.625</v>
      </c>
      <c r="F374">
        <v>0</v>
      </c>
      <c r="G374">
        <v>0</v>
      </c>
      <c r="H374">
        <v>0</v>
      </c>
      <c r="I374">
        <v>1</v>
      </c>
      <c r="J374">
        <v>100</v>
      </c>
      <c r="K374">
        <v>9939.3212890625</v>
      </c>
      <c r="L374">
        <v>62626.51171875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2098630</v>
      </c>
      <c r="F375">
        <v>0</v>
      </c>
      <c r="G375">
        <v>0</v>
      </c>
      <c r="H375">
        <v>0</v>
      </c>
      <c r="I375">
        <v>1</v>
      </c>
      <c r="J375">
        <v>100</v>
      </c>
      <c r="K375">
        <v>9939.3212890625</v>
      </c>
      <c r="L375">
        <v>62636.6796875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2098727.75</v>
      </c>
      <c r="F376">
        <v>0</v>
      </c>
      <c r="G376">
        <v>0</v>
      </c>
      <c r="H376">
        <v>0</v>
      </c>
      <c r="I376">
        <v>1</v>
      </c>
      <c r="J376">
        <v>100</v>
      </c>
      <c r="K376">
        <v>9773.02734375</v>
      </c>
      <c r="L376">
        <v>62592.953125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2104493.75</v>
      </c>
      <c r="F377">
        <v>0</v>
      </c>
      <c r="G377">
        <v>0</v>
      </c>
      <c r="H377">
        <v>0</v>
      </c>
      <c r="I377">
        <v>1</v>
      </c>
      <c r="J377">
        <v>100</v>
      </c>
      <c r="K377">
        <v>9773.02734375</v>
      </c>
      <c r="L377">
        <v>62595.01953125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2104592.25</v>
      </c>
      <c r="F378">
        <v>0</v>
      </c>
      <c r="G378">
        <v>0</v>
      </c>
      <c r="H378">
        <v>0</v>
      </c>
      <c r="I378">
        <v>1</v>
      </c>
      <c r="J378">
        <v>100</v>
      </c>
      <c r="K378">
        <v>9856.0185546875</v>
      </c>
      <c r="L378">
        <v>62617.02734375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2114349.75</v>
      </c>
      <c r="F379">
        <v>0</v>
      </c>
      <c r="G379">
        <v>0</v>
      </c>
      <c r="H379">
        <v>0</v>
      </c>
      <c r="I379">
        <v>1</v>
      </c>
      <c r="J379">
        <v>100</v>
      </c>
      <c r="K379">
        <v>9856.0185546875</v>
      </c>
      <c r="L379">
        <v>62640.70703125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2114448</v>
      </c>
      <c r="F380">
        <v>0</v>
      </c>
      <c r="G380">
        <v>0</v>
      </c>
      <c r="H380">
        <v>0</v>
      </c>
      <c r="I380">
        <v>1</v>
      </c>
      <c r="J380">
        <v>100</v>
      </c>
      <c r="K380">
        <v>9820.24609375</v>
      </c>
      <c r="L380">
        <v>62631.4296875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2124170</v>
      </c>
      <c r="F381">
        <v>0</v>
      </c>
      <c r="G381">
        <v>0</v>
      </c>
      <c r="H381">
        <v>0</v>
      </c>
      <c r="I381">
        <v>1</v>
      </c>
      <c r="J381">
        <v>100</v>
      </c>
      <c r="K381">
        <v>9820.24609375</v>
      </c>
      <c r="L381">
        <v>62636.9765625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2124271.5</v>
      </c>
      <c r="F382">
        <v>0</v>
      </c>
      <c r="G382">
        <v>0</v>
      </c>
      <c r="H382">
        <v>0</v>
      </c>
      <c r="I382">
        <v>1</v>
      </c>
      <c r="J382">
        <v>100</v>
      </c>
      <c r="K382">
        <v>10146.28125</v>
      </c>
      <c r="L382">
        <v>62723.6328125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2144462.75</v>
      </c>
      <c r="F383">
        <v>0</v>
      </c>
      <c r="G383">
        <v>0</v>
      </c>
      <c r="H383">
        <v>0</v>
      </c>
      <c r="I383">
        <v>1</v>
      </c>
      <c r="J383">
        <v>100</v>
      </c>
      <c r="K383">
        <v>10146.28125</v>
      </c>
      <c r="L383">
        <v>62741.68359375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2144562.75</v>
      </c>
      <c r="F384">
        <v>0</v>
      </c>
      <c r="G384">
        <v>0</v>
      </c>
      <c r="H384">
        <v>0</v>
      </c>
      <c r="I384">
        <v>1</v>
      </c>
      <c r="J384">
        <v>100</v>
      </c>
      <c r="K384">
        <v>10009.08203125</v>
      </c>
      <c r="L384">
        <v>62705.03125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2184499</v>
      </c>
      <c r="F385">
        <v>0</v>
      </c>
      <c r="G385">
        <v>0</v>
      </c>
      <c r="H385">
        <v>0</v>
      </c>
      <c r="I385">
        <v>1</v>
      </c>
      <c r="J385">
        <v>100</v>
      </c>
      <c r="K385">
        <v>10009.08203125</v>
      </c>
      <c r="L385">
        <v>62714.51171875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2184598.75</v>
      </c>
      <c r="F386">
        <v>0</v>
      </c>
      <c r="G386">
        <v>0</v>
      </c>
      <c r="H386">
        <v>0</v>
      </c>
      <c r="I386">
        <v>1</v>
      </c>
      <c r="J386">
        <v>100</v>
      </c>
      <c r="K386">
        <v>9987.001953125</v>
      </c>
      <c r="L386">
        <v>62708.4921875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2344291</v>
      </c>
      <c r="F387">
        <v>0</v>
      </c>
      <c r="G387">
        <v>0</v>
      </c>
      <c r="H387">
        <v>0</v>
      </c>
      <c r="I387">
        <v>1</v>
      </c>
      <c r="J387">
        <v>100</v>
      </c>
      <c r="K387">
        <v>9987.001953125</v>
      </c>
      <c r="L387">
        <v>62829.80078125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2344393.25</v>
      </c>
      <c r="F388">
        <v>0</v>
      </c>
      <c r="G388">
        <v>0</v>
      </c>
      <c r="H388">
        <v>0</v>
      </c>
      <c r="I388">
        <v>1</v>
      </c>
      <c r="J388">
        <v>100</v>
      </c>
      <c r="K388">
        <v>10236.5185546875</v>
      </c>
      <c r="L388">
        <v>62896.09765625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2344905.25</v>
      </c>
      <c r="F389">
        <v>0</v>
      </c>
      <c r="G389">
        <v>0</v>
      </c>
      <c r="H389">
        <v>0</v>
      </c>
      <c r="I389">
        <v>1</v>
      </c>
      <c r="J389">
        <v>100</v>
      </c>
      <c r="K389">
        <v>10236.5185546875</v>
      </c>
      <c r="L389">
        <v>62901.90234375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2354527.5</v>
      </c>
      <c r="F390">
        <v>0</v>
      </c>
      <c r="G390">
        <v>0</v>
      </c>
      <c r="H390">
        <v>0</v>
      </c>
      <c r="I390">
        <v>1</v>
      </c>
      <c r="J390">
        <v>100</v>
      </c>
      <c r="K390">
        <v>10236.5185546875</v>
      </c>
      <c r="L390">
        <v>59491.33203125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2354626</v>
      </c>
      <c r="F391">
        <v>0</v>
      </c>
      <c r="G391">
        <v>0</v>
      </c>
      <c r="H391">
        <v>0</v>
      </c>
      <c r="I391">
        <v>1</v>
      </c>
      <c r="J391">
        <v>100</v>
      </c>
      <c r="K391">
        <v>9854.8662109375</v>
      </c>
      <c r="L391">
        <v>59406.05859375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2364382.25</v>
      </c>
      <c r="F392">
        <v>0</v>
      </c>
      <c r="G392">
        <v>0</v>
      </c>
      <c r="H392">
        <v>0</v>
      </c>
      <c r="I392">
        <v>1</v>
      </c>
      <c r="J392">
        <v>100</v>
      </c>
      <c r="K392">
        <v>9854.8662109375</v>
      </c>
      <c r="L392">
        <v>59796.75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2364481.5</v>
      </c>
      <c r="F393">
        <v>0</v>
      </c>
      <c r="G393">
        <v>0</v>
      </c>
      <c r="H393">
        <v>0</v>
      </c>
      <c r="I393">
        <v>1</v>
      </c>
      <c r="J393">
        <v>100</v>
      </c>
      <c r="K393">
        <v>9920.1796875</v>
      </c>
      <c r="L393">
        <v>59818.46484375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2374302.5</v>
      </c>
      <c r="F394">
        <v>0</v>
      </c>
      <c r="G394">
        <v>0</v>
      </c>
      <c r="H394">
        <v>0</v>
      </c>
      <c r="I394">
        <v>1</v>
      </c>
      <c r="J394">
        <v>100</v>
      </c>
      <c r="K394">
        <v>9920.1796875</v>
      </c>
      <c r="L394">
        <v>60093.6640625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2374404.25</v>
      </c>
      <c r="F395">
        <v>0</v>
      </c>
      <c r="G395">
        <v>0</v>
      </c>
      <c r="H395">
        <v>0</v>
      </c>
      <c r="I395">
        <v>1</v>
      </c>
      <c r="J395">
        <v>100</v>
      </c>
      <c r="K395">
        <v>10160.0546875</v>
      </c>
      <c r="L395">
        <v>60146.77734375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2414942.75</v>
      </c>
      <c r="F396">
        <v>0</v>
      </c>
      <c r="G396">
        <v>0</v>
      </c>
      <c r="H396">
        <v>0</v>
      </c>
      <c r="I396">
        <v>1</v>
      </c>
      <c r="J396">
        <v>100</v>
      </c>
      <c r="K396">
        <v>10160.0546875</v>
      </c>
      <c r="L396">
        <v>60894.76171875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2415043.5</v>
      </c>
      <c r="F397">
        <v>0</v>
      </c>
      <c r="G397">
        <v>0</v>
      </c>
      <c r="H397">
        <v>0</v>
      </c>
      <c r="I397">
        <v>1</v>
      </c>
      <c r="J397">
        <v>100</v>
      </c>
      <c r="K397">
        <v>10071.2548828125</v>
      </c>
      <c r="L397">
        <v>60880.0390625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2425014</v>
      </c>
      <c r="F398">
        <v>0</v>
      </c>
      <c r="G398">
        <v>0</v>
      </c>
      <c r="H398">
        <v>0</v>
      </c>
      <c r="I398">
        <v>1</v>
      </c>
      <c r="J398">
        <v>100</v>
      </c>
      <c r="K398">
        <v>10071.2548828125</v>
      </c>
      <c r="L398">
        <v>61023.875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2425112.5</v>
      </c>
      <c r="F399">
        <v>0</v>
      </c>
      <c r="G399">
        <v>0</v>
      </c>
      <c r="H399">
        <v>0</v>
      </c>
      <c r="I399">
        <v>1</v>
      </c>
      <c r="J399">
        <v>100</v>
      </c>
      <c r="K399">
        <v>9857.080078125</v>
      </c>
      <c r="L399">
        <v>60978.29296875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2429942.5</v>
      </c>
      <c r="F400">
        <v>0</v>
      </c>
      <c r="G400">
        <v>0</v>
      </c>
      <c r="H400">
        <v>0</v>
      </c>
      <c r="I400">
        <v>1</v>
      </c>
      <c r="J400">
        <v>100</v>
      </c>
      <c r="K400">
        <v>9857.080078125</v>
      </c>
      <c r="L400">
        <v>61034.48046875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2430042.25</v>
      </c>
      <c r="F401">
        <v>0</v>
      </c>
      <c r="G401">
        <v>0</v>
      </c>
      <c r="H401">
        <v>0</v>
      </c>
      <c r="I401">
        <v>1</v>
      </c>
      <c r="J401">
        <v>100</v>
      </c>
      <c r="K401">
        <v>9959.853515625</v>
      </c>
      <c r="L401">
        <v>61058.4453125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2634119.5</v>
      </c>
      <c r="F402">
        <v>0</v>
      </c>
      <c r="G402">
        <v>0</v>
      </c>
      <c r="H402">
        <v>0</v>
      </c>
      <c r="I402">
        <v>1</v>
      </c>
      <c r="J402">
        <v>100</v>
      </c>
      <c r="K402">
        <v>9959.853515625</v>
      </c>
      <c r="L402">
        <v>62872.09765625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2634217.25</v>
      </c>
      <c r="F403">
        <v>0</v>
      </c>
      <c r="G403">
        <v>0</v>
      </c>
      <c r="H403">
        <v>0</v>
      </c>
      <c r="I403">
        <v>1</v>
      </c>
      <c r="J403">
        <v>100</v>
      </c>
      <c r="K403">
        <v>9775.3642578125</v>
      </c>
      <c r="L403">
        <v>62829.203125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2673221</v>
      </c>
      <c r="F404">
        <v>0</v>
      </c>
      <c r="G404">
        <v>0</v>
      </c>
      <c r="H404">
        <v>0</v>
      </c>
      <c r="I404">
        <v>1</v>
      </c>
      <c r="J404">
        <v>100</v>
      </c>
      <c r="K404">
        <v>9775.3642578125</v>
      </c>
      <c r="L404">
        <v>62945.34765625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2673321.25</v>
      </c>
      <c r="F405">
        <v>0</v>
      </c>
      <c r="G405">
        <v>0</v>
      </c>
      <c r="H405">
        <v>0</v>
      </c>
      <c r="I405">
        <v>1</v>
      </c>
      <c r="J405">
        <v>100</v>
      </c>
      <c r="K405">
        <v>10017.712890625</v>
      </c>
      <c r="L405">
        <v>63006.1171875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2693356.5</v>
      </c>
      <c r="F406">
        <v>0</v>
      </c>
      <c r="G406">
        <v>0</v>
      </c>
      <c r="H406">
        <v>0</v>
      </c>
      <c r="I406">
        <v>1</v>
      </c>
      <c r="J406">
        <v>100</v>
      </c>
      <c r="K406">
        <v>10017.712890625</v>
      </c>
      <c r="L406">
        <v>63124.68359375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2703274.25</v>
      </c>
      <c r="F407">
        <v>0</v>
      </c>
      <c r="G407">
        <v>0</v>
      </c>
      <c r="H407">
        <v>0</v>
      </c>
      <c r="I407">
        <v>1</v>
      </c>
      <c r="J407">
        <v>100</v>
      </c>
      <c r="K407">
        <v>10017.712890625</v>
      </c>
      <c r="L407">
        <v>63176.08984375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2703377</v>
      </c>
      <c r="F408">
        <v>0</v>
      </c>
      <c r="G408">
        <v>0</v>
      </c>
      <c r="H408">
        <v>0</v>
      </c>
      <c r="I408">
        <v>1</v>
      </c>
      <c r="J408">
        <v>100</v>
      </c>
      <c r="K408">
        <v>10290.5</v>
      </c>
      <c r="L408">
        <v>63245.33984375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2734145.75</v>
      </c>
      <c r="F409">
        <v>0</v>
      </c>
      <c r="G409">
        <v>0</v>
      </c>
      <c r="H409">
        <v>0</v>
      </c>
      <c r="I409">
        <v>1</v>
      </c>
      <c r="J409">
        <v>100</v>
      </c>
      <c r="K409">
        <v>10290.5</v>
      </c>
      <c r="L409">
        <v>63439.85546875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2734247.5</v>
      </c>
      <c r="F410">
        <v>0</v>
      </c>
      <c r="G410">
        <v>0</v>
      </c>
      <c r="H410">
        <v>0</v>
      </c>
      <c r="I410">
        <v>1</v>
      </c>
      <c r="J410">
        <v>100</v>
      </c>
      <c r="K410">
        <v>10181.23828125</v>
      </c>
      <c r="L410">
        <v>63412.58984375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2735571</v>
      </c>
      <c r="F411">
        <v>0</v>
      </c>
      <c r="G411">
        <v>0</v>
      </c>
      <c r="H411">
        <v>0</v>
      </c>
      <c r="I411">
        <v>1</v>
      </c>
      <c r="J411">
        <v>100</v>
      </c>
      <c r="K411">
        <v>10181.23828125</v>
      </c>
      <c r="L411">
        <v>63414.13671875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2744327</v>
      </c>
      <c r="F412">
        <v>0</v>
      </c>
      <c r="G412">
        <v>0</v>
      </c>
      <c r="H412">
        <v>0</v>
      </c>
      <c r="I412">
        <v>1</v>
      </c>
      <c r="J412">
        <v>100</v>
      </c>
      <c r="K412">
        <v>10181.23828125</v>
      </c>
      <c r="L412">
        <v>63442.63671875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2744427.25</v>
      </c>
      <c r="F413">
        <v>0</v>
      </c>
      <c r="G413">
        <v>0</v>
      </c>
      <c r="H413">
        <v>0</v>
      </c>
      <c r="I413">
        <v>1</v>
      </c>
      <c r="J413">
        <v>100</v>
      </c>
      <c r="K413">
        <v>10042.9091796875</v>
      </c>
      <c r="L413">
        <v>63407.765625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2794541.5</v>
      </c>
      <c r="F414">
        <v>0</v>
      </c>
      <c r="G414">
        <v>0</v>
      </c>
      <c r="H414">
        <v>0</v>
      </c>
      <c r="I414">
        <v>1</v>
      </c>
      <c r="J414">
        <v>100</v>
      </c>
      <c r="K414">
        <v>10042.9091796875</v>
      </c>
      <c r="L414">
        <v>63508.94140625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2794641</v>
      </c>
      <c r="F415">
        <v>0</v>
      </c>
      <c r="G415">
        <v>0</v>
      </c>
      <c r="H415">
        <v>0</v>
      </c>
      <c r="I415">
        <v>1</v>
      </c>
      <c r="J415">
        <v>100</v>
      </c>
      <c r="K415">
        <v>9967.5009765625</v>
      </c>
      <c r="L415">
        <v>63490.23046875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2874281.5</v>
      </c>
      <c r="F416">
        <v>0</v>
      </c>
      <c r="G416">
        <v>0</v>
      </c>
      <c r="H416">
        <v>0</v>
      </c>
      <c r="I416">
        <v>1</v>
      </c>
      <c r="J416">
        <v>100</v>
      </c>
      <c r="K416">
        <v>9967.5009765625</v>
      </c>
      <c r="L416">
        <v>63720.8046875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2874378</v>
      </c>
      <c r="F417">
        <v>0</v>
      </c>
      <c r="G417">
        <v>0</v>
      </c>
      <c r="H417">
        <v>0</v>
      </c>
      <c r="I417">
        <v>1</v>
      </c>
      <c r="J417">
        <v>100</v>
      </c>
      <c r="K417">
        <v>9659.0361328125</v>
      </c>
      <c r="L417">
        <v>63641.55859375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2879111</v>
      </c>
      <c r="F418">
        <v>0</v>
      </c>
      <c r="G418">
        <v>0</v>
      </c>
      <c r="H418">
        <v>0</v>
      </c>
      <c r="I418">
        <v>1</v>
      </c>
      <c r="J418">
        <v>100</v>
      </c>
      <c r="K418">
        <v>9659.0361328125</v>
      </c>
      <c r="L418">
        <v>63624.75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2879212.5</v>
      </c>
      <c r="F419">
        <v>0</v>
      </c>
      <c r="G419">
        <v>0</v>
      </c>
      <c r="H419">
        <v>0</v>
      </c>
      <c r="I419">
        <v>1</v>
      </c>
      <c r="J419">
        <v>100</v>
      </c>
      <c r="K419">
        <v>10142.66015625</v>
      </c>
      <c r="L419">
        <v>63749.94921875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3005894.25</v>
      </c>
      <c r="F420">
        <v>0</v>
      </c>
      <c r="G420">
        <v>0</v>
      </c>
      <c r="H420">
        <v>0</v>
      </c>
      <c r="I420">
        <v>1</v>
      </c>
      <c r="J420">
        <v>100</v>
      </c>
      <c r="K420">
        <v>10142.66015625</v>
      </c>
      <c r="L420">
        <v>64147.3359375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3005991.75</v>
      </c>
      <c r="F421">
        <v>0</v>
      </c>
      <c r="G421">
        <v>0</v>
      </c>
      <c r="H421">
        <v>0</v>
      </c>
      <c r="I421">
        <v>1</v>
      </c>
      <c r="J421">
        <v>100</v>
      </c>
      <c r="K421">
        <v>9761.38671875</v>
      </c>
      <c r="L421">
        <v>64047.41015625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3013703.25</v>
      </c>
      <c r="F422">
        <v>0</v>
      </c>
      <c r="G422">
        <v>0</v>
      </c>
      <c r="H422">
        <v>0</v>
      </c>
      <c r="I422">
        <v>1</v>
      </c>
      <c r="J422">
        <v>100</v>
      </c>
      <c r="K422">
        <v>9761.38671875</v>
      </c>
      <c r="L422">
        <v>64018.1328125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3013799.75</v>
      </c>
      <c r="F423">
        <v>0</v>
      </c>
      <c r="G423">
        <v>0</v>
      </c>
      <c r="H423">
        <v>0</v>
      </c>
      <c r="I423">
        <v>1</v>
      </c>
      <c r="J423">
        <v>100</v>
      </c>
      <c r="K423">
        <v>9632.251953125</v>
      </c>
      <c r="L423">
        <v>63984.109375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3015629.75</v>
      </c>
      <c r="F424">
        <v>0</v>
      </c>
      <c r="G424">
        <v>0</v>
      </c>
      <c r="H424">
        <v>0</v>
      </c>
      <c r="I424">
        <v>1</v>
      </c>
      <c r="J424">
        <v>100</v>
      </c>
      <c r="K424">
        <v>9632.251953125</v>
      </c>
      <c r="L424">
        <v>63974.47265625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3015730.75</v>
      </c>
      <c r="F425">
        <v>0</v>
      </c>
      <c r="G425">
        <v>0</v>
      </c>
      <c r="H425">
        <v>0</v>
      </c>
      <c r="I425">
        <v>1</v>
      </c>
      <c r="J425">
        <v>100</v>
      </c>
      <c r="K425">
        <v>10085.8359375</v>
      </c>
      <c r="L425">
        <v>64093.43359375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3035801.5</v>
      </c>
      <c r="F426">
        <v>0</v>
      </c>
      <c r="G426">
        <v>0</v>
      </c>
      <c r="H426">
        <v>0</v>
      </c>
      <c r="I426">
        <v>1</v>
      </c>
      <c r="J426">
        <v>100</v>
      </c>
      <c r="K426">
        <v>10085.8359375</v>
      </c>
      <c r="L426">
        <v>64253.51171875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3035900.5</v>
      </c>
      <c r="F427">
        <v>0</v>
      </c>
      <c r="G427">
        <v>0</v>
      </c>
      <c r="H427">
        <v>0</v>
      </c>
      <c r="I427">
        <v>1</v>
      </c>
      <c r="J427">
        <v>100</v>
      </c>
      <c r="K427">
        <v>9892.861328125</v>
      </c>
      <c r="L427">
        <v>64203.375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3075373</v>
      </c>
      <c r="F428">
        <v>0</v>
      </c>
      <c r="G428">
        <v>0</v>
      </c>
      <c r="H428">
        <v>0</v>
      </c>
      <c r="I428">
        <v>1</v>
      </c>
      <c r="J428">
        <v>100</v>
      </c>
      <c r="K428">
        <v>9892.861328125</v>
      </c>
      <c r="L428">
        <v>64511.87109375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3075476</v>
      </c>
      <c r="F429">
        <v>0</v>
      </c>
      <c r="G429">
        <v>0</v>
      </c>
      <c r="H429">
        <v>0</v>
      </c>
      <c r="I429">
        <v>1</v>
      </c>
      <c r="J429">
        <v>100</v>
      </c>
      <c r="K429">
        <v>10313.9130859375</v>
      </c>
      <c r="L429">
        <v>64624.17578125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3085686.75</v>
      </c>
      <c r="F430">
        <v>0</v>
      </c>
      <c r="G430">
        <v>0</v>
      </c>
      <c r="H430">
        <v>0</v>
      </c>
      <c r="I430">
        <v>1</v>
      </c>
      <c r="J430">
        <v>100</v>
      </c>
      <c r="K430">
        <v>10313.9130859375</v>
      </c>
      <c r="L430">
        <v>64744.0078125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3085788.75</v>
      </c>
      <c r="F431">
        <v>0</v>
      </c>
      <c r="G431">
        <v>0</v>
      </c>
      <c r="H431">
        <v>0</v>
      </c>
      <c r="I431">
        <v>1</v>
      </c>
      <c r="J431">
        <v>100</v>
      </c>
      <c r="K431">
        <v>10202.009765625</v>
      </c>
      <c r="L431">
        <v>64714.9609375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3106090.75</v>
      </c>
      <c r="F432">
        <v>0</v>
      </c>
      <c r="G432">
        <v>0</v>
      </c>
      <c r="H432">
        <v>0</v>
      </c>
      <c r="I432">
        <v>1</v>
      </c>
      <c r="J432">
        <v>100</v>
      </c>
      <c r="K432">
        <v>10202.009765625</v>
      </c>
      <c r="L432">
        <v>64767.3515625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3106191.5</v>
      </c>
      <c r="F433">
        <v>0</v>
      </c>
      <c r="G433">
        <v>0</v>
      </c>
      <c r="H433">
        <v>0</v>
      </c>
      <c r="I433">
        <v>1</v>
      </c>
      <c r="J433">
        <v>100</v>
      </c>
      <c r="K433">
        <v>10072.41796875</v>
      </c>
      <c r="L433">
        <v>64733.03515625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3126336.5</v>
      </c>
      <c r="F434">
        <v>0</v>
      </c>
      <c r="G434">
        <v>0</v>
      </c>
      <c r="H434">
        <v>0</v>
      </c>
      <c r="I434">
        <v>1</v>
      </c>
      <c r="J434">
        <v>100</v>
      </c>
      <c r="K434">
        <v>10072.41796875</v>
      </c>
      <c r="L434">
        <v>64740.20703125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3136308</v>
      </c>
      <c r="F435">
        <v>0</v>
      </c>
      <c r="G435">
        <v>0</v>
      </c>
      <c r="H435">
        <v>0</v>
      </c>
      <c r="I435">
        <v>1</v>
      </c>
      <c r="J435">
        <v>100</v>
      </c>
      <c r="K435">
        <v>10072.41796875</v>
      </c>
      <c r="L435">
        <v>64749.4921875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3136408.5</v>
      </c>
      <c r="F436">
        <v>0</v>
      </c>
      <c r="G436">
        <v>0</v>
      </c>
      <c r="H436">
        <v>0</v>
      </c>
      <c r="I436">
        <v>1</v>
      </c>
      <c r="J436">
        <v>100</v>
      </c>
      <c r="K436">
        <v>10030.599609375</v>
      </c>
      <c r="L436">
        <v>64738.64453125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3142326.5</v>
      </c>
      <c r="F437">
        <v>0</v>
      </c>
      <c r="G437">
        <v>0</v>
      </c>
      <c r="H437">
        <v>0</v>
      </c>
      <c r="I437">
        <v>1</v>
      </c>
      <c r="J437">
        <v>100</v>
      </c>
      <c r="K437">
        <v>10030.599609375</v>
      </c>
      <c r="L437">
        <v>64734.734375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3142427</v>
      </c>
      <c r="F438">
        <v>0</v>
      </c>
      <c r="G438">
        <v>0</v>
      </c>
      <c r="H438">
        <v>0</v>
      </c>
      <c r="I438">
        <v>1</v>
      </c>
      <c r="J438">
        <v>100</v>
      </c>
      <c r="K438">
        <v>10059.7314453125</v>
      </c>
      <c r="L438">
        <v>64742.484375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3216768.5</v>
      </c>
      <c r="F439">
        <v>0</v>
      </c>
      <c r="G439">
        <v>0</v>
      </c>
      <c r="H439">
        <v>0</v>
      </c>
      <c r="I439">
        <v>1</v>
      </c>
      <c r="J439">
        <v>100</v>
      </c>
      <c r="K439">
        <v>10059.7314453125</v>
      </c>
      <c r="L439">
        <v>64811.234375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3216869.25</v>
      </c>
      <c r="F440">
        <v>0</v>
      </c>
      <c r="G440">
        <v>0</v>
      </c>
      <c r="H440">
        <v>0</v>
      </c>
      <c r="I440">
        <v>1</v>
      </c>
      <c r="J440">
        <v>100</v>
      </c>
      <c r="K440">
        <v>10082.802734375</v>
      </c>
      <c r="L440">
        <v>64817.49609375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3236934</v>
      </c>
      <c r="F441">
        <v>0</v>
      </c>
      <c r="G441">
        <v>0</v>
      </c>
      <c r="H441">
        <v>0</v>
      </c>
      <c r="I441">
        <v>1</v>
      </c>
      <c r="J441">
        <v>100</v>
      </c>
      <c r="K441">
        <v>10082.802734375</v>
      </c>
      <c r="L441">
        <v>64839.359375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3237034.75</v>
      </c>
      <c r="F442">
        <v>0</v>
      </c>
      <c r="G442">
        <v>0</v>
      </c>
      <c r="H442">
        <v>0</v>
      </c>
      <c r="I442">
        <v>1</v>
      </c>
      <c r="J442">
        <v>100</v>
      </c>
      <c r="K442">
        <v>10066.34765625</v>
      </c>
      <c r="L442">
        <v>64835.09765625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3257066.75</v>
      </c>
      <c r="F443">
        <v>0</v>
      </c>
      <c r="G443">
        <v>0</v>
      </c>
      <c r="H443">
        <v>0</v>
      </c>
      <c r="I443">
        <v>1</v>
      </c>
      <c r="J443">
        <v>100</v>
      </c>
      <c r="K443">
        <v>10066.34765625</v>
      </c>
      <c r="L443">
        <v>64857.9609375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3257066.75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60455.28515625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3257066.75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60367.03515625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3257066.75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60366.19921875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3257066.75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60289.94140625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3257066.75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60289.21875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3257066.75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60168.70703125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3257066.75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60168.17578125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3257066.75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60120.04296875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3257066.75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60119.58203125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3257066.75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60077.99609375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3257066.75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60077.60546875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3257066.75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60011.1875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3257066.75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60010.89453125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3257066.75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59984.02734375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3257066.75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59983.76953125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3257066.75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59969.421875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3257066.75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59969.1875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3257066.75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59881.01953125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3257066.75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59880.890625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3257066.75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59857.81640625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3257066.75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59857.71484375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3257066.75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59856.60546875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3257066.75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59848.3515625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3257066.75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59848.26171875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3257066.75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59819.44921875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3257066.75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59819.38671875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3257066.75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59808.125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3257066.75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59808.07421875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3257066.75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59782.796875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3257066.75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59782.76171875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3257066.75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59766.47265625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3257066.75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59766.44140625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3257066.75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59764.94921875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3257066.75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59764.91796875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3257066.75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59741.52734375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3257066.75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59741.5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3257066.75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59726.14453125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3257066.75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59726.12109375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3257066.75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59708.58984375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3257066.75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59708.5625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3257066.75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59696.07421875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3257066.75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59696.046875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3257066.75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59659.84375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3257066.75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59659.81640625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3257066.75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59651.78125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3257066.75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59651.75390625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3257066.75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59609.37890625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3257066.75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59605.76171875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3257066.75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59606.1015625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3257066.75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59829.7890625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3257066.75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59829.91015625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3257066.75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59861.25390625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3257066.75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59861.39453125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3257066.75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59876.44140625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3257066.75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59876.5703125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3257066.75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59904.46484375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3257066.75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59904.49609375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3257066.75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59905.1484375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3257066.75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59905.1640625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3257066.75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59908.1875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3257066.75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59908.40234375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3257066.75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59908.39453125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3257066.75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59906.8125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3257066.75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59906.80859375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3257066.75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59989.11328125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3257066.75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59989.140625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3257066.75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60008.07421875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3257066.75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60010.58203125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3257066.75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60010.60546875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3257066.75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60032.296875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3257066.75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60032.30859375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3257066.75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60032.890625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3257066.75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60032.9296875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3257066.75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60044.11328125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3257066.75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60049.31640625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3257066.75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60049.32421875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3257066.75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60048.02734375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3257066.75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60048.0234375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3257066.75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60051.78125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3257165.5</v>
      </c>
      <c r="F523">
        <v>0</v>
      </c>
      <c r="G523">
        <v>0</v>
      </c>
      <c r="H523">
        <v>0</v>
      </c>
      <c r="I523">
        <v>1</v>
      </c>
      <c r="J523">
        <v>100</v>
      </c>
      <c r="K523">
        <v>9872.4306640625</v>
      </c>
      <c r="L523">
        <v>62952.2109375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3303960.75</v>
      </c>
      <c r="F524">
        <v>0</v>
      </c>
      <c r="G524">
        <v>0</v>
      </c>
      <c r="H524">
        <v>0</v>
      </c>
      <c r="I524">
        <v>1</v>
      </c>
      <c r="J524">
        <v>100</v>
      </c>
      <c r="K524">
        <v>9872.4306640625</v>
      </c>
      <c r="L524">
        <v>63057.0234375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3306429</v>
      </c>
      <c r="F525">
        <v>0</v>
      </c>
      <c r="G525">
        <v>0</v>
      </c>
      <c r="H525">
        <v>0</v>
      </c>
      <c r="I525">
        <v>1</v>
      </c>
      <c r="J525">
        <v>100</v>
      </c>
      <c r="K525">
        <v>9872.4306640625</v>
      </c>
      <c r="L525">
        <v>63056.671875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3306528</v>
      </c>
      <c r="F526">
        <v>0</v>
      </c>
      <c r="G526">
        <v>0</v>
      </c>
      <c r="H526">
        <v>0</v>
      </c>
      <c r="I526">
        <v>1</v>
      </c>
      <c r="J526">
        <v>100</v>
      </c>
      <c r="K526">
        <v>9901.05859375</v>
      </c>
      <c r="L526">
        <v>63061.41796875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3316330</v>
      </c>
      <c r="F527">
        <v>0</v>
      </c>
      <c r="G527">
        <v>0</v>
      </c>
      <c r="H527">
        <v>0</v>
      </c>
      <c r="I527">
        <v>1</v>
      </c>
      <c r="J527">
        <v>100</v>
      </c>
      <c r="K527">
        <v>9901.05859375</v>
      </c>
      <c r="L527">
        <v>63070.953125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3316430.75</v>
      </c>
      <c r="F528">
        <v>0</v>
      </c>
      <c r="G528">
        <v>0</v>
      </c>
      <c r="H528">
        <v>0</v>
      </c>
      <c r="I528">
        <v>1</v>
      </c>
      <c r="J528">
        <v>100</v>
      </c>
      <c r="K528">
        <v>10087.9365234375</v>
      </c>
      <c r="L528">
        <v>63102.9609375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3346593.75</v>
      </c>
      <c r="F529">
        <v>0</v>
      </c>
      <c r="G529">
        <v>0</v>
      </c>
      <c r="H529">
        <v>0</v>
      </c>
      <c r="I529">
        <v>1</v>
      </c>
      <c r="J529">
        <v>100</v>
      </c>
      <c r="K529">
        <v>10087.9365234375</v>
      </c>
      <c r="L529">
        <v>63142.875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3346692.75</v>
      </c>
      <c r="F530">
        <v>0</v>
      </c>
      <c r="G530">
        <v>0</v>
      </c>
      <c r="H530">
        <v>0</v>
      </c>
      <c r="I530">
        <v>1</v>
      </c>
      <c r="J530">
        <v>100</v>
      </c>
      <c r="K530">
        <v>9904.6025390625</v>
      </c>
      <c r="L530">
        <v>63110.62890625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3480999.25</v>
      </c>
      <c r="F531">
        <v>0</v>
      </c>
      <c r="G531">
        <v>0</v>
      </c>
      <c r="H531">
        <v>0</v>
      </c>
      <c r="I531">
        <v>1</v>
      </c>
      <c r="J531">
        <v>100</v>
      </c>
      <c r="K531">
        <v>9904.6025390625</v>
      </c>
      <c r="L531">
        <v>63471.59375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3485258.25</v>
      </c>
      <c r="F532">
        <v>0</v>
      </c>
      <c r="G532">
        <v>0</v>
      </c>
      <c r="H532">
        <v>0</v>
      </c>
      <c r="I532">
        <v>1</v>
      </c>
      <c r="J532">
        <v>100</v>
      </c>
      <c r="K532">
        <v>9904.6025390625</v>
      </c>
      <c r="L532">
        <v>63478.71875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3485358.5</v>
      </c>
      <c r="F533">
        <v>0</v>
      </c>
      <c r="G533">
        <v>0</v>
      </c>
      <c r="H533">
        <v>0</v>
      </c>
      <c r="I533">
        <v>1</v>
      </c>
      <c r="J533">
        <v>100</v>
      </c>
      <c r="K533">
        <v>10032.2890625</v>
      </c>
      <c r="L533">
        <v>63504.7890625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3505322.75</v>
      </c>
      <c r="F534">
        <v>0</v>
      </c>
      <c r="G534">
        <v>0</v>
      </c>
      <c r="H534">
        <v>0</v>
      </c>
      <c r="I534">
        <v>1</v>
      </c>
      <c r="J534">
        <v>100</v>
      </c>
      <c r="K534">
        <v>10032.2890625</v>
      </c>
      <c r="L534">
        <v>63549.171875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3505424.5</v>
      </c>
      <c r="F535">
        <v>0</v>
      </c>
      <c r="G535">
        <v>0</v>
      </c>
      <c r="H535">
        <v>0</v>
      </c>
      <c r="I535">
        <v>1</v>
      </c>
      <c r="J535">
        <v>100</v>
      </c>
      <c r="K535">
        <v>10182.8544921875</v>
      </c>
      <c r="L535">
        <v>63580.484375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3510414.25</v>
      </c>
      <c r="F536">
        <v>0</v>
      </c>
      <c r="G536">
        <v>0</v>
      </c>
      <c r="H536">
        <v>0</v>
      </c>
      <c r="I536">
        <v>1</v>
      </c>
      <c r="J536">
        <v>100</v>
      </c>
      <c r="K536">
        <v>10182.8544921875</v>
      </c>
      <c r="L536">
        <v>63600.38671875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3510513</v>
      </c>
      <c r="F537">
        <v>0</v>
      </c>
      <c r="G537">
        <v>0</v>
      </c>
      <c r="H537">
        <v>0</v>
      </c>
      <c r="I537">
        <v>1</v>
      </c>
      <c r="J537">
        <v>100</v>
      </c>
      <c r="K537">
        <v>9873.7392578125</v>
      </c>
      <c r="L537">
        <v>63536.5703125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3594341</v>
      </c>
      <c r="F538">
        <v>0</v>
      </c>
      <c r="G538">
        <v>0</v>
      </c>
      <c r="H538">
        <v>0</v>
      </c>
      <c r="I538">
        <v>1</v>
      </c>
      <c r="J538">
        <v>100</v>
      </c>
      <c r="K538">
        <v>9873.7392578125</v>
      </c>
      <c r="L538">
        <v>63517.921875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3594440.75</v>
      </c>
      <c r="F539">
        <v>0</v>
      </c>
      <c r="G539">
        <v>0</v>
      </c>
      <c r="H539">
        <v>0</v>
      </c>
      <c r="I539">
        <v>1</v>
      </c>
      <c r="J539">
        <v>100</v>
      </c>
      <c r="K539">
        <v>9986.3759765625</v>
      </c>
      <c r="L539">
        <v>63542.41796875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3744136.75</v>
      </c>
      <c r="F540">
        <v>0</v>
      </c>
      <c r="G540">
        <v>0</v>
      </c>
      <c r="H540">
        <v>0</v>
      </c>
      <c r="I540">
        <v>1</v>
      </c>
      <c r="J540">
        <v>100</v>
      </c>
      <c r="K540">
        <v>9986.3759765625</v>
      </c>
      <c r="L540">
        <v>63533.390625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3744238.5</v>
      </c>
      <c r="F541">
        <v>0</v>
      </c>
      <c r="G541">
        <v>0</v>
      </c>
      <c r="H541">
        <v>0</v>
      </c>
      <c r="I541">
        <v>1</v>
      </c>
      <c r="J541">
        <v>100</v>
      </c>
      <c r="K541">
        <v>10190.6376953125</v>
      </c>
      <c r="L541">
        <v>63581.37890625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3795089.75</v>
      </c>
      <c r="F542">
        <v>0</v>
      </c>
      <c r="G542">
        <v>0</v>
      </c>
      <c r="H542">
        <v>0</v>
      </c>
      <c r="I542">
        <v>1</v>
      </c>
      <c r="J542">
        <v>100</v>
      </c>
      <c r="K542">
        <v>10190.6376953125</v>
      </c>
      <c r="L542">
        <v>63518.62890625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3795188.5</v>
      </c>
      <c r="F543">
        <v>0</v>
      </c>
      <c r="G543">
        <v>0</v>
      </c>
      <c r="H543">
        <v>0</v>
      </c>
      <c r="I543">
        <v>1</v>
      </c>
      <c r="J543">
        <v>100</v>
      </c>
      <c r="K543">
        <v>9855.861328125</v>
      </c>
      <c r="L543">
        <v>63438.30859375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3834513.25</v>
      </c>
      <c r="F544">
        <v>0</v>
      </c>
      <c r="G544">
        <v>0</v>
      </c>
      <c r="H544">
        <v>0</v>
      </c>
      <c r="I544">
        <v>1</v>
      </c>
      <c r="J544">
        <v>100</v>
      </c>
      <c r="K544">
        <v>9855.861328125</v>
      </c>
      <c r="L544">
        <v>63369.71875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3834611.5</v>
      </c>
      <c r="F545">
        <v>0</v>
      </c>
      <c r="G545">
        <v>0</v>
      </c>
      <c r="H545">
        <v>0</v>
      </c>
      <c r="I545">
        <v>1</v>
      </c>
      <c r="J545">
        <v>100</v>
      </c>
      <c r="K545">
        <v>9829.6513671875</v>
      </c>
      <c r="L545">
        <v>63363.234375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3873831.75</v>
      </c>
      <c r="F546">
        <v>0</v>
      </c>
      <c r="G546">
        <v>0</v>
      </c>
      <c r="H546">
        <v>0</v>
      </c>
      <c r="I546">
        <v>1</v>
      </c>
      <c r="J546">
        <v>100</v>
      </c>
      <c r="K546">
        <v>9829.6513671875</v>
      </c>
      <c r="L546">
        <v>63322.57421875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3873934</v>
      </c>
      <c r="F547">
        <v>0</v>
      </c>
      <c r="G547">
        <v>0</v>
      </c>
      <c r="H547">
        <v>0</v>
      </c>
      <c r="I547">
        <v>1</v>
      </c>
      <c r="J547">
        <v>100</v>
      </c>
      <c r="K547">
        <v>10205.7392578125</v>
      </c>
      <c r="L547">
        <v>63413.50390625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3904449</v>
      </c>
      <c r="F548">
        <v>0</v>
      </c>
      <c r="G548">
        <v>0</v>
      </c>
      <c r="H548">
        <v>0</v>
      </c>
      <c r="I548">
        <v>1</v>
      </c>
      <c r="J548">
        <v>100</v>
      </c>
      <c r="K548">
        <v>10205.7392578125</v>
      </c>
      <c r="L548">
        <v>63434.01171875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3904549.25</v>
      </c>
      <c r="F549">
        <v>0</v>
      </c>
      <c r="G549">
        <v>0</v>
      </c>
      <c r="H549">
        <v>0</v>
      </c>
      <c r="I549">
        <v>1</v>
      </c>
      <c r="J549">
        <v>100</v>
      </c>
      <c r="K549">
        <v>10021.5458984375</v>
      </c>
      <c r="L549">
        <v>63389.2578125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3924492.25</v>
      </c>
      <c r="F550">
        <v>0</v>
      </c>
      <c r="G550">
        <v>0</v>
      </c>
      <c r="H550">
        <v>0</v>
      </c>
      <c r="I550">
        <v>1</v>
      </c>
      <c r="J550">
        <v>100</v>
      </c>
      <c r="K550">
        <v>10021.5458984375</v>
      </c>
      <c r="L550">
        <v>63376.58203125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3924594.25</v>
      </c>
      <c r="F551">
        <v>0</v>
      </c>
      <c r="G551">
        <v>0</v>
      </c>
      <c r="H551">
        <v>0</v>
      </c>
      <c r="I551">
        <v>1</v>
      </c>
      <c r="J551">
        <v>100</v>
      </c>
      <c r="K551">
        <v>10200.2841796875</v>
      </c>
      <c r="L551">
        <v>63420.171875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3955093</v>
      </c>
      <c r="F552">
        <v>0</v>
      </c>
      <c r="G552">
        <v>0</v>
      </c>
      <c r="H552">
        <v>0</v>
      </c>
      <c r="I552">
        <v>1</v>
      </c>
      <c r="J552">
        <v>100</v>
      </c>
      <c r="K552">
        <v>10200.2841796875</v>
      </c>
      <c r="L552">
        <v>63445.828125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3955093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59901.9765625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3955093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59834.578125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3955093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59833.93359375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3955093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59725.2109375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3955190.75</v>
      </c>
      <c r="F557">
        <v>0</v>
      </c>
      <c r="G557">
        <v>0</v>
      </c>
      <c r="H557">
        <v>0</v>
      </c>
      <c r="I557">
        <v>1</v>
      </c>
      <c r="J557">
        <v>100</v>
      </c>
      <c r="K557">
        <v>9775.517578125</v>
      </c>
      <c r="L557">
        <v>61755.66796875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3959980.75</v>
      </c>
      <c r="F558">
        <v>0</v>
      </c>
      <c r="G558">
        <v>0</v>
      </c>
      <c r="H558">
        <v>0</v>
      </c>
      <c r="I558">
        <v>1</v>
      </c>
      <c r="J558">
        <v>100</v>
      </c>
      <c r="K558">
        <v>9775.517578125</v>
      </c>
      <c r="L558">
        <v>62450.88671875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3960082</v>
      </c>
      <c r="F559">
        <v>0</v>
      </c>
      <c r="G559">
        <v>0</v>
      </c>
      <c r="H559">
        <v>0</v>
      </c>
      <c r="I559">
        <v>1</v>
      </c>
      <c r="J559">
        <v>100</v>
      </c>
      <c r="K559">
        <v>10118.85546875</v>
      </c>
      <c r="L559">
        <v>62540.20703125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3968986.5</v>
      </c>
      <c r="F560">
        <v>0</v>
      </c>
      <c r="G560">
        <v>0</v>
      </c>
      <c r="H560">
        <v>0</v>
      </c>
      <c r="I560">
        <v>1</v>
      </c>
      <c r="J560">
        <v>100</v>
      </c>
      <c r="K560">
        <v>10118.85546875</v>
      </c>
      <c r="L560">
        <v>62763.9765625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3975159</v>
      </c>
      <c r="F561">
        <v>0</v>
      </c>
      <c r="G561">
        <v>0</v>
      </c>
      <c r="H561">
        <v>0</v>
      </c>
      <c r="I561">
        <v>1</v>
      </c>
      <c r="J561">
        <v>100</v>
      </c>
      <c r="K561">
        <v>10118.85546875</v>
      </c>
      <c r="L561">
        <v>59082.8828125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3975260.25</v>
      </c>
      <c r="F562">
        <v>0</v>
      </c>
      <c r="G562">
        <v>0</v>
      </c>
      <c r="H562">
        <v>0</v>
      </c>
      <c r="I562">
        <v>1</v>
      </c>
      <c r="J562">
        <v>100</v>
      </c>
      <c r="K562">
        <v>10107.486328125</v>
      </c>
      <c r="L562">
        <v>59081.671875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4035804</v>
      </c>
      <c r="F563">
        <v>0</v>
      </c>
      <c r="G563">
        <v>0</v>
      </c>
      <c r="H563">
        <v>0</v>
      </c>
      <c r="I563">
        <v>1</v>
      </c>
      <c r="J563">
        <v>100</v>
      </c>
      <c r="K563">
        <v>10107.486328125</v>
      </c>
      <c r="L563">
        <v>60082.76953125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4035905.25</v>
      </c>
      <c r="F564">
        <v>0</v>
      </c>
      <c r="G564">
        <v>0</v>
      </c>
      <c r="H564">
        <v>0</v>
      </c>
      <c r="I564">
        <v>1</v>
      </c>
      <c r="J564">
        <v>100</v>
      </c>
      <c r="K564">
        <v>10123.9365234375</v>
      </c>
      <c r="L564">
        <v>60090.140625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4045928</v>
      </c>
      <c r="F565">
        <v>0</v>
      </c>
      <c r="G565">
        <v>0</v>
      </c>
      <c r="H565">
        <v>0</v>
      </c>
      <c r="I565">
        <v>1</v>
      </c>
      <c r="J565">
        <v>100</v>
      </c>
      <c r="K565">
        <v>10123.9365234375</v>
      </c>
      <c r="L565">
        <v>60172.18359375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4046028.5</v>
      </c>
      <c r="F566">
        <v>0</v>
      </c>
      <c r="G566">
        <v>0</v>
      </c>
      <c r="H566">
        <v>0</v>
      </c>
      <c r="I566">
        <v>1</v>
      </c>
      <c r="J566">
        <v>100</v>
      </c>
      <c r="K566">
        <v>10058.2861328125</v>
      </c>
      <c r="L566">
        <v>60159.21875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4106277.75</v>
      </c>
      <c r="F567">
        <v>0</v>
      </c>
      <c r="G567">
        <v>0</v>
      </c>
      <c r="H567">
        <v>0</v>
      </c>
      <c r="I567">
        <v>1</v>
      </c>
      <c r="J567">
        <v>100</v>
      </c>
      <c r="K567">
        <v>10058.2861328125</v>
      </c>
      <c r="L567">
        <v>60515.83984375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4106379.25</v>
      </c>
      <c r="F568">
        <v>0</v>
      </c>
      <c r="G568">
        <v>0</v>
      </c>
      <c r="H568">
        <v>0</v>
      </c>
      <c r="I568">
        <v>1</v>
      </c>
      <c r="J568">
        <v>100</v>
      </c>
      <c r="K568">
        <v>10157.763671875</v>
      </c>
      <c r="L568">
        <v>60537.66015625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4116435.5</v>
      </c>
      <c r="F569">
        <v>0</v>
      </c>
      <c r="G569">
        <v>0</v>
      </c>
      <c r="H569">
        <v>0</v>
      </c>
      <c r="I569">
        <v>1</v>
      </c>
      <c r="J569">
        <v>100</v>
      </c>
      <c r="K569">
        <v>10157.763671875</v>
      </c>
      <c r="L569">
        <v>60591.25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4116536.75</v>
      </c>
      <c r="F570">
        <v>0</v>
      </c>
      <c r="G570">
        <v>0</v>
      </c>
      <c r="H570">
        <v>0</v>
      </c>
      <c r="I570">
        <v>1</v>
      </c>
      <c r="J570">
        <v>100</v>
      </c>
      <c r="K570">
        <v>10136.6455078125</v>
      </c>
      <c r="L570">
        <v>60587.0859375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4146845.25</v>
      </c>
      <c r="F571">
        <v>0</v>
      </c>
      <c r="G571">
        <v>0</v>
      </c>
      <c r="H571">
        <v>0</v>
      </c>
      <c r="I571">
        <v>1</v>
      </c>
      <c r="J571">
        <v>100</v>
      </c>
      <c r="K571">
        <v>10136.6455078125</v>
      </c>
      <c r="L571">
        <v>60729.671875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4146942.75</v>
      </c>
      <c r="F572">
        <v>0</v>
      </c>
      <c r="G572">
        <v>0</v>
      </c>
      <c r="H572">
        <v>0</v>
      </c>
      <c r="I572">
        <v>1</v>
      </c>
      <c r="J572">
        <v>100</v>
      </c>
      <c r="K572">
        <v>9747.490234375</v>
      </c>
      <c r="L572">
        <v>60645.68359375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4150744.25</v>
      </c>
      <c r="F573">
        <v>0</v>
      </c>
      <c r="G573">
        <v>0</v>
      </c>
      <c r="H573">
        <v>0</v>
      </c>
      <c r="I573">
        <v>1</v>
      </c>
      <c r="J573">
        <v>100</v>
      </c>
      <c r="K573">
        <v>9747.490234375</v>
      </c>
      <c r="L573">
        <v>60644.69140625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4150842.25</v>
      </c>
      <c r="F574">
        <v>0</v>
      </c>
      <c r="G574">
        <v>0</v>
      </c>
      <c r="H574">
        <v>0</v>
      </c>
      <c r="I574">
        <v>1</v>
      </c>
      <c r="J574">
        <v>100</v>
      </c>
      <c r="K574">
        <v>9785.02734375</v>
      </c>
      <c r="L574">
        <v>60652.95703125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4166400.5</v>
      </c>
      <c r="F575">
        <v>0</v>
      </c>
      <c r="G575">
        <v>0</v>
      </c>
      <c r="H575">
        <v>0</v>
      </c>
      <c r="I575">
        <v>1</v>
      </c>
      <c r="J575">
        <v>100</v>
      </c>
      <c r="K575">
        <v>9785.02734375</v>
      </c>
      <c r="L575">
        <v>60703.1484375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4166503.5</v>
      </c>
      <c r="F576">
        <v>0</v>
      </c>
      <c r="G576">
        <v>0</v>
      </c>
      <c r="H576">
        <v>0</v>
      </c>
      <c r="I576">
        <v>1</v>
      </c>
      <c r="J576">
        <v>100</v>
      </c>
      <c r="K576">
        <v>10310.9345703125</v>
      </c>
      <c r="L576">
        <v>60818.5703125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4171555.75</v>
      </c>
      <c r="F577">
        <v>0</v>
      </c>
      <c r="G577">
        <v>0</v>
      </c>
      <c r="H577">
        <v>0</v>
      </c>
      <c r="I577">
        <v>1</v>
      </c>
      <c r="J577">
        <v>100</v>
      </c>
      <c r="K577">
        <v>10310.9345703125</v>
      </c>
      <c r="L577">
        <v>60862.546875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4171656</v>
      </c>
      <c r="F578">
        <v>0</v>
      </c>
      <c r="G578">
        <v>0</v>
      </c>
      <c r="H578">
        <v>0</v>
      </c>
      <c r="I578">
        <v>1</v>
      </c>
      <c r="J578">
        <v>100</v>
      </c>
      <c r="K578">
        <v>10007.2392578125</v>
      </c>
      <c r="L578">
        <v>60796.12890625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4176559.5</v>
      </c>
      <c r="F579">
        <v>0</v>
      </c>
      <c r="G579">
        <v>0</v>
      </c>
      <c r="H579">
        <v>0</v>
      </c>
      <c r="I579">
        <v>1</v>
      </c>
      <c r="J579">
        <v>100</v>
      </c>
      <c r="K579">
        <v>10007.2392578125</v>
      </c>
      <c r="L579">
        <v>60805.828125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4176659</v>
      </c>
      <c r="F580">
        <v>0</v>
      </c>
      <c r="G580">
        <v>0</v>
      </c>
      <c r="H580">
        <v>0</v>
      </c>
      <c r="I580">
        <v>1</v>
      </c>
      <c r="J580">
        <v>100</v>
      </c>
      <c r="K580">
        <v>9948.130859375</v>
      </c>
      <c r="L580">
        <v>60793.18359375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4176858</v>
      </c>
      <c r="F581">
        <v>0</v>
      </c>
      <c r="G581">
        <v>0</v>
      </c>
      <c r="H581">
        <v>0</v>
      </c>
      <c r="I581">
        <v>1</v>
      </c>
      <c r="J581">
        <v>100</v>
      </c>
      <c r="K581">
        <v>9948.130859375</v>
      </c>
      <c r="L581">
        <v>60793.36328125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4178549</v>
      </c>
      <c r="F582">
        <v>0</v>
      </c>
      <c r="G582">
        <v>0</v>
      </c>
      <c r="H582">
        <v>0</v>
      </c>
      <c r="I582">
        <v>1</v>
      </c>
      <c r="J582">
        <v>100</v>
      </c>
      <c r="K582">
        <v>9948.130859375</v>
      </c>
      <c r="L582">
        <v>60797.5234375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4178650.25</v>
      </c>
      <c r="F583">
        <v>0</v>
      </c>
      <c r="G583">
        <v>0</v>
      </c>
      <c r="H583">
        <v>0</v>
      </c>
      <c r="I583">
        <v>1</v>
      </c>
      <c r="J583">
        <v>100</v>
      </c>
      <c r="K583">
        <v>10116.763671875</v>
      </c>
      <c r="L583">
        <v>60834.83203125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4186642.5</v>
      </c>
      <c r="F584">
        <v>0</v>
      </c>
      <c r="G584">
        <v>0</v>
      </c>
      <c r="H584">
        <v>0</v>
      </c>
      <c r="I584">
        <v>1</v>
      </c>
      <c r="J584">
        <v>100</v>
      </c>
      <c r="K584">
        <v>10116.763671875</v>
      </c>
      <c r="L584">
        <v>60870.8046875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4186742.5</v>
      </c>
      <c r="F585">
        <v>0</v>
      </c>
      <c r="G585">
        <v>0</v>
      </c>
      <c r="H585">
        <v>0</v>
      </c>
      <c r="I585">
        <v>1</v>
      </c>
      <c r="J585">
        <v>100</v>
      </c>
      <c r="K585">
        <v>9994.298828125</v>
      </c>
      <c r="L585">
        <v>60844.11328125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4196637</v>
      </c>
      <c r="F586">
        <v>0</v>
      </c>
      <c r="G586">
        <v>0</v>
      </c>
      <c r="H586">
        <v>0</v>
      </c>
      <c r="I586">
        <v>1</v>
      </c>
      <c r="J586">
        <v>100</v>
      </c>
      <c r="K586">
        <v>9994.298828125</v>
      </c>
      <c r="L586">
        <v>60871.3046875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4196738</v>
      </c>
      <c r="F587">
        <v>0</v>
      </c>
      <c r="G587">
        <v>0</v>
      </c>
      <c r="H587">
        <v>0</v>
      </c>
      <c r="I587">
        <v>1</v>
      </c>
      <c r="J587">
        <v>100</v>
      </c>
      <c r="K587">
        <v>10134.236328125</v>
      </c>
      <c r="L587">
        <v>60902.45703125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4257442</v>
      </c>
      <c r="F588">
        <v>0</v>
      </c>
      <c r="G588">
        <v>0</v>
      </c>
      <c r="H588">
        <v>0</v>
      </c>
      <c r="I588">
        <v>1</v>
      </c>
      <c r="J588">
        <v>100</v>
      </c>
      <c r="K588">
        <v>10134.236328125</v>
      </c>
      <c r="L588">
        <v>61089.53125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4257540</v>
      </c>
      <c r="F589">
        <v>0</v>
      </c>
      <c r="G589">
        <v>0</v>
      </c>
      <c r="H589">
        <v>0</v>
      </c>
      <c r="I589">
        <v>1</v>
      </c>
      <c r="J589">
        <v>100</v>
      </c>
      <c r="K589">
        <v>9761.0751953125</v>
      </c>
      <c r="L589">
        <v>61006.578125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4267203.5</v>
      </c>
      <c r="F590">
        <v>0</v>
      </c>
      <c r="G590">
        <v>0</v>
      </c>
      <c r="H590">
        <v>0</v>
      </c>
      <c r="I590">
        <v>1</v>
      </c>
      <c r="J590">
        <v>100</v>
      </c>
      <c r="K590">
        <v>9761.0751953125</v>
      </c>
      <c r="L590">
        <v>61005.3046875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4267303</v>
      </c>
      <c r="F591">
        <v>0</v>
      </c>
      <c r="G591">
        <v>0</v>
      </c>
      <c r="H591">
        <v>0</v>
      </c>
      <c r="I591">
        <v>1</v>
      </c>
      <c r="J591">
        <v>100</v>
      </c>
      <c r="K591">
        <v>9982.8427734375</v>
      </c>
      <c r="L591">
        <v>61054.671875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4307134.5</v>
      </c>
      <c r="F592">
        <v>0</v>
      </c>
      <c r="G592">
        <v>0</v>
      </c>
      <c r="H592">
        <v>0</v>
      </c>
      <c r="I592">
        <v>1</v>
      </c>
      <c r="J592">
        <v>100</v>
      </c>
      <c r="K592">
        <v>9982.8427734375</v>
      </c>
      <c r="L592">
        <v>61152.40234375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4307235</v>
      </c>
      <c r="F593">
        <v>0</v>
      </c>
      <c r="G593">
        <v>0</v>
      </c>
      <c r="H593">
        <v>0</v>
      </c>
      <c r="I593">
        <v>1</v>
      </c>
      <c r="J593">
        <v>100</v>
      </c>
      <c r="K593">
        <v>10027.8935546875</v>
      </c>
      <c r="L593">
        <v>61162.73828125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4327190.5</v>
      </c>
      <c r="F594">
        <v>0</v>
      </c>
      <c r="G594">
        <v>0</v>
      </c>
      <c r="H594">
        <v>0</v>
      </c>
      <c r="I594">
        <v>1</v>
      </c>
      <c r="J594">
        <v>100</v>
      </c>
      <c r="K594">
        <v>10027.8935546875</v>
      </c>
      <c r="L594">
        <v>61215.0078125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4327288.5</v>
      </c>
      <c r="F595">
        <v>0</v>
      </c>
      <c r="G595">
        <v>0</v>
      </c>
      <c r="H595">
        <v>0</v>
      </c>
      <c r="I595">
        <v>1</v>
      </c>
      <c r="J595">
        <v>100</v>
      </c>
      <c r="K595">
        <v>9779.623046875</v>
      </c>
      <c r="L595">
        <v>61159.3515625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4353400</v>
      </c>
      <c r="F596">
        <v>0</v>
      </c>
      <c r="G596">
        <v>0</v>
      </c>
      <c r="H596">
        <v>0</v>
      </c>
      <c r="I596">
        <v>1</v>
      </c>
      <c r="J596">
        <v>100</v>
      </c>
      <c r="K596">
        <v>9779.623046875</v>
      </c>
      <c r="L596">
        <v>61194.05078125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4356529.5</v>
      </c>
      <c r="F597">
        <v>0</v>
      </c>
      <c r="G597">
        <v>0</v>
      </c>
      <c r="H597">
        <v>0</v>
      </c>
      <c r="I597">
        <v>1</v>
      </c>
      <c r="J597">
        <v>100</v>
      </c>
      <c r="K597">
        <v>9779.623046875</v>
      </c>
      <c r="L597">
        <v>61198.67578125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4356629.5</v>
      </c>
      <c r="F598">
        <v>0</v>
      </c>
      <c r="G598">
        <v>0</v>
      </c>
      <c r="H598">
        <v>0</v>
      </c>
      <c r="I598">
        <v>1</v>
      </c>
      <c r="J598">
        <v>100</v>
      </c>
      <c r="K598">
        <v>9999.056640625</v>
      </c>
      <c r="L598">
        <v>61248.36328125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4426522.5</v>
      </c>
      <c r="F599">
        <v>0</v>
      </c>
      <c r="G599">
        <v>0</v>
      </c>
      <c r="H599">
        <v>0</v>
      </c>
      <c r="I599">
        <v>1</v>
      </c>
      <c r="J599">
        <v>100</v>
      </c>
      <c r="K599">
        <v>9999.056640625</v>
      </c>
      <c r="L599">
        <v>61280.16796875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4426622.5</v>
      </c>
      <c r="F600">
        <v>0</v>
      </c>
      <c r="G600">
        <v>0</v>
      </c>
      <c r="H600">
        <v>0</v>
      </c>
      <c r="I600">
        <v>1</v>
      </c>
      <c r="J600">
        <v>100</v>
      </c>
      <c r="K600">
        <v>9972.08203125</v>
      </c>
      <c r="L600">
        <v>61273.8828125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4446467</v>
      </c>
      <c r="F601">
        <v>0</v>
      </c>
      <c r="G601">
        <v>0</v>
      </c>
      <c r="H601">
        <v>0</v>
      </c>
      <c r="I601">
        <v>1</v>
      </c>
      <c r="J601">
        <v>100</v>
      </c>
      <c r="K601">
        <v>9972.08203125</v>
      </c>
      <c r="L601">
        <v>61266.85546875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4446569.5</v>
      </c>
      <c r="F602">
        <v>0</v>
      </c>
      <c r="G602">
        <v>0</v>
      </c>
      <c r="H602">
        <v>0</v>
      </c>
      <c r="I602">
        <v>1</v>
      </c>
      <c r="J602">
        <v>100</v>
      </c>
      <c r="K602">
        <v>10262.947265625</v>
      </c>
      <c r="L602">
        <v>61334.17578125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4466993</v>
      </c>
      <c r="F603">
        <v>0</v>
      </c>
      <c r="G603">
        <v>0</v>
      </c>
      <c r="H603">
        <v>0</v>
      </c>
      <c r="I603">
        <v>1</v>
      </c>
      <c r="J603">
        <v>100</v>
      </c>
      <c r="K603">
        <v>10262.947265625</v>
      </c>
      <c r="L603">
        <v>61355.13671875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4467092.5</v>
      </c>
      <c r="F604">
        <v>0</v>
      </c>
      <c r="G604">
        <v>0</v>
      </c>
      <c r="H604">
        <v>0</v>
      </c>
      <c r="I604">
        <v>1</v>
      </c>
      <c r="J604">
        <v>100</v>
      </c>
      <c r="K604">
        <v>9993.3955078125</v>
      </c>
      <c r="L604">
        <v>61292.5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4486979.5</v>
      </c>
      <c r="F605">
        <v>0</v>
      </c>
      <c r="G605">
        <v>0</v>
      </c>
      <c r="H605">
        <v>0</v>
      </c>
      <c r="I605">
        <v>1</v>
      </c>
      <c r="J605">
        <v>100</v>
      </c>
      <c r="K605">
        <v>9993.3955078125</v>
      </c>
      <c r="L605">
        <v>61267.8125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4487081</v>
      </c>
      <c r="F606">
        <v>0</v>
      </c>
      <c r="G606">
        <v>0</v>
      </c>
      <c r="H606">
        <v>0</v>
      </c>
      <c r="I606">
        <v>1</v>
      </c>
      <c r="J606">
        <v>100</v>
      </c>
      <c r="K606">
        <v>10157.51953125</v>
      </c>
      <c r="L606">
        <v>61305.76171875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4488300</v>
      </c>
      <c r="F607">
        <v>0</v>
      </c>
      <c r="G607">
        <v>0</v>
      </c>
      <c r="H607">
        <v>0</v>
      </c>
      <c r="I607">
        <v>1</v>
      </c>
      <c r="J607">
        <v>100</v>
      </c>
      <c r="K607">
        <v>10157.51953125</v>
      </c>
      <c r="L607">
        <v>61309.92578125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4497137</v>
      </c>
      <c r="F608">
        <v>0</v>
      </c>
      <c r="G608">
        <v>0</v>
      </c>
      <c r="H608">
        <v>0</v>
      </c>
      <c r="I608">
        <v>1</v>
      </c>
      <c r="J608">
        <v>100</v>
      </c>
      <c r="K608">
        <v>10157.51953125</v>
      </c>
      <c r="L608">
        <v>61312.94921875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4497238</v>
      </c>
      <c r="F609">
        <v>0</v>
      </c>
      <c r="G609">
        <v>0</v>
      </c>
      <c r="H609">
        <v>0</v>
      </c>
      <c r="I609">
        <v>1</v>
      </c>
      <c r="J609">
        <v>100</v>
      </c>
      <c r="K609">
        <v>10075.5703125</v>
      </c>
      <c r="L609">
        <v>61293.8671875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4537439.5</v>
      </c>
      <c r="F610">
        <v>0</v>
      </c>
      <c r="G610">
        <v>0</v>
      </c>
      <c r="H610">
        <v>0</v>
      </c>
      <c r="I610">
        <v>1</v>
      </c>
      <c r="J610">
        <v>100</v>
      </c>
      <c r="K610">
        <v>10075.5703125</v>
      </c>
      <c r="L610">
        <v>61283.1328125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4537539.5</v>
      </c>
      <c r="F611">
        <v>0</v>
      </c>
      <c r="G611">
        <v>0</v>
      </c>
      <c r="H611">
        <v>0</v>
      </c>
      <c r="I611">
        <v>1</v>
      </c>
      <c r="J611">
        <v>100</v>
      </c>
      <c r="K611">
        <v>9994.3134765625</v>
      </c>
      <c r="L611">
        <v>61264.12109375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4567422.5</v>
      </c>
      <c r="F612">
        <v>0</v>
      </c>
      <c r="G612">
        <v>0</v>
      </c>
      <c r="H612">
        <v>0</v>
      </c>
      <c r="I612">
        <v>1</v>
      </c>
      <c r="J612">
        <v>100</v>
      </c>
      <c r="K612">
        <v>9994.3134765625</v>
      </c>
      <c r="L612">
        <v>61250.921875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4567422.5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59202.5546875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4567422.5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59199.9609375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4567520</v>
      </c>
      <c r="F615">
        <v>0</v>
      </c>
      <c r="G615">
        <v>0</v>
      </c>
      <c r="H615">
        <v>0</v>
      </c>
      <c r="I615">
        <v>1</v>
      </c>
      <c r="J615">
        <v>100</v>
      </c>
      <c r="K615">
        <v>9764.568359375</v>
      </c>
      <c r="L615">
        <v>60604.66015625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4590857.5</v>
      </c>
      <c r="F616">
        <v>0</v>
      </c>
      <c r="G616">
        <v>0</v>
      </c>
      <c r="H616">
        <v>0</v>
      </c>
      <c r="I616">
        <v>1</v>
      </c>
      <c r="J616">
        <v>100</v>
      </c>
      <c r="K616">
        <v>9764.568359375</v>
      </c>
      <c r="L616">
        <v>61077.484375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4590956</v>
      </c>
      <c r="F617">
        <v>0</v>
      </c>
      <c r="G617">
        <v>0</v>
      </c>
      <c r="H617">
        <v>0</v>
      </c>
      <c r="I617">
        <v>1</v>
      </c>
      <c r="J617">
        <v>100</v>
      </c>
      <c r="K617">
        <v>9896.029296875</v>
      </c>
      <c r="L617">
        <v>61108.1171875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4596795</v>
      </c>
      <c r="F618">
        <v>0</v>
      </c>
      <c r="G618">
        <v>0</v>
      </c>
      <c r="H618">
        <v>0</v>
      </c>
      <c r="I618">
        <v>1</v>
      </c>
      <c r="J618">
        <v>100</v>
      </c>
      <c r="K618">
        <v>9896.029296875</v>
      </c>
      <c r="L618">
        <v>61127.05078125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4596894.5</v>
      </c>
      <c r="F619">
        <v>0</v>
      </c>
      <c r="G619">
        <v>0</v>
      </c>
      <c r="H619">
        <v>0</v>
      </c>
      <c r="I619">
        <v>1</v>
      </c>
      <c r="J619">
        <v>100</v>
      </c>
      <c r="K619">
        <v>9975.5146484375</v>
      </c>
      <c r="L619">
        <v>61145.70703125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4670613.5</v>
      </c>
      <c r="F620">
        <v>0</v>
      </c>
      <c r="G620">
        <v>0</v>
      </c>
      <c r="H620">
        <v>0</v>
      </c>
      <c r="I620">
        <v>1</v>
      </c>
      <c r="J620">
        <v>100</v>
      </c>
      <c r="K620">
        <v>9975.5146484375</v>
      </c>
      <c r="L620">
        <v>61201.96875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4670710</v>
      </c>
      <c r="F621">
        <v>0</v>
      </c>
      <c r="G621">
        <v>0</v>
      </c>
      <c r="H621">
        <v>0</v>
      </c>
      <c r="I621">
        <v>1</v>
      </c>
      <c r="J621">
        <v>100</v>
      </c>
      <c r="K621">
        <v>9642.1396484375</v>
      </c>
      <c r="L621">
        <v>61124.671875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4678327.5</v>
      </c>
      <c r="F622">
        <v>0</v>
      </c>
      <c r="G622">
        <v>0</v>
      </c>
      <c r="H622">
        <v>0</v>
      </c>
      <c r="I622">
        <v>1</v>
      </c>
      <c r="J622">
        <v>100</v>
      </c>
      <c r="K622">
        <v>9642.1396484375</v>
      </c>
      <c r="L622">
        <v>61104.31640625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4678429.5</v>
      </c>
      <c r="F623">
        <v>0</v>
      </c>
      <c r="G623">
        <v>0</v>
      </c>
      <c r="H623">
        <v>0</v>
      </c>
      <c r="I623">
        <v>1</v>
      </c>
      <c r="J623">
        <v>100</v>
      </c>
      <c r="K623">
        <v>10198.3388671875</v>
      </c>
      <c r="L623">
        <v>61234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4711064</v>
      </c>
      <c r="F624">
        <v>0</v>
      </c>
      <c r="G624">
        <v>0</v>
      </c>
      <c r="H624">
        <v>0</v>
      </c>
      <c r="I624">
        <v>1</v>
      </c>
      <c r="J624">
        <v>100</v>
      </c>
      <c r="K624">
        <v>10198.3388671875</v>
      </c>
      <c r="L624">
        <v>61284.2578125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4721160.5</v>
      </c>
      <c r="F625">
        <v>0</v>
      </c>
      <c r="G625">
        <v>0</v>
      </c>
      <c r="H625">
        <v>0</v>
      </c>
      <c r="I625">
        <v>1</v>
      </c>
      <c r="J625">
        <v>100</v>
      </c>
      <c r="K625">
        <v>10198.3388671875</v>
      </c>
      <c r="L625">
        <v>59686.94140625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4721262</v>
      </c>
      <c r="F626">
        <v>0</v>
      </c>
      <c r="G626">
        <v>0</v>
      </c>
      <c r="H626">
        <v>0</v>
      </c>
      <c r="I626">
        <v>1</v>
      </c>
      <c r="J626">
        <v>100</v>
      </c>
      <c r="K626">
        <v>10142.171875</v>
      </c>
      <c r="L626">
        <v>59989.65625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4822582</v>
      </c>
      <c r="F627">
        <v>0</v>
      </c>
      <c r="G627">
        <v>0</v>
      </c>
      <c r="H627">
        <v>0</v>
      </c>
      <c r="I627">
        <v>1</v>
      </c>
      <c r="J627">
        <v>100</v>
      </c>
      <c r="K627">
        <v>10142.171875</v>
      </c>
      <c r="L627">
        <v>61641.92578125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4822682</v>
      </c>
      <c r="F628">
        <v>0</v>
      </c>
      <c r="G628">
        <v>0</v>
      </c>
      <c r="H628">
        <v>0</v>
      </c>
      <c r="I628">
        <v>1</v>
      </c>
      <c r="J628">
        <v>100</v>
      </c>
      <c r="K628">
        <v>9977.7578125</v>
      </c>
      <c r="L628">
        <v>61602.0703125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4842537.5</v>
      </c>
      <c r="F629">
        <v>0</v>
      </c>
      <c r="G629">
        <v>0</v>
      </c>
      <c r="H629">
        <v>0</v>
      </c>
      <c r="I629">
        <v>1</v>
      </c>
      <c r="J629">
        <v>100</v>
      </c>
      <c r="K629">
        <v>9977.7578125</v>
      </c>
      <c r="L629">
        <v>61748.48828125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4842638.5</v>
      </c>
      <c r="F630">
        <v>0</v>
      </c>
      <c r="G630">
        <v>0</v>
      </c>
      <c r="H630">
        <v>0</v>
      </c>
      <c r="I630">
        <v>1</v>
      </c>
      <c r="J630">
        <v>100</v>
      </c>
      <c r="K630">
        <v>10077.7353515625</v>
      </c>
      <c r="L630">
        <v>61774.34765625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4913082</v>
      </c>
      <c r="F631">
        <v>0</v>
      </c>
      <c r="G631">
        <v>0</v>
      </c>
      <c r="H631">
        <v>0</v>
      </c>
      <c r="I631">
        <v>1</v>
      </c>
      <c r="J631">
        <v>100</v>
      </c>
      <c r="K631">
        <v>10077.7353515625</v>
      </c>
      <c r="L631">
        <v>62324.21875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4913182.5</v>
      </c>
      <c r="F632">
        <v>0</v>
      </c>
      <c r="G632">
        <v>0</v>
      </c>
      <c r="H632">
        <v>0</v>
      </c>
      <c r="I632">
        <v>1</v>
      </c>
      <c r="J632">
        <v>100</v>
      </c>
      <c r="K632">
        <v>10043.509765625</v>
      </c>
      <c r="L632">
        <v>62316.16796875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4963299.5</v>
      </c>
      <c r="F633">
        <v>0</v>
      </c>
      <c r="G633">
        <v>0</v>
      </c>
      <c r="H633">
        <v>0</v>
      </c>
      <c r="I633">
        <v>1</v>
      </c>
      <c r="J633">
        <v>100</v>
      </c>
      <c r="K633">
        <v>10043.509765625</v>
      </c>
      <c r="L633">
        <v>62826.68359375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4963399.5</v>
      </c>
      <c r="F634">
        <v>0</v>
      </c>
      <c r="G634">
        <v>0</v>
      </c>
      <c r="H634">
        <v>0</v>
      </c>
      <c r="I634">
        <v>1</v>
      </c>
      <c r="J634">
        <v>100</v>
      </c>
      <c r="K634">
        <v>10002.4609375</v>
      </c>
      <c r="L634">
        <v>62817.29296875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5033316.5</v>
      </c>
      <c r="F635">
        <v>0</v>
      </c>
      <c r="G635">
        <v>0</v>
      </c>
      <c r="H635">
        <v>0</v>
      </c>
      <c r="I635">
        <v>1</v>
      </c>
      <c r="J635">
        <v>100</v>
      </c>
      <c r="K635">
        <v>10002.4609375</v>
      </c>
      <c r="L635">
        <v>63141.70703125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5033418.5</v>
      </c>
      <c r="F636">
        <v>0</v>
      </c>
      <c r="G636">
        <v>0</v>
      </c>
      <c r="H636">
        <v>0</v>
      </c>
      <c r="I636">
        <v>1</v>
      </c>
      <c r="J636">
        <v>100</v>
      </c>
      <c r="K636">
        <v>10169.490234375</v>
      </c>
      <c r="L636">
        <v>63185.0234375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5063825</v>
      </c>
      <c r="F637">
        <v>0</v>
      </c>
      <c r="G637">
        <v>0</v>
      </c>
      <c r="H637">
        <v>0</v>
      </c>
      <c r="I637">
        <v>1</v>
      </c>
      <c r="J637">
        <v>100</v>
      </c>
      <c r="K637">
        <v>10169.490234375</v>
      </c>
      <c r="L637">
        <v>63263.5546875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5063925.5</v>
      </c>
      <c r="F638">
        <v>0</v>
      </c>
      <c r="G638">
        <v>0</v>
      </c>
      <c r="H638">
        <v>0</v>
      </c>
      <c r="I638">
        <v>1</v>
      </c>
      <c r="J638">
        <v>100</v>
      </c>
      <c r="K638">
        <v>10059.0107421875</v>
      </c>
      <c r="L638">
        <v>63235.2734375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5083943</v>
      </c>
      <c r="F639">
        <v>0</v>
      </c>
      <c r="G639">
        <v>0</v>
      </c>
      <c r="H639">
        <v>0</v>
      </c>
      <c r="I639">
        <v>1</v>
      </c>
      <c r="J639">
        <v>100</v>
      </c>
      <c r="K639">
        <v>10059.0107421875</v>
      </c>
      <c r="L639">
        <v>63280.7734375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5083943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59510.16015625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5083943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59572.6015625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5083943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59572.72265625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5083943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59581.7890625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5083943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59581.88671875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5083943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59583.703125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5083943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59583.81640625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5083943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59623.4609375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5083943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59623.49609375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5083943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59625.9765625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5083943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59626.01171875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5083943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59647.609375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5083943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59647.640625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5083943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59651.5703125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5083943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59651.60546875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5083943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59655.01171875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5083943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59654.984375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5083943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59649.265625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5083943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59649.25390625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5083943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59652.3046875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5083943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59652.30078125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5083943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59651.1640625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5083943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59651.1796875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5083943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59653.73828125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56C49-17C0-4F83-B572-EEDCCE417721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24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62536.30078125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62536.30078125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62536.30078125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62536.3046875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62536.3046875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62536.32421875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62536.32421875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62536.44921875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62536.44921875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62536.7734375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62536.7734375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62536.78515625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62536.78515625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62536.8125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62536.81640625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62537.42578125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62537.42578125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62538.328125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62538.328125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62539.49609375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62539.49609375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62540.85546875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62540.85546875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62540.94921875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62540.94921875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62542.44921875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62542.44921875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62544.0078125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62544.0078125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62545.52734375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62545.52734375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62546.96875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62546.96875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62548.2109375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62548.2109375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62549.08203125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62549.08203125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62549.5078125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62549.5078125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62549.3515625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62549.3515625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62548.49609375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62548.49609375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62546.9609375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62546.95703125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62544.84765625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62544.84765625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62542.21875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62542.21875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62539.12890625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62539.12890625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62535.6328125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62535.6328125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62531.77734375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62531.7734375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62527.59375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62527.58984375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62523.11328125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62523.11328125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62518.359375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62518.359375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62513.359375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62513.35546875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62508.12109375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62508.1171875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62502.6640625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62502.6640625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62497.00390625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62497.00390625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62496.4375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62496.43359375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62494.14453125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62494.140625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62490.0625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62490.05859375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62488.484375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62488.48046875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62487.2890625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62487.2890625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62485.890625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62485.88671875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62485.0859375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62485.0859375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62484.48046875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62484.48046875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62482.24609375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62482.2421875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62482.125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62482.12109375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62481.6328125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62481.6328125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62477.09375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62477.09375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62474.37890625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62474.37890625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62474.2109375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62474.2109375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62473.9609375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62473.95703125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62472.91015625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62472.91015625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62469.52734375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62469.5234375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62469.421875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62469.41796875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62468.45703125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62468.45703125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62467.59375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62467.58984375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62467.15625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62467.15234375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62466.0546875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62466.05078125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62465.171875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62465.171875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62463.89453125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62463.89453125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62461.82421875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62461.8203125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62461.4921875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62461.48828125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62461.33203125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62461.328125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62460.73046875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62460.7265625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62460.5859375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62460.5859375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62460.3125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62460.30859375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62459.38671875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62459.38671875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62458.48046875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62458.4765625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62446.26171875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62446.2421875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62445.484375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62445.46484375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62442.0234375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62442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62428.1953125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62428.1640625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62417.6640625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62417.625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62401.203125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62401.16015625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62382.30078125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62382.25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62372.0703125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62372.01953125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62367.86328125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62367.80859375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62355.8515625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62355.796875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62350.25390625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62350.1953125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62346.84375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62346.7890625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62344.55078125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62344.49609375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62270.15234375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62270.08984375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62250.55859375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62250.49609375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62237.31640625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62237.25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62230.63671875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62230.5703125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62223.91796875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62223.8515625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62189.7109375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62189.640625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62169.046875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62168.98046875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62164.93359375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62164.8671875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62148.6640625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62148.59375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62124.63671875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62124.5390625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62117.33203125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62117.24609375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62098.84765625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62098.765625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62085.94921875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62086.1875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62135.83203125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62136.05859375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62188.55859375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62188.43359375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62092.2734375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62092.2109375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61973.8203125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61973.49609375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61896.30859375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61896.08984375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61857.97265625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61857.81640625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61871.46484375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61871.48828125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61868.9765625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61868.94140625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61855.92578125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61855.90625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61851.46484375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61851.4375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61848.80078125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61848.9765625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61914.15234375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61914.0390625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61819.03125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61819.14453125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61825.70703125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61825.62890625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61772.4453125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61772.00390625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61697.328125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61697.09765625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61670.8671875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61670.85546875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61667.78515625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61667.74609375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61663.16015625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61663.1171875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61649.72265625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61649.69140625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61599.62109375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61599.52734375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61595.2890625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61595.25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61494.43359375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61494.3671875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61487.4140625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61487.3515625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61481.43359375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61481.39453125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61461.265625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61461.21484375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61408.9375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61408.984375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61414.890625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61414.80859375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61395.26953125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61395.203125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61363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61362.95703125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61346.234375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61346.1796875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61323.515625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61323.453125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61279.62890625</v>
      </c>
    </row>
    <row r="256" spans="1:12" x14ac:dyDescent="0.25">
      <c r="A256">
        <v>1399</v>
      </c>
      <c r="B256" s="1">
        <f>DATE(2022,7,2) + TIME(0,0,0)</f>
        <v>44744</v>
      </c>
      <c r="C256">
        <v>29547.974609375</v>
      </c>
      <c r="D256">
        <v>0</v>
      </c>
      <c r="E256">
        <v>0</v>
      </c>
      <c r="F256">
        <v>0</v>
      </c>
      <c r="G256">
        <v>2954797.5</v>
      </c>
      <c r="H256">
        <v>0</v>
      </c>
      <c r="I256">
        <v>1</v>
      </c>
      <c r="J256">
        <v>0</v>
      </c>
      <c r="K256">
        <v>0</v>
      </c>
      <c r="L256">
        <v>64472.0625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5909595</v>
      </c>
      <c r="D257">
        <v>0</v>
      </c>
      <c r="E257">
        <v>0</v>
      </c>
      <c r="F257">
        <v>0</v>
      </c>
      <c r="G257">
        <v>2954797.5</v>
      </c>
      <c r="H257">
        <v>0</v>
      </c>
      <c r="I257">
        <v>1</v>
      </c>
      <c r="J257">
        <v>0</v>
      </c>
      <c r="K257">
        <v>0</v>
      </c>
      <c r="L257">
        <v>64433.26171875</v>
      </c>
    </row>
    <row r="258" spans="1:12" x14ac:dyDescent="0.25">
      <c r="A258">
        <v>1401</v>
      </c>
      <c r="B258" s="1">
        <f>DATE(2022,7,4) + TIME(0,0,0)</f>
        <v>44746</v>
      </c>
      <c r="C258">
        <v>5939825</v>
      </c>
      <c r="D258">
        <v>0</v>
      </c>
      <c r="E258">
        <v>0</v>
      </c>
      <c r="F258">
        <v>0</v>
      </c>
      <c r="G258">
        <v>3022973</v>
      </c>
      <c r="H258">
        <v>0</v>
      </c>
      <c r="I258">
        <v>1</v>
      </c>
      <c r="J258">
        <v>0</v>
      </c>
      <c r="K258">
        <v>0</v>
      </c>
      <c r="L258">
        <v>64495.04296875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7421081.5</v>
      </c>
      <c r="D259">
        <v>0</v>
      </c>
      <c r="E259">
        <v>0</v>
      </c>
      <c r="F259">
        <v>0</v>
      </c>
      <c r="G259">
        <v>3022973</v>
      </c>
      <c r="H259">
        <v>0</v>
      </c>
      <c r="I259">
        <v>1</v>
      </c>
      <c r="J259">
        <v>0</v>
      </c>
      <c r="K259">
        <v>0</v>
      </c>
      <c r="L259">
        <v>64505.94921875</v>
      </c>
    </row>
    <row r="260" spans="1:12" x14ac:dyDescent="0.25">
      <c r="A260">
        <v>1401.5</v>
      </c>
      <c r="B260" s="1">
        <f>DATE(2022,7,4) + TIME(12,0,0)</f>
        <v>44746.5</v>
      </c>
      <c r="C260">
        <v>7451032.5</v>
      </c>
      <c r="D260">
        <v>0</v>
      </c>
      <c r="E260">
        <v>0</v>
      </c>
      <c r="F260">
        <v>0</v>
      </c>
      <c r="G260">
        <v>2995078.75</v>
      </c>
      <c r="H260">
        <v>0</v>
      </c>
      <c r="I260">
        <v>1</v>
      </c>
      <c r="J260">
        <v>0</v>
      </c>
      <c r="K260">
        <v>0</v>
      </c>
      <c r="L260">
        <v>64481.2734375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8918621</v>
      </c>
      <c r="D261">
        <v>0</v>
      </c>
      <c r="E261">
        <v>0</v>
      </c>
      <c r="F261">
        <v>0</v>
      </c>
      <c r="G261">
        <v>2995078.75</v>
      </c>
      <c r="H261">
        <v>0</v>
      </c>
      <c r="I261">
        <v>1</v>
      </c>
      <c r="J261">
        <v>0</v>
      </c>
      <c r="K261">
        <v>0</v>
      </c>
      <c r="L261">
        <v>64477.40625</v>
      </c>
    </row>
    <row r="262" spans="1:12" x14ac:dyDescent="0.25">
      <c r="A262">
        <v>1402</v>
      </c>
      <c r="B262" s="1">
        <f>DATE(2022,7,5) + TIME(0,0,0)</f>
        <v>44747</v>
      </c>
      <c r="C262">
        <v>8948473</v>
      </c>
      <c r="D262">
        <v>0</v>
      </c>
      <c r="E262">
        <v>0</v>
      </c>
      <c r="F262">
        <v>0</v>
      </c>
      <c r="G262">
        <v>2985201.75</v>
      </c>
      <c r="H262">
        <v>0</v>
      </c>
      <c r="I262">
        <v>1</v>
      </c>
      <c r="J262">
        <v>0</v>
      </c>
      <c r="K262">
        <v>0</v>
      </c>
      <c r="L262">
        <v>64468.6953125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14889025</v>
      </c>
      <c r="D263">
        <v>0</v>
      </c>
      <c r="E263">
        <v>0</v>
      </c>
      <c r="F263">
        <v>0</v>
      </c>
      <c r="G263">
        <v>2985201.75</v>
      </c>
      <c r="H263">
        <v>0</v>
      </c>
      <c r="I263">
        <v>1</v>
      </c>
      <c r="J263">
        <v>0</v>
      </c>
      <c r="K263">
        <v>0</v>
      </c>
      <c r="L263">
        <v>64084.234375</v>
      </c>
    </row>
    <row r="264" spans="1:12" x14ac:dyDescent="0.25">
      <c r="A264">
        <v>1404</v>
      </c>
      <c r="B264" s="1">
        <f>DATE(2022,7,7) + TIME(0,0,0)</f>
        <v>44749</v>
      </c>
      <c r="C264">
        <v>14918797</v>
      </c>
      <c r="D264">
        <v>0</v>
      </c>
      <c r="E264">
        <v>0</v>
      </c>
      <c r="F264">
        <v>0</v>
      </c>
      <c r="G264">
        <v>2977193.5</v>
      </c>
      <c r="H264">
        <v>0</v>
      </c>
      <c r="I264">
        <v>1</v>
      </c>
      <c r="J264">
        <v>0</v>
      </c>
      <c r="K264">
        <v>0</v>
      </c>
      <c r="L264">
        <v>64076.515625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32752186</v>
      </c>
      <c r="D265">
        <v>0</v>
      </c>
      <c r="E265">
        <v>0</v>
      </c>
      <c r="F265">
        <v>0</v>
      </c>
      <c r="G265">
        <v>2977193.5</v>
      </c>
      <c r="H265">
        <v>0</v>
      </c>
      <c r="I265">
        <v>1</v>
      </c>
      <c r="J265">
        <v>0</v>
      </c>
      <c r="K265">
        <v>0</v>
      </c>
      <c r="L265">
        <v>63477.359375</v>
      </c>
    </row>
    <row r="266" spans="1:12" x14ac:dyDescent="0.25">
      <c r="A266">
        <v>1410</v>
      </c>
      <c r="B266" s="1">
        <f>DATE(2022,7,13) + TIME(0,0,0)</f>
        <v>44755</v>
      </c>
      <c r="C266">
        <v>32781922</v>
      </c>
      <c r="D266">
        <v>0</v>
      </c>
      <c r="E266">
        <v>0</v>
      </c>
      <c r="F266">
        <v>0</v>
      </c>
      <c r="G266">
        <v>2973723.5</v>
      </c>
      <c r="H266">
        <v>0</v>
      </c>
      <c r="I266">
        <v>1</v>
      </c>
      <c r="J266">
        <v>0</v>
      </c>
      <c r="K266">
        <v>0</v>
      </c>
      <c r="L266">
        <v>63466.03515625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38699632</v>
      </c>
      <c r="D267">
        <v>0</v>
      </c>
      <c r="E267">
        <v>0</v>
      </c>
      <c r="F267">
        <v>0</v>
      </c>
      <c r="G267">
        <v>2973723.5</v>
      </c>
      <c r="H267">
        <v>0</v>
      </c>
      <c r="I267">
        <v>1</v>
      </c>
      <c r="J267">
        <v>0</v>
      </c>
      <c r="K267">
        <v>0</v>
      </c>
      <c r="L267">
        <v>63260.25390625</v>
      </c>
    </row>
    <row r="268" spans="1:12" x14ac:dyDescent="0.25">
      <c r="A268">
        <v>1412</v>
      </c>
      <c r="B268" s="1">
        <f>DATE(2022,7,15) + TIME(0,0,0)</f>
        <v>44757</v>
      </c>
      <c r="C268">
        <v>38729784</v>
      </c>
      <c r="D268">
        <v>0</v>
      </c>
      <c r="E268">
        <v>0</v>
      </c>
      <c r="F268">
        <v>0</v>
      </c>
      <c r="G268">
        <v>3015308.75</v>
      </c>
      <c r="H268">
        <v>0</v>
      </c>
      <c r="I268">
        <v>1</v>
      </c>
      <c r="J268">
        <v>0</v>
      </c>
      <c r="K268">
        <v>0</v>
      </c>
      <c r="L268">
        <v>63288.61328125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53776176</v>
      </c>
      <c r="D269">
        <v>0</v>
      </c>
      <c r="E269">
        <v>0</v>
      </c>
      <c r="F269">
        <v>0</v>
      </c>
      <c r="G269">
        <v>3015308.75</v>
      </c>
      <c r="H269">
        <v>0</v>
      </c>
      <c r="I269">
        <v>1</v>
      </c>
      <c r="J269">
        <v>0</v>
      </c>
      <c r="K269">
        <v>0</v>
      </c>
      <c r="L269">
        <v>63010.8828125</v>
      </c>
    </row>
    <row r="270" spans="1:12" x14ac:dyDescent="0.25">
      <c r="A270">
        <v>1417</v>
      </c>
      <c r="B270" s="1">
        <f>DATE(2022,7,20) + TIME(0,0,0)</f>
        <v>44762</v>
      </c>
      <c r="C270">
        <v>53805420</v>
      </c>
      <c r="D270">
        <v>0</v>
      </c>
      <c r="E270">
        <v>0</v>
      </c>
      <c r="F270">
        <v>0</v>
      </c>
      <c r="G270">
        <v>2924418</v>
      </c>
      <c r="H270">
        <v>0</v>
      </c>
      <c r="I270">
        <v>1</v>
      </c>
      <c r="J270">
        <v>0</v>
      </c>
      <c r="K270">
        <v>0</v>
      </c>
      <c r="L270">
        <v>62969.30078125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62549432</v>
      </c>
      <c r="D271">
        <v>0</v>
      </c>
      <c r="E271">
        <v>0</v>
      </c>
      <c r="F271">
        <v>0</v>
      </c>
      <c r="G271">
        <v>2924418</v>
      </c>
      <c r="H271">
        <v>0</v>
      </c>
      <c r="I271">
        <v>1</v>
      </c>
      <c r="J271">
        <v>0</v>
      </c>
      <c r="K271">
        <v>0</v>
      </c>
      <c r="L271">
        <v>62885.67578125</v>
      </c>
    </row>
    <row r="272" spans="1:12" x14ac:dyDescent="0.25">
      <c r="A272">
        <v>1420</v>
      </c>
      <c r="B272" s="1">
        <f>DATE(2022,7,23) + TIME(0,0,0)</f>
        <v>44765</v>
      </c>
      <c r="C272">
        <v>62579416</v>
      </c>
      <c r="D272">
        <v>0</v>
      </c>
      <c r="E272">
        <v>0</v>
      </c>
      <c r="F272">
        <v>0</v>
      </c>
      <c r="G272">
        <v>2998610.25</v>
      </c>
      <c r="H272">
        <v>0</v>
      </c>
      <c r="I272">
        <v>1</v>
      </c>
      <c r="J272">
        <v>0</v>
      </c>
      <c r="K272">
        <v>0</v>
      </c>
      <c r="L272">
        <v>62921.640625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89536920</v>
      </c>
      <c r="D273">
        <v>0</v>
      </c>
      <c r="E273">
        <v>0</v>
      </c>
      <c r="F273">
        <v>0</v>
      </c>
      <c r="G273">
        <v>2998610.25</v>
      </c>
      <c r="H273">
        <v>0</v>
      </c>
      <c r="I273">
        <v>1</v>
      </c>
      <c r="J273">
        <v>0</v>
      </c>
      <c r="K273">
        <v>0</v>
      </c>
      <c r="L273">
        <v>62498.03515625</v>
      </c>
    </row>
    <row r="274" spans="1:12" x14ac:dyDescent="0.25">
      <c r="A274">
        <v>1429</v>
      </c>
      <c r="B274" s="1">
        <f>DATE(2022,8,1) + TIME(0,0,0)</f>
        <v>44774</v>
      </c>
      <c r="C274">
        <v>89567552</v>
      </c>
      <c r="D274">
        <v>0</v>
      </c>
      <c r="E274">
        <v>0</v>
      </c>
      <c r="F274">
        <v>0</v>
      </c>
      <c r="G274">
        <v>3062747.25</v>
      </c>
      <c r="H274">
        <v>0</v>
      </c>
      <c r="I274">
        <v>1</v>
      </c>
      <c r="J274">
        <v>0</v>
      </c>
      <c r="K274">
        <v>0</v>
      </c>
      <c r="L274">
        <v>62527.51953125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91987120</v>
      </c>
      <c r="D275">
        <v>0</v>
      </c>
      <c r="E275">
        <v>0</v>
      </c>
      <c r="F275">
        <v>0</v>
      </c>
      <c r="G275">
        <v>3062747.25</v>
      </c>
      <c r="H275">
        <v>0</v>
      </c>
      <c r="I275">
        <v>1</v>
      </c>
      <c r="J275">
        <v>0</v>
      </c>
      <c r="K275">
        <v>0</v>
      </c>
      <c r="L275">
        <v>62482.203125</v>
      </c>
    </row>
    <row r="276" spans="1:12" x14ac:dyDescent="0.25">
      <c r="A276">
        <v>1429.8</v>
      </c>
      <c r="B276" s="1">
        <f>DATE(2022,8,1) + TIME(19,12,0)</f>
        <v>44774.8</v>
      </c>
      <c r="C276">
        <v>92018176</v>
      </c>
      <c r="D276">
        <v>0</v>
      </c>
      <c r="E276">
        <v>0</v>
      </c>
      <c r="F276">
        <v>0</v>
      </c>
      <c r="G276">
        <v>3105473</v>
      </c>
      <c r="H276">
        <v>0</v>
      </c>
      <c r="I276">
        <v>1</v>
      </c>
      <c r="J276">
        <v>0</v>
      </c>
      <c r="K276">
        <v>0</v>
      </c>
      <c r="L276">
        <v>62497.9375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92608216</v>
      </c>
      <c r="D277">
        <v>0</v>
      </c>
      <c r="E277">
        <v>0</v>
      </c>
      <c r="F277">
        <v>0</v>
      </c>
      <c r="G277">
        <v>3105473</v>
      </c>
      <c r="H277">
        <v>0</v>
      </c>
      <c r="I277">
        <v>1</v>
      </c>
      <c r="J277">
        <v>0</v>
      </c>
      <c r="K277">
        <v>0</v>
      </c>
      <c r="L277">
        <v>62494.11328125</v>
      </c>
    </row>
    <row r="278" spans="1:12" x14ac:dyDescent="0.25">
      <c r="A278">
        <v>1430</v>
      </c>
      <c r="B278" s="1">
        <f>DATE(2022,8,2) + TIME(0,0,0)</f>
        <v>44775</v>
      </c>
      <c r="C278">
        <v>92638384</v>
      </c>
      <c r="D278">
        <v>0</v>
      </c>
      <c r="E278">
        <v>0</v>
      </c>
      <c r="F278">
        <v>0</v>
      </c>
      <c r="G278">
        <v>3016666.75</v>
      </c>
      <c r="H278">
        <v>0</v>
      </c>
      <c r="I278">
        <v>1</v>
      </c>
      <c r="J278">
        <v>0</v>
      </c>
      <c r="K278">
        <v>0</v>
      </c>
      <c r="L278">
        <v>62460.26171875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101658216</v>
      </c>
      <c r="D279">
        <v>0</v>
      </c>
      <c r="E279">
        <v>0</v>
      </c>
      <c r="F279">
        <v>0</v>
      </c>
      <c r="G279">
        <v>3016666.75</v>
      </c>
      <c r="H279">
        <v>0</v>
      </c>
      <c r="I279">
        <v>1</v>
      </c>
      <c r="J279">
        <v>0</v>
      </c>
      <c r="K279">
        <v>0</v>
      </c>
      <c r="L279">
        <v>62372.1640625</v>
      </c>
    </row>
    <row r="280" spans="1:12" x14ac:dyDescent="0.25">
      <c r="A280">
        <v>1433</v>
      </c>
      <c r="B280" s="1">
        <f>DATE(2022,8,5) + TIME(0,0,0)</f>
        <v>44778</v>
      </c>
      <c r="C280">
        <v>101697792</v>
      </c>
      <c r="D280">
        <v>0</v>
      </c>
      <c r="E280">
        <v>0</v>
      </c>
      <c r="F280">
        <v>0</v>
      </c>
      <c r="G280">
        <v>3957427.75</v>
      </c>
      <c r="H280">
        <v>0</v>
      </c>
      <c r="I280">
        <v>1</v>
      </c>
      <c r="J280">
        <v>0</v>
      </c>
      <c r="K280">
        <v>0</v>
      </c>
      <c r="L280">
        <v>62724.4296875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125402784</v>
      </c>
      <c r="D281">
        <v>0</v>
      </c>
      <c r="E281">
        <v>0</v>
      </c>
      <c r="F281">
        <v>0</v>
      </c>
      <c r="G281">
        <v>3957427.75</v>
      </c>
      <c r="H281">
        <v>0</v>
      </c>
      <c r="I281">
        <v>1</v>
      </c>
      <c r="J281">
        <v>0</v>
      </c>
      <c r="K281">
        <v>0</v>
      </c>
      <c r="L281">
        <v>62895.8046875</v>
      </c>
    </row>
    <row r="282" spans="1:12" x14ac:dyDescent="0.25">
      <c r="A282">
        <v>1439</v>
      </c>
      <c r="B282" s="1">
        <f>DATE(2022,8,11) + TIME(0,0,0)</f>
        <v>44784</v>
      </c>
      <c r="C282">
        <v>125432200</v>
      </c>
      <c r="D282">
        <v>0</v>
      </c>
      <c r="E282">
        <v>0</v>
      </c>
      <c r="F282">
        <v>0</v>
      </c>
      <c r="G282">
        <v>2942164.25</v>
      </c>
      <c r="H282">
        <v>0</v>
      </c>
      <c r="I282">
        <v>1</v>
      </c>
      <c r="J282">
        <v>0</v>
      </c>
      <c r="K282">
        <v>0</v>
      </c>
      <c r="L282">
        <v>62539.77734375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128344944</v>
      </c>
      <c r="D283">
        <v>0</v>
      </c>
      <c r="E283">
        <v>0</v>
      </c>
      <c r="F283">
        <v>0</v>
      </c>
      <c r="G283">
        <v>2942164.25</v>
      </c>
      <c r="H283">
        <v>0</v>
      </c>
      <c r="I283">
        <v>1</v>
      </c>
      <c r="J283">
        <v>0</v>
      </c>
      <c r="K283">
        <v>0</v>
      </c>
      <c r="L283">
        <v>62337.4375</v>
      </c>
    </row>
    <row r="284" spans="1:12" x14ac:dyDescent="0.25">
      <c r="A284">
        <v>1440</v>
      </c>
      <c r="B284" s="1">
        <f>DATE(2022,8,12) + TIME(0,0,0)</f>
        <v>44785</v>
      </c>
      <c r="C284">
        <v>128374352</v>
      </c>
      <c r="D284">
        <v>0</v>
      </c>
      <c r="E284">
        <v>0</v>
      </c>
      <c r="F284">
        <v>0</v>
      </c>
      <c r="G284">
        <v>2940686.75</v>
      </c>
      <c r="H284">
        <v>0</v>
      </c>
      <c r="I284">
        <v>1</v>
      </c>
      <c r="J284">
        <v>0</v>
      </c>
      <c r="K284">
        <v>0</v>
      </c>
      <c r="L284">
        <v>62335.01953125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145989072</v>
      </c>
      <c r="D285">
        <v>0</v>
      </c>
      <c r="E285">
        <v>0</v>
      </c>
      <c r="F285">
        <v>0</v>
      </c>
      <c r="G285">
        <v>2940686.75</v>
      </c>
      <c r="H285">
        <v>0</v>
      </c>
      <c r="I285">
        <v>1</v>
      </c>
      <c r="J285">
        <v>0</v>
      </c>
      <c r="K285">
        <v>0</v>
      </c>
      <c r="L285">
        <v>62097.37109375</v>
      </c>
    </row>
    <row r="286" spans="1:12" x14ac:dyDescent="0.25">
      <c r="A286">
        <v>1446</v>
      </c>
      <c r="B286" s="1">
        <f>DATE(2022,8,18) + TIME(0,0,0)</f>
        <v>44791</v>
      </c>
      <c r="C286">
        <v>146018928</v>
      </c>
      <c r="D286">
        <v>0</v>
      </c>
      <c r="E286">
        <v>0</v>
      </c>
      <c r="F286">
        <v>0</v>
      </c>
      <c r="G286">
        <v>2986970</v>
      </c>
      <c r="H286">
        <v>0</v>
      </c>
      <c r="I286">
        <v>1</v>
      </c>
      <c r="J286">
        <v>0</v>
      </c>
      <c r="K286">
        <v>0</v>
      </c>
      <c r="L286">
        <v>62112.82421875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202741488</v>
      </c>
      <c r="D287">
        <v>0</v>
      </c>
      <c r="E287">
        <v>0</v>
      </c>
      <c r="F287">
        <v>0</v>
      </c>
      <c r="G287">
        <v>2986970</v>
      </c>
      <c r="H287">
        <v>0</v>
      </c>
      <c r="I287">
        <v>1</v>
      </c>
      <c r="J287">
        <v>0</v>
      </c>
      <c r="K287">
        <v>0</v>
      </c>
      <c r="L287">
        <v>61845.9140625</v>
      </c>
    </row>
    <row r="288" spans="1:12" x14ac:dyDescent="0.25">
      <c r="A288">
        <v>1465</v>
      </c>
      <c r="B288" s="1">
        <f>DATE(2022,9,6) + TIME(0,0,0)</f>
        <v>44810</v>
      </c>
      <c r="C288">
        <v>202770768</v>
      </c>
      <c r="D288">
        <v>0</v>
      </c>
      <c r="E288">
        <v>0</v>
      </c>
      <c r="F288">
        <v>0</v>
      </c>
      <c r="G288">
        <v>2927470.25</v>
      </c>
      <c r="H288">
        <v>0</v>
      </c>
      <c r="I288">
        <v>1</v>
      </c>
      <c r="J288">
        <v>0</v>
      </c>
      <c r="K288">
        <v>0</v>
      </c>
      <c r="L288">
        <v>61830.54296875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208596432</v>
      </c>
      <c r="D289">
        <v>0</v>
      </c>
      <c r="E289">
        <v>0</v>
      </c>
      <c r="F289">
        <v>0</v>
      </c>
      <c r="G289">
        <v>2927470.25</v>
      </c>
      <c r="H289">
        <v>0</v>
      </c>
      <c r="I289">
        <v>1</v>
      </c>
      <c r="J289">
        <v>0</v>
      </c>
      <c r="K289">
        <v>0</v>
      </c>
      <c r="L289">
        <v>61783.96875</v>
      </c>
    </row>
    <row r="290" spans="1:12" x14ac:dyDescent="0.25">
      <c r="A290">
        <v>1467</v>
      </c>
      <c r="B290" s="1">
        <f>DATE(2022,9,8) + TIME(0,0,0)</f>
        <v>44812</v>
      </c>
      <c r="C290">
        <v>208625008</v>
      </c>
      <c r="D290">
        <v>0</v>
      </c>
      <c r="E290">
        <v>0</v>
      </c>
      <c r="F290">
        <v>0</v>
      </c>
      <c r="G290">
        <v>2857788.25</v>
      </c>
      <c r="H290">
        <v>0</v>
      </c>
      <c r="I290">
        <v>1</v>
      </c>
      <c r="J290">
        <v>0</v>
      </c>
      <c r="K290">
        <v>0</v>
      </c>
      <c r="L290">
        <v>61763.82421875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210311104</v>
      </c>
      <c r="D291">
        <v>0</v>
      </c>
      <c r="E291">
        <v>0</v>
      </c>
      <c r="F291">
        <v>0</v>
      </c>
      <c r="G291">
        <v>2857788.25</v>
      </c>
      <c r="H291">
        <v>0</v>
      </c>
      <c r="I291">
        <v>1</v>
      </c>
      <c r="J291">
        <v>0</v>
      </c>
      <c r="K291">
        <v>0</v>
      </c>
      <c r="L291">
        <v>61744.47265625</v>
      </c>
    </row>
    <row r="292" spans="1:12" x14ac:dyDescent="0.25">
      <c r="A292">
        <v>1467.6</v>
      </c>
      <c r="B292" s="1">
        <f>DATE(2022,9,8) + TIME(14,24,0)</f>
        <v>44812.6</v>
      </c>
      <c r="C292">
        <v>210340640</v>
      </c>
      <c r="D292">
        <v>0</v>
      </c>
      <c r="E292">
        <v>0</v>
      </c>
      <c r="F292">
        <v>0</v>
      </c>
      <c r="G292">
        <v>2953683.25</v>
      </c>
      <c r="H292">
        <v>0</v>
      </c>
      <c r="I292">
        <v>1</v>
      </c>
      <c r="J292">
        <v>0</v>
      </c>
      <c r="K292">
        <v>0</v>
      </c>
      <c r="L292">
        <v>61771.7265625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243983104</v>
      </c>
      <c r="D293">
        <v>0</v>
      </c>
      <c r="E293">
        <v>0</v>
      </c>
      <c r="F293">
        <v>0</v>
      </c>
      <c r="G293">
        <v>2953683.25</v>
      </c>
      <c r="H293">
        <v>0</v>
      </c>
      <c r="I293">
        <v>1</v>
      </c>
      <c r="J293">
        <v>0</v>
      </c>
      <c r="K293">
        <v>0</v>
      </c>
      <c r="L293">
        <v>61648.3125</v>
      </c>
    </row>
    <row r="294" spans="1:12" x14ac:dyDescent="0.25">
      <c r="A294">
        <v>1479</v>
      </c>
      <c r="B294" s="1">
        <f>DATE(2022,9,20) + TIME(0,0,0)</f>
        <v>44824</v>
      </c>
      <c r="C294">
        <v>244014080</v>
      </c>
      <c r="D294">
        <v>0</v>
      </c>
      <c r="E294">
        <v>0</v>
      </c>
      <c r="F294">
        <v>0</v>
      </c>
      <c r="G294">
        <v>3098922.75</v>
      </c>
      <c r="H294">
        <v>0</v>
      </c>
      <c r="I294">
        <v>1</v>
      </c>
      <c r="J294">
        <v>0</v>
      </c>
      <c r="K294">
        <v>0</v>
      </c>
      <c r="L294">
        <v>61688.71484375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245532560</v>
      </c>
      <c r="D295">
        <v>0</v>
      </c>
      <c r="E295">
        <v>0</v>
      </c>
      <c r="F295">
        <v>0</v>
      </c>
      <c r="G295">
        <v>3098922.75</v>
      </c>
      <c r="H295">
        <v>0</v>
      </c>
      <c r="I295">
        <v>1</v>
      </c>
      <c r="J295">
        <v>0</v>
      </c>
      <c r="K295">
        <v>0</v>
      </c>
      <c r="L295">
        <v>61700.09375</v>
      </c>
    </row>
    <row r="296" spans="1:12" x14ac:dyDescent="0.25">
      <c r="A296">
        <v>1479.5</v>
      </c>
      <c r="B296" s="1">
        <f>DATE(2022,9,20) + TIME(12,0,0)</f>
        <v>44824.5</v>
      </c>
      <c r="C296">
        <v>245562384</v>
      </c>
      <c r="D296">
        <v>0</v>
      </c>
      <c r="E296">
        <v>0</v>
      </c>
      <c r="F296">
        <v>0</v>
      </c>
      <c r="G296">
        <v>2983267</v>
      </c>
      <c r="H296">
        <v>0</v>
      </c>
      <c r="I296">
        <v>1</v>
      </c>
      <c r="J296">
        <v>0</v>
      </c>
      <c r="K296">
        <v>0</v>
      </c>
      <c r="L296">
        <v>61668.203125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270890336</v>
      </c>
      <c r="D297">
        <v>0</v>
      </c>
      <c r="E297">
        <v>0</v>
      </c>
      <c r="F297">
        <v>0</v>
      </c>
      <c r="G297">
        <v>2983267</v>
      </c>
      <c r="H297">
        <v>0</v>
      </c>
      <c r="I297">
        <v>1</v>
      </c>
      <c r="J297">
        <v>0</v>
      </c>
      <c r="K297">
        <v>0</v>
      </c>
      <c r="L297">
        <v>61589.87890625</v>
      </c>
    </row>
    <row r="298" spans="1:12" x14ac:dyDescent="0.25">
      <c r="A298">
        <v>1488</v>
      </c>
      <c r="B298" s="1">
        <f>DATE(2022,9,29) + TIME(0,0,0)</f>
        <v>44833</v>
      </c>
      <c r="C298">
        <v>270919712</v>
      </c>
      <c r="D298">
        <v>0</v>
      </c>
      <c r="E298">
        <v>0</v>
      </c>
      <c r="F298">
        <v>0</v>
      </c>
      <c r="G298">
        <v>2939095.5</v>
      </c>
      <c r="H298">
        <v>0</v>
      </c>
      <c r="I298">
        <v>1</v>
      </c>
      <c r="J298">
        <v>0</v>
      </c>
      <c r="K298">
        <v>0</v>
      </c>
      <c r="L298">
        <v>61577.76171875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285585792</v>
      </c>
      <c r="D299">
        <v>0</v>
      </c>
      <c r="E299">
        <v>0</v>
      </c>
      <c r="F299">
        <v>0</v>
      </c>
      <c r="G299">
        <v>2939095.5</v>
      </c>
      <c r="H299">
        <v>0</v>
      </c>
      <c r="I299">
        <v>1</v>
      </c>
      <c r="J299">
        <v>0</v>
      </c>
      <c r="K299">
        <v>0</v>
      </c>
      <c r="L299">
        <v>61493.90234375</v>
      </c>
    </row>
    <row r="300" spans="1:12" x14ac:dyDescent="0.25">
      <c r="A300">
        <v>1493</v>
      </c>
      <c r="B300" s="1">
        <f>DATE(2022,10,4) + TIME(0,0,0)</f>
        <v>44838</v>
      </c>
      <c r="C300">
        <v>285622752</v>
      </c>
      <c r="D300">
        <v>0</v>
      </c>
      <c r="E300">
        <v>0</v>
      </c>
      <c r="F300">
        <v>0</v>
      </c>
      <c r="G300">
        <v>3696047.25</v>
      </c>
      <c r="H300">
        <v>0</v>
      </c>
      <c r="I300">
        <v>1</v>
      </c>
      <c r="J300">
        <v>0</v>
      </c>
      <c r="K300">
        <v>0</v>
      </c>
      <c r="L300">
        <v>62244.328125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359506752</v>
      </c>
      <c r="D301">
        <v>0</v>
      </c>
      <c r="E301">
        <v>0</v>
      </c>
      <c r="F301">
        <v>0</v>
      </c>
      <c r="G301">
        <v>3696047.25</v>
      </c>
      <c r="H301">
        <v>0</v>
      </c>
      <c r="I301">
        <v>1</v>
      </c>
      <c r="J301">
        <v>0</v>
      </c>
      <c r="K301">
        <v>0</v>
      </c>
      <c r="L301">
        <v>64042.3984375</v>
      </c>
    </row>
    <row r="302" spans="1:12" x14ac:dyDescent="0.25">
      <c r="A302">
        <v>1513</v>
      </c>
      <c r="B302" s="1">
        <f>DATE(2022,10,24) + TIME(0,0,0)</f>
        <v>44858</v>
      </c>
      <c r="C302">
        <v>359545504</v>
      </c>
      <c r="D302">
        <v>0</v>
      </c>
      <c r="E302">
        <v>0</v>
      </c>
      <c r="F302">
        <v>0</v>
      </c>
      <c r="G302">
        <v>3874432</v>
      </c>
      <c r="H302">
        <v>0</v>
      </c>
      <c r="I302">
        <v>1</v>
      </c>
      <c r="J302">
        <v>0</v>
      </c>
      <c r="K302">
        <v>0</v>
      </c>
      <c r="L302">
        <v>64127.70703125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367255616</v>
      </c>
      <c r="D303">
        <v>0</v>
      </c>
      <c r="E303">
        <v>0</v>
      </c>
      <c r="F303">
        <v>0</v>
      </c>
      <c r="G303">
        <v>3874432</v>
      </c>
      <c r="H303">
        <v>0</v>
      </c>
      <c r="I303">
        <v>1</v>
      </c>
      <c r="J303">
        <v>0</v>
      </c>
      <c r="K303">
        <v>0</v>
      </c>
      <c r="L303">
        <v>64226.1171875</v>
      </c>
    </row>
    <row r="304" spans="1:12" x14ac:dyDescent="0.25">
      <c r="A304">
        <v>1515</v>
      </c>
      <c r="B304" s="1">
        <f>DATE(2022,10,26) + TIME(0,0,0)</f>
        <v>44860</v>
      </c>
      <c r="C304">
        <v>367294208</v>
      </c>
      <c r="D304">
        <v>0</v>
      </c>
      <c r="E304">
        <v>0</v>
      </c>
      <c r="F304">
        <v>0</v>
      </c>
      <c r="G304">
        <v>3858685.25</v>
      </c>
      <c r="H304">
        <v>0</v>
      </c>
      <c r="I304">
        <v>1</v>
      </c>
      <c r="J304">
        <v>0</v>
      </c>
      <c r="K304">
        <v>0</v>
      </c>
      <c r="L304">
        <v>64219.828125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378831680</v>
      </c>
      <c r="D305">
        <v>0</v>
      </c>
      <c r="E305">
        <v>0</v>
      </c>
      <c r="F305">
        <v>0</v>
      </c>
      <c r="G305">
        <v>3858685.25</v>
      </c>
      <c r="H305">
        <v>0</v>
      </c>
      <c r="I305">
        <v>1</v>
      </c>
      <c r="J305">
        <v>0</v>
      </c>
      <c r="K305">
        <v>0</v>
      </c>
      <c r="L305">
        <v>64286.734375</v>
      </c>
    </row>
    <row r="306" spans="1:12" x14ac:dyDescent="0.25">
      <c r="A306">
        <v>1518</v>
      </c>
      <c r="B306" s="1">
        <f>DATE(2022,10,29) + TIME(0,0,0)</f>
        <v>44863</v>
      </c>
      <c r="C306">
        <v>378870112</v>
      </c>
      <c r="D306">
        <v>0</v>
      </c>
      <c r="E306">
        <v>0</v>
      </c>
      <c r="F306">
        <v>0</v>
      </c>
      <c r="G306">
        <v>3842786</v>
      </c>
      <c r="H306">
        <v>0</v>
      </c>
      <c r="I306">
        <v>1</v>
      </c>
      <c r="J306">
        <v>0</v>
      </c>
      <c r="K306">
        <v>0</v>
      </c>
      <c r="L306">
        <v>64280.0234375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390360032</v>
      </c>
      <c r="D307">
        <v>0</v>
      </c>
      <c r="E307">
        <v>0</v>
      </c>
      <c r="F307">
        <v>0</v>
      </c>
      <c r="G307">
        <v>3842786</v>
      </c>
      <c r="H307">
        <v>0</v>
      </c>
      <c r="I307">
        <v>1</v>
      </c>
      <c r="J307">
        <v>0</v>
      </c>
      <c r="K307">
        <v>0</v>
      </c>
      <c r="L307">
        <v>64336.3828125</v>
      </c>
    </row>
    <row r="308" spans="1:12" x14ac:dyDescent="0.25">
      <c r="A308">
        <v>1521</v>
      </c>
      <c r="B308" s="1">
        <f>DATE(2022,11,1) + TIME(0,0,0)</f>
        <v>44866</v>
      </c>
      <c r="C308">
        <v>390399648</v>
      </c>
      <c r="D308">
        <v>0</v>
      </c>
      <c r="E308">
        <v>0</v>
      </c>
      <c r="F308">
        <v>0</v>
      </c>
      <c r="G308">
        <v>3961946.5</v>
      </c>
      <c r="H308">
        <v>0</v>
      </c>
      <c r="I308">
        <v>1</v>
      </c>
      <c r="J308">
        <v>0</v>
      </c>
      <c r="K308">
        <v>0</v>
      </c>
      <c r="L308">
        <v>64387.171875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393529600</v>
      </c>
      <c r="D309">
        <v>0</v>
      </c>
      <c r="E309">
        <v>0</v>
      </c>
      <c r="F309">
        <v>0</v>
      </c>
      <c r="G309">
        <v>3961946.5</v>
      </c>
      <c r="H309">
        <v>0</v>
      </c>
      <c r="I309">
        <v>1</v>
      </c>
      <c r="J309">
        <v>0</v>
      </c>
      <c r="K309">
        <v>0</v>
      </c>
      <c r="L309">
        <v>64436.23828125</v>
      </c>
    </row>
    <row r="310" spans="1:12" x14ac:dyDescent="0.25">
      <c r="A310">
        <v>1521.8</v>
      </c>
      <c r="B310" s="1">
        <f>DATE(2022,11,1) + TIME(19,12,0)</f>
        <v>44866.8</v>
      </c>
      <c r="C310">
        <v>393569056</v>
      </c>
      <c r="D310">
        <v>0</v>
      </c>
      <c r="E310">
        <v>0</v>
      </c>
      <c r="F310">
        <v>0</v>
      </c>
      <c r="G310">
        <v>3946652.5</v>
      </c>
      <c r="H310">
        <v>0</v>
      </c>
      <c r="I310">
        <v>1</v>
      </c>
      <c r="J310">
        <v>0</v>
      </c>
      <c r="K310">
        <v>0</v>
      </c>
      <c r="L310">
        <v>64430.13671875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398265568</v>
      </c>
      <c r="D311">
        <v>0</v>
      </c>
      <c r="E311">
        <v>0</v>
      </c>
      <c r="F311">
        <v>0</v>
      </c>
      <c r="G311">
        <v>3946652.5</v>
      </c>
      <c r="H311">
        <v>0</v>
      </c>
      <c r="I311">
        <v>1</v>
      </c>
      <c r="J311">
        <v>0</v>
      </c>
      <c r="K311">
        <v>0</v>
      </c>
      <c r="L311">
        <v>64460.2109375</v>
      </c>
    </row>
    <row r="312" spans="1:12" x14ac:dyDescent="0.25">
      <c r="A312">
        <v>1523</v>
      </c>
      <c r="B312" s="1">
        <f>DATE(2022,11,3) + TIME(0,0,0)</f>
        <v>44868</v>
      </c>
      <c r="C312">
        <v>398303072</v>
      </c>
      <c r="D312">
        <v>0</v>
      </c>
      <c r="E312">
        <v>0</v>
      </c>
      <c r="F312">
        <v>0</v>
      </c>
      <c r="G312">
        <v>3751004</v>
      </c>
      <c r="H312">
        <v>0</v>
      </c>
      <c r="I312">
        <v>1</v>
      </c>
      <c r="J312">
        <v>0</v>
      </c>
      <c r="K312">
        <v>0</v>
      </c>
      <c r="L312">
        <v>64378.0390625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409518592</v>
      </c>
      <c r="D313">
        <v>0</v>
      </c>
      <c r="E313">
        <v>0</v>
      </c>
      <c r="F313">
        <v>0</v>
      </c>
      <c r="G313">
        <v>3751004</v>
      </c>
      <c r="H313">
        <v>0</v>
      </c>
      <c r="I313">
        <v>1</v>
      </c>
      <c r="J313">
        <v>0</v>
      </c>
      <c r="K313">
        <v>0</v>
      </c>
      <c r="L313">
        <v>64341.265625</v>
      </c>
    </row>
    <row r="314" spans="1:12" x14ac:dyDescent="0.25">
      <c r="A314">
        <v>1526</v>
      </c>
      <c r="B314" s="1">
        <f>DATE(2022,11,6) + TIME(0,0,0)</f>
        <v>44871</v>
      </c>
      <c r="C314">
        <v>409556000</v>
      </c>
      <c r="D314">
        <v>0</v>
      </c>
      <c r="E314">
        <v>0</v>
      </c>
      <c r="F314">
        <v>0</v>
      </c>
      <c r="G314">
        <v>3742509.5</v>
      </c>
      <c r="H314">
        <v>0</v>
      </c>
      <c r="I314">
        <v>1</v>
      </c>
      <c r="J314">
        <v>0</v>
      </c>
      <c r="K314">
        <v>0</v>
      </c>
      <c r="L314">
        <v>64337.80859375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413261088</v>
      </c>
      <c r="D315">
        <v>0</v>
      </c>
      <c r="E315">
        <v>0</v>
      </c>
      <c r="F315">
        <v>0</v>
      </c>
      <c r="G315">
        <v>3742509.5</v>
      </c>
      <c r="H315">
        <v>0</v>
      </c>
      <c r="I315">
        <v>1</v>
      </c>
      <c r="J315">
        <v>0</v>
      </c>
      <c r="K315">
        <v>0</v>
      </c>
      <c r="L315">
        <v>64341.6015625</v>
      </c>
    </row>
    <row r="316" spans="1:12" x14ac:dyDescent="0.25">
      <c r="A316">
        <v>1527</v>
      </c>
      <c r="B316" s="1">
        <f>DATE(2022,11,7) + TIME(0,0,0)</f>
        <v>44872</v>
      </c>
      <c r="C316">
        <v>413300704</v>
      </c>
      <c r="D316">
        <v>0</v>
      </c>
      <c r="E316">
        <v>0</v>
      </c>
      <c r="F316">
        <v>0</v>
      </c>
      <c r="G316">
        <v>3961180</v>
      </c>
      <c r="H316">
        <v>0</v>
      </c>
      <c r="I316">
        <v>1</v>
      </c>
      <c r="J316">
        <v>0</v>
      </c>
      <c r="K316">
        <v>0</v>
      </c>
      <c r="L316">
        <v>64432.29296875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425144640</v>
      </c>
      <c r="D317">
        <v>0</v>
      </c>
      <c r="E317">
        <v>0</v>
      </c>
      <c r="F317">
        <v>0</v>
      </c>
      <c r="G317">
        <v>3961180</v>
      </c>
      <c r="H317">
        <v>0</v>
      </c>
      <c r="I317">
        <v>1</v>
      </c>
      <c r="J317">
        <v>0</v>
      </c>
      <c r="K317">
        <v>0</v>
      </c>
      <c r="L317">
        <v>64558.87109375</v>
      </c>
    </row>
    <row r="318" spans="1:12" x14ac:dyDescent="0.25">
      <c r="A318">
        <v>1530</v>
      </c>
      <c r="B318" s="1">
        <f>DATE(2022,11,10) + TIME(0,0,0)</f>
        <v>44875</v>
      </c>
      <c r="C318">
        <v>425182112</v>
      </c>
      <c r="D318">
        <v>0</v>
      </c>
      <c r="E318">
        <v>0</v>
      </c>
      <c r="F318">
        <v>0</v>
      </c>
      <c r="G318">
        <v>3749613</v>
      </c>
      <c r="H318">
        <v>0</v>
      </c>
      <c r="I318">
        <v>1</v>
      </c>
      <c r="J318">
        <v>0</v>
      </c>
      <c r="K318">
        <v>0</v>
      </c>
      <c r="L318">
        <v>64472.08203125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428894240</v>
      </c>
      <c r="D319">
        <v>0</v>
      </c>
      <c r="E319">
        <v>0</v>
      </c>
      <c r="F319">
        <v>0</v>
      </c>
      <c r="G319">
        <v>3749613</v>
      </c>
      <c r="H319">
        <v>0</v>
      </c>
      <c r="I319">
        <v>1</v>
      </c>
      <c r="J319">
        <v>0</v>
      </c>
      <c r="K319">
        <v>0</v>
      </c>
      <c r="L319">
        <v>64426.7734375</v>
      </c>
    </row>
    <row r="320" spans="1:12" x14ac:dyDescent="0.25">
      <c r="A320">
        <v>1531</v>
      </c>
      <c r="B320" s="1">
        <f>DATE(2022,11,11) + TIME(0,0,0)</f>
        <v>44876</v>
      </c>
      <c r="C320">
        <v>428934432</v>
      </c>
      <c r="D320">
        <v>0</v>
      </c>
      <c r="E320">
        <v>0</v>
      </c>
      <c r="F320">
        <v>0</v>
      </c>
      <c r="G320">
        <v>4018071.75</v>
      </c>
      <c r="H320">
        <v>0</v>
      </c>
      <c r="I320">
        <v>1</v>
      </c>
      <c r="J320">
        <v>0</v>
      </c>
      <c r="K320">
        <v>0</v>
      </c>
      <c r="L320">
        <v>64536.5859375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436930400</v>
      </c>
      <c r="D321">
        <v>0</v>
      </c>
      <c r="E321">
        <v>0</v>
      </c>
      <c r="F321">
        <v>0</v>
      </c>
      <c r="G321">
        <v>4018071.75</v>
      </c>
      <c r="H321">
        <v>0</v>
      </c>
      <c r="I321">
        <v>1</v>
      </c>
      <c r="J321">
        <v>0</v>
      </c>
      <c r="K321">
        <v>0</v>
      </c>
      <c r="L321">
        <v>64635.28125</v>
      </c>
    </row>
    <row r="322" spans="1:12" x14ac:dyDescent="0.25">
      <c r="A322">
        <v>1533</v>
      </c>
      <c r="B322" s="1">
        <f>DATE(2022,11,13) + TIME(0,0,0)</f>
        <v>44878</v>
      </c>
      <c r="C322">
        <v>436971040</v>
      </c>
      <c r="D322">
        <v>0</v>
      </c>
      <c r="E322">
        <v>0</v>
      </c>
      <c r="F322">
        <v>0</v>
      </c>
      <c r="G322">
        <v>4064562.75</v>
      </c>
      <c r="H322">
        <v>0</v>
      </c>
      <c r="I322">
        <v>1</v>
      </c>
      <c r="J322">
        <v>0</v>
      </c>
      <c r="K322">
        <v>0</v>
      </c>
      <c r="L322">
        <v>64654.3828125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449124064</v>
      </c>
      <c r="D323">
        <v>0</v>
      </c>
      <c r="E323">
        <v>0</v>
      </c>
      <c r="F323">
        <v>0</v>
      </c>
      <c r="G323">
        <v>4064562.75</v>
      </c>
      <c r="H323">
        <v>0</v>
      </c>
      <c r="I323">
        <v>1</v>
      </c>
      <c r="J323">
        <v>0</v>
      </c>
      <c r="K323">
        <v>0</v>
      </c>
      <c r="L323">
        <v>64716.1328125</v>
      </c>
    </row>
    <row r="324" spans="1:12" x14ac:dyDescent="0.25">
      <c r="A324">
        <v>1536</v>
      </c>
      <c r="B324" s="1">
        <f>DATE(2022,11,16) + TIME(0,0,0)</f>
        <v>44881</v>
      </c>
      <c r="C324">
        <v>449161952</v>
      </c>
      <c r="D324">
        <v>0</v>
      </c>
      <c r="E324">
        <v>0</v>
      </c>
      <c r="F324">
        <v>0</v>
      </c>
      <c r="G324">
        <v>3786524.25</v>
      </c>
      <c r="H324">
        <v>0</v>
      </c>
      <c r="I324">
        <v>1</v>
      </c>
      <c r="J324">
        <v>0</v>
      </c>
      <c r="K324">
        <v>0</v>
      </c>
      <c r="L324">
        <v>64603.8359375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452910592</v>
      </c>
      <c r="D325">
        <v>0</v>
      </c>
      <c r="E325">
        <v>0</v>
      </c>
      <c r="F325">
        <v>0</v>
      </c>
      <c r="G325">
        <v>3786524.25</v>
      </c>
      <c r="H325">
        <v>0</v>
      </c>
      <c r="I325">
        <v>1</v>
      </c>
      <c r="J325">
        <v>0</v>
      </c>
      <c r="K325">
        <v>0</v>
      </c>
      <c r="L325">
        <v>64525.95703125</v>
      </c>
    </row>
    <row r="326" spans="1:12" x14ac:dyDescent="0.25">
      <c r="A326">
        <v>1537</v>
      </c>
      <c r="B326" s="1">
        <f>DATE(2022,11,17) + TIME(0,0,0)</f>
        <v>44882</v>
      </c>
      <c r="C326">
        <v>452949536</v>
      </c>
      <c r="D326">
        <v>0</v>
      </c>
      <c r="E326">
        <v>0</v>
      </c>
      <c r="F326">
        <v>0</v>
      </c>
      <c r="G326">
        <v>3894780</v>
      </c>
      <c r="H326">
        <v>0</v>
      </c>
      <c r="I326">
        <v>1</v>
      </c>
      <c r="J326">
        <v>0</v>
      </c>
      <c r="K326">
        <v>0</v>
      </c>
      <c r="L326">
        <v>64569.19921875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472384512</v>
      </c>
      <c r="D327">
        <v>0</v>
      </c>
      <c r="E327">
        <v>0</v>
      </c>
      <c r="F327">
        <v>0</v>
      </c>
      <c r="G327">
        <v>3894780</v>
      </c>
      <c r="H327">
        <v>0</v>
      </c>
      <c r="I327">
        <v>1</v>
      </c>
      <c r="J327">
        <v>0</v>
      </c>
      <c r="K327">
        <v>0</v>
      </c>
      <c r="L327">
        <v>64611.23046875</v>
      </c>
    </row>
    <row r="328" spans="1:12" x14ac:dyDescent="0.25">
      <c r="A328">
        <v>1542</v>
      </c>
      <c r="B328" s="1">
        <f>DATE(2022,11,22) + TIME(0,0,0)</f>
        <v>44887</v>
      </c>
      <c r="C328">
        <v>472423360</v>
      </c>
      <c r="D328">
        <v>0</v>
      </c>
      <c r="E328">
        <v>0</v>
      </c>
      <c r="F328">
        <v>0</v>
      </c>
      <c r="G328">
        <v>3885583.5</v>
      </c>
      <c r="H328">
        <v>0</v>
      </c>
      <c r="I328">
        <v>1</v>
      </c>
      <c r="J328">
        <v>0</v>
      </c>
      <c r="K328">
        <v>0</v>
      </c>
      <c r="L328">
        <v>64607.640625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487926848</v>
      </c>
      <c r="D329">
        <v>0</v>
      </c>
      <c r="E329">
        <v>0</v>
      </c>
      <c r="F329">
        <v>0</v>
      </c>
      <c r="G329">
        <v>3885583.5</v>
      </c>
      <c r="H329">
        <v>0</v>
      </c>
      <c r="I329">
        <v>1</v>
      </c>
      <c r="J329">
        <v>0</v>
      </c>
      <c r="K329">
        <v>0</v>
      </c>
      <c r="L329">
        <v>64612.5859375</v>
      </c>
    </row>
    <row r="330" spans="1:12" x14ac:dyDescent="0.25">
      <c r="A330">
        <v>1546</v>
      </c>
      <c r="B330" s="1">
        <f>DATE(2022,11,26) + TIME(0,0,0)</f>
        <v>44891</v>
      </c>
      <c r="C330">
        <v>487965632</v>
      </c>
      <c r="D330">
        <v>0</v>
      </c>
      <c r="E330">
        <v>0</v>
      </c>
      <c r="F330">
        <v>0</v>
      </c>
      <c r="G330">
        <v>3880855</v>
      </c>
      <c r="H330">
        <v>0</v>
      </c>
      <c r="I330">
        <v>1</v>
      </c>
      <c r="J330">
        <v>0</v>
      </c>
      <c r="K330">
        <v>0</v>
      </c>
      <c r="L330">
        <v>64610.75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507331104</v>
      </c>
      <c r="D331">
        <v>0</v>
      </c>
      <c r="E331">
        <v>0</v>
      </c>
      <c r="F331">
        <v>0</v>
      </c>
      <c r="G331">
        <v>3880855</v>
      </c>
      <c r="H331">
        <v>0</v>
      </c>
      <c r="I331">
        <v>1</v>
      </c>
      <c r="J331">
        <v>0</v>
      </c>
      <c r="K331">
        <v>0</v>
      </c>
      <c r="L331">
        <v>64629.90234375</v>
      </c>
    </row>
    <row r="332" spans="1:12" x14ac:dyDescent="0.25">
      <c r="A332">
        <v>1551</v>
      </c>
      <c r="B332" s="1">
        <f>DATE(2022,12,1) + TIME(0,0,0)</f>
        <v>44896</v>
      </c>
      <c r="C332">
        <v>507371008</v>
      </c>
      <c r="D332">
        <v>0</v>
      </c>
      <c r="E332">
        <v>0</v>
      </c>
      <c r="F332">
        <v>0</v>
      </c>
      <c r="G332">
        <v>3988376.25</v>
      </c>
      <c r="H332">
        <v>0</v>
      </c>
      <c r="I332">
        <v>1</v>
      </c>
      <c r="J332">
        <v>0</v>
      </c>
      <c r="K332">
        <v>0</v>
      </c>
      <c r="L332">
        <v>64671.84375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511319488</v>
      </c>
      <c r="D333">
        <v>0</v>
      </c>
      <c r="E333">
        <v>0</v>
      </c>
      <c r="F333">
        <v>0</v>
      </c>
      <c r="G333">
        <v>3988376.25</v>
      </c>
      <c r="H333">
        <v>0</v>
      </c>
      <c r="I333">
        <v>1</v>
      </c>
      <c r="J333">
        <v>0</v>
      </c>
      <c r="K333">
        <v>0</v>
      </c>
      <c r="L333">
        <v>64705.26953125</v>
      </c>
    </row>
    <row r="334" spans="1:12" x14ac:dyDescent="0.25">
      <c r="A334">
        <v>1552</v>
      </c>
      <c r="B334" s="1">
        <f>DATE(2022,12,2) + TIME(0,0,0)</f>
        <v>44897</v>
      </c>
      <c r="C334">
        <v>511358240</v>
      </c>
      <c r="D334">
        <v>0</v>
      </c>
      <c r="E334">
        <v>0</v>
      </c>
      <c r="F334">
        <v>0</v>
      </c>
      <c r="G334">
        <v>3876242.75</v>
      </c>
      <c r="H334">
        <v>0</v>
      </c>
      <c r="I334">
        <v>1</v>
      </c>
      <c r="J334">
        <v>0</v>
      </c>
      <c r="K334">
        <v>0</v>
      </c>
      <c r="L334">
        <v>64662.16796875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513257600</v>
      </c>
      <c r="D335">
        <v>0</v>
      </c>
      <c r="E335">
        <v>0</v>
      </c>
      <c r="F335">
        <v>0</v>
      </c>
      <c r="G335">
        <v>3876242.75</v>
      </c>
      <c r="H335">
        <v>0</v>
      </c>
      <c r="I335">
        <v>1</v>
      </c>
      <c r="J335">
        <v>0</v>
      </c>
      <c r="K335">
        <v>0</v>
      </c>
      <c r="L335">
        <v>64648.23828125</v>
      </c>
    </row>
    <row r="336" spans="1:12" x14ac:dyDescent="0.25">
      <c r="A336">
        <v>1552.5</v>
      </c>
      <c r="B336" s="1">
        <f>DATE(2022,12,2) + TIME(12,0,0)</f>
        <v>44897.5</v>
      </c>
      <c r="C336">
        <v>513297152</v>
      </c>
      <c r="D336">
        <v>0</v>
      </c>
      <c r="E336">
        <v>0</v>
      </c>
      <c r="F336">
        <v>0</v>
      </c>
      <c r="G336">
        <v>3953199.5</v>
      </c>
      <c r="H336">
        <v>0</v>
      </c>
      <c r="I336">
        <v>1</v>
      </c>
      <c r="J336">
        <v>0</v>
      </c>
      <c r="K336">
        <v>0</v>
      </c>
      <c r="L336">
        <v>64677.765625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519187392</v>
      </c>
      <c r="D337">
        <v>0</v>
      </c>
      <c r="E337">
        <v>0</v>
      </c>
      <c r="F337">
        <v>0</v>
      </c>
      <c r="G337">
        <v>3953199.5</v>
      </c>
      <c r="H337">
        <v>0</v>
      </c>
      <c r="I337">
        <v>1</v>
      </c>
      <c r="J337">
        <v>0</v>
      </c>
      <c r="K337">
        <v>0</v>
      </c>
      <c r="L337">
        <v>64703.07421875</v>
      </c>
    </row>
    <row r="338" spans="1:12" x14ac:dyDescent="0.25">
      <c r="A338">
        <v>1554</v>
      </c>
      <c r="B338" s="1">
        <f>DATE(2022,12,4) + TIME(0,0,0)</f>
        <v>44899</v>
      </c>
      <c r="C338">
        <v>519226240</v>
      </c>
      <c r="D338">
        <v>0</v>
      </c>
      <c r="E338">
        <v>0</v>
      </c>
      <c r="F338">
        <v>0</v>
      </c>
      <c r="G338">
        <v>3881912.5</v>
      </c>
      <c r="H338">
        <v>0</v>
      </c>
      <c r="I338">
        <v>1</v>
      </c>
      <c r="J338">
        <v>0</v>
      </c>
      <c r="K338">
        <v>0</v>
      </c>
      <c r="L338">
        <v>64675.8125</v>
      </c>
    </row>
    <row r="339" spans="1:12" x14ac:dyDescent="0.25">
      <c r="A339">
        <v>1555</v>
      </c>
      <c r="B339" s="1">
        <f>DATE(2022,12,5) + TIME(0,0,0)</f>
        <v>44900</v>
      </c>
      <c r="C339">
        <v>523108128</v>
      </c>
      <c r="D339">
        <v>0</v>
      </c>
      <c r="E339">
        <v>0</v>
      </c>
      <c r="F339">
        <v>0</v>
      </c>
      <c r="G339">
        <v>3881912.5</v>
      </c>
      <c r="H339">
        <v>0</v>
      </c>
      <c r="I339">
        <v>1</v>
      </c>
      <c r="J339">
        <v>0</v>
      </c>
      <c r="K339">
        <v>0</v>
      </c>
      <c r="L339">
        <v>64666.81640625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526951232</v>
      </c>
      <c r="D340">
        <v>0</v>
      </c>
      <c r="E340">
        <v>0</v>
      </c>
      <c r="F340">
        <v>0</v>
      </c>
      <c r="G340">
        <v>3881912.5</v>
      </c>
      <c r="H340">
        <v>0</v>
      </c>
      <c r="I340">
        <v>1</v>
      </c>
      <c r="J340">
        <v>0</v>
      </c>
      <c r="K340">
        <v>0</v>
      </c>
      <c r="L340">
        <v>64667.8984375</v>
      </c>
    </row>
    <row r="341" spans="1:12" x14ac:dyDescent="0.25">
      <c r="A341">
        <v>1556</v>
      </c>
      <c r="B341" s="1">
        <f>DATE(2022,12,6) + TIME(0,0,0)</f>
        <v>44901</v>
      </c>
      <c r="C341">
        <v>526988832</v>
      </c>
      <c r="D341">
        <v>0</v>
      </c>
      <c r="E341">
        <v>0</v>
      </c>
      <c r="F341">
        <v>0</v>
      </c>
      <c r="G341">
        <v>3759621</v>
      </c>
      <c r="H341">
        <v>0</v>
      </c>
      <c r="I341">
        <v>1</v>
      </c>
      <c r="J341">
        <v>0</v>
      </c>
      <c r="K341">
        <v>0</v>
      </c>
      <c r="L341">
        <v>64621.29296875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530710848</v>
      </c>
      <c r="D342">
        <v>0</v>
      </c>
      <c r="E342">
        <v>0</v>
      </c>
      <c r="F342">
        <v>0</v>
      </c>
      <c r="G342">
        <v>3759621</v>
      </c>
      <c r="H342">
        <v>0</v>
      </c>
      <c r="I342">
        <v>1</v>
      </c>
      <c r="J342">
        <v>0</v>
      </c>
      <c r="K342">
        <v>0</v>
      </c>
      <c r="L342">
        <v>64581.0390625</v>
      </c>
    </row>
    <row r="343" spans="1:12" x14ac:dyDescent="0.25">
      <c r="A343">
        <v>1557</v>
      </c>
      <c r="B343" s="1">
        <f>DATE(2022,12,7) + TIME(0,0,0)</f>
        <v>44902</v>
      </c>
      <c r="C343">
        <v>530750528</v>
      </c>
      <c r="D343">
        <v>0</v>
      </c>
      <c r="E343">
        <v>0</v>
      </c>
      <c r="F343">
        <v>0</v>
      </c>
      <c r="G343">
        <v>3969081.25</v>
      </c>
      <c r="H343">
        <v>0</v>
      </c>
      <c r="I343">
        <v>1</v>
      </c>
      <c r="J343">
        <v>0</v>
      </c>
      <c r="K343">
        <v>0</v>
      </c>
      <c r="L343">
        <v>64660.67578125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554525312</v>
      </c>
      <c r="D344">
        <v>0</v>
      </c>
      <c r="E344">
        <v>0</v>
      </c>
      <c r="F344">
        <v>0</v>
      </c>
      <c r="G344">
        <v>3969081.25</v>
      </c>
      <c r="H344">
        <v>0</v>
      </c>
      <c r="I344">
        <v>1</v>
      </c>
      <c r="J344">
        <v>0</v>
      </c>
      <c r="K344">
        <v>0</v>
      </c>
      <c r="L344">
        <v>64574.7578125</v>
      </c>
    </row>
    <row r="345" spans="1:12" x14ac:dyDescent="0.25">
      <c r="A345">
        <v>1563</v>
      </c>
      <c r="B345" s="1">
        <f>DATE(2022,12,13) + TIME(0,0,0)</f>
        <v>44908</v>
      </c>
      <c r="C345">
        <v>554564288</v>
      </c>
      <c r="D345">
        <v>0</v>
      </c>
      <c r="E345">
        <v>0</v>
      </c>
      <c r="F345">
        <v>0</v>
      </c>
      <c r="G345">
        <v>3896724.75</v>
      </c>
      <c r="H345">
        <v>0</v>
      </c>
      <c r="I345">
        <v>1</v>
      </c>
      <c r="J345">
        <v>0</v>
      </c>
      <c r="K345">
        <v>0</v>
      </c>
      <c r="L345">
        <v>64548.1796875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581802432</v>
      </c>
      <c r="D346">
        <v>0</v>
      </c>
      <c r="E346">
        <v>0</v>
      </c>
      <c r="F346">
        <v>0</v>
      </c>
      <c r="G346">
        <v>3896724.75</v>
      </c>
      <c r="H346">
        <v>0</v>
      </c>
      <c r="I346">
        <v>1</v>
      </c>
      <c r="J346">
        <v>0</v>
      </c>
      <c r="K346">
        <v>0</v>
      </c>
      <c r="L346">
        <v>64345.65234375</v>
      </c>
    </row>
    <row r="347" spans="1:12" x14ac:dyDescent="0.25">
      <c r="A347">
        <v>1570</v>
      </c>
      <c r="B347" s="1">
        <f>DATE(2022,12,20) + TIME(0,0,0)</f>
        <v>44915</v>
      </c>
      <c r="C347">
        <v>581841472</v>
      </c>
      <c r="D347">
        <v>0</v>
      </c>
      <c r="E347">
        <v>0</v>
      </c>
      <c r="F347">
        <v>0</v>
      </c>
      <c r="G347">
        <v>3904475.25</v>
      </c>
      <c r="H347">
        <v>0</v>
      </c>
      <c r="I347">
        <v>1</v>
      </c>
      <c r="J347">
        <v>0</v>
      </c>
      <c r="K347">
        <v>0</v>
      </c>
      <c r="L347">
        <v>64348.3359375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585706880</v>
      </c>
      <c r="D348">
        <v>0</v>
      </c>
      <c r="E348">
        <v>0</v>
      </c>
      <c r="F348">
        <v>0</v>
      </c>
      <c r="G348">
        <v>3904475.25</v>
      </c>
      <c r="H348">
        <v>0</v>
      </c>
      <c r="I348">
        <v>1</v>
      </c>
      <c r="J348">
        <v>0</v>
      </c>
      <c r="K348">
        <v>0</v>
      </c>
      <c r="L348">
        <v>64325.51171875</v>
      </c>
    </row>
    <row r="349" spans="1:12" x14ac:dyDescent="0.25">
      <c r="A349">
        <v>1571</v>
      </c>
      <c r="B349" s="1">
        <f>DATE(2022,12,21) + TIME(0,0,0)</f>
        <v>44916</v>
      </c>
      <c r="C349">
        <v>585744384</v>
      </c>
      <c r="D349">
        <v>0</v>
      </c>
      <c r="E349">
        <v>0</v>
      </c>
      <c r="F349">
        <v>0</v>
      </c>
      <c r="G349">
        <v>3752106.75</v>
      </c>
      <c r="H349">
        <v>0</v>
      </c>
      <c r="I349">
        <v>1</v>
      </c>
      <c r="J349">
        <v>0</v>
      </c>
      <c r="K349">
        <v>0</v>
      </c>
      <c r="L349">
        <v>64269.1171875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604467392</v>
      </c>
      <c r="D350">
        <v>0</v>
      </c>
      <c r="E350">
        <v>0</v>
      </c>
      <c r="F350">
        <v>0</v>
      </c>
      <c r="G350">
        <v>3752106.75</v>
      </c>
      <c r="H350">
        <v>0</v>
      </c>
      <c r="I350">
        <v>1</v>
      </c>
      <c r="J350">
        <v>0</v>
      </c>
      <c r="K350">
        <v>0</v>
      </c>
      <c r="L350">
        <v>64282.390625</v>
      </c>
    </row>
    <row r="351" spans="1:12" x14ac:dyDescent="0.25">
      <c r="A351">
        <v>1576</v>
      </c>
      <c r="B351" s="1">
        <f>DATE(2022,12,26) + TIME(0,0,0)</f>
        <v>44921</v>
      </c>
      <c r="C351">
        <v>604507520</v>
      </c>
      <c r="D351">
        <v>0</v>
      </c>
      <c r="E351">
        <v>0</v>
      </c>
      <c r="F351">
        <v>0</v>
      </c>
      <c r="G351">
        <v>4008860.75</v>
      </c>
      <c r="H351">
        <v>0</v>
      </c>
      <c r="I351">
        <v>1</v>
      </c>
      <c r="J351">
        <v>0</v>
      </c>
      <c r="K351">
        <v>0</v>
      </c>
      <c r="L351">
        <v>64376.921875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616494016</v>
      </c>
      <c r="D352">
        <v>0</v>
      </c>
      <c r="E352">
        <v>0</v>
      </c>
      <c r="F352">
        <v>0</v>
      </c>
      <c r="G352">
        <v>4008860.75</v>
      </c>
      <c r="H352">
        <v>0</v>
      </c>
      <c r="I352">
        <v>1</v>
      </c>
      <c r="J352">
        <v>0</v>
      </c>
      <c r="K352">
        <v>0</v>
      </c>
      <c r="L352">
        <v>64568.9765625</v>
      </c>
    </row>
    <row r="353" spans="1:12" x14ac:dyDescent="0.25">
      <c r="A353">
        <v>1579</v>
      </c>
      <c r="B353" s="1">
        <f>DATE(2022,12,29) + TIME(0,0,0)</f>
        <v>44924</v>
      </c>
      <c r="C353">
        <v>616494016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60744.1328125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616494016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60543.734375</v>
      </c>
    </row>
    <row r="355" spans="1:12" x14ac:dyDescent="0.25">
      <c r="A355">
        <v>1592</v>
      </c>
      <c r="B355" s="1">
        <f>DATE(2023,1,11) + TIME(0,0,0)</f>
        <v>44937</v>
      </c>
      <c r="C355">
        <v>616494016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60543.66015625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616494016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60527.04296875</v>
      </c>
    </row>
    <row r="357" spans="1:12" x14ac:dyDescent="0.25">
      <c r="A357">
        <v>1595</v>
      </c>
      <c r="B357" s="1">
        <f>DATE(2023,1,14) + TIME(0,0,0)</f>
        <v>44940</v>
      </c>
      <c r="C357">
        <v>616494016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60526.984375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616494016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60499.75390625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616494016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60466.82421875</v>
      </c>
    </row>
    <row r="360" spans="1:12" x14ac:dyDescent="0.25">
      <c r="A360">
        <v>1601</v>
      </c>
      <c r="B360" s="1">
        <f>DATE(2023,1,20) + TIME(0,0,0)</f>
        <v>44946</v>
      </c>
      <c r="C360">
        <v>616494016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60466.03125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616494016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60334.359375</v>
      </c>
    </row>
    <row r="362" spans="1:12" x14ac:dyDescent="0.25">
      <c r="A362">
        <v>1603</v>
      </c>
      <c r="B362" s="1">
        <f>DATE(2023,1,22) + TIME(0,0,0)</f>
        <v>44948</v>
      </c>
      <c r="C362">
        <v>616494016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60333.77734375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616494016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60199.1328125</v>
      </c>
    </row>
    <row r="364" spans="1:12" x14ac:dyDescent="0.25">
      <c r="A364">
        <v>1606</v>
      </c>
      <c r="B364" s="1">
        <f>DATE(2023,1,25) + TIME(0,0,0)</f>
        <v>44951</v>
      </c>
      <c r="C364">
        <v>616494016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60198.765625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616494016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60024.5859375</v>
      </c>
    </row>
    <row r="366" spans="1:12" x14ac:dyDescent="0.25">
      <c r="A366">
        <v>1614</v>
      </c>
      <c r="B366" s="1">
        <f>DATE(2023,2,2) + TIME(0,0,0)</f>
        <v>44959</v>
      </c>
      <c r="C366">
        <v>616494016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60024.4296875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616494016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59897.7734375</v>
      </c>
    </row>
    <row r="368" spans="1:12" x14ac:dyDescent="0.25">
      <c r="A368">
        <v>1628</v>
      </c>
      <c r="B368" s="1">
        <f>DATE(2023,2,16) + TIME(0,0,0)</f>
        <v>44973</v>
      </c>
      <c r="C368">
        <v>616494016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59897.703125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616494016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59858.62109375</v>
      </c>
    </row>
    <row r="370" spans="1:12" x14ac:dyDescent="0.25">
      <c r="A370">
        <v>1634</v>
      </c>
      <c r="B370" s="1">
        <f>DATE(2023,2,22) + TIME(0,0,0)</f>
        <v>44979</v>
      </c>
      <c r="C370">
        <v>616494016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59858.5625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616494016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59795.875</v>
      </c>
    </row>
    <row r="372" spans="1:12" x14ac:dyDescent="0.25">
      <c r="A372">
        <v>1646</v>
      </c>
      <c r="B372" s="1">
        <f>DATE(2023,3,6) + TIME(0,0,0)</f>
        <v>44991</v>
      </c>
      <c r="C372">
        <v>616494016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59795.82421875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616494016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59780.9140625</v>
      </c>
    </row>
    <row r="374" spans="1:12" x14ac:dyDescent="0.25">
      <c r="A374">
        <v>1649</v>
      </c>
      <c r="B374" s="1">
        <f>DATE(2023,3,9) + TIME(0,0,0)</f>
        <v>44994</v>
      </c>
      <c r="C374">
        <v>616494016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59780.86328125</v>
      </c>
    </row>
    <row r="375" spans="1:12" x14ac:dyDescent="0.25">
      <c r="A375">
        <v>1649.39</v>
      </c>
      <c r="B375" s="1">
        <f>DATE(2023,3,9) + TIME(9,21,36)</f>
        <v>44994.39</v>
      </c>
      <c r="C375">
        <v>616494016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59778.9296875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616494016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59778.8828125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616494016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59775.95703125</v>
      </c>
    </row>
    <row r="378" spans="1:12" x14ac:dyDescent="0.25">
      <c r="A378">
        <v>1650</v>
      </c>
      <c r="B378" s="1">
        <f>DATE(2023,3,10) + TIME(0,0,0)</f>
        <v>44995</v>
      </c>
      <c r="C378">
        <v>616494016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59775.90625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616494016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59771.0234375</v>
      </c>
    </row>
    <row r="380" spans="1:12" x14ac:dyDescent="0.25">
      <c r="A380">
        <v>1651</v>
      </c>
      <c r="B380" s="1">
        <f>DATE(2023,3,11) + TIME(0,0,0)</f>
        <v>44996</v>
      </c>
      <c r="C380">
        <v>616494016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59770.97265625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616494016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59766.1015625</v>
      </c>
    </row>
    <row r="382" spans="1:12" x14ac:dyDescent="0.25">
      <c r="A382">
        <v>1652</v>
      </c>
      <c r="B382" s="1">
        <f>DATE(2023,3,12) + TIME(0,0,0)</f>
        <v>44997</v>
      </c>
      <c r="C382">
        <v>616494016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59766.0546875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616494016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59756.33984375</v>
      </c>
    </row>
    <row r="384" spans="1:12" x14ac:dyDescent="0.25">
      <c r="A384">
        <v>1654</v>
      </c>
      <c r="B384" s="1">
        <f>DATE(2023,3,14) + TIME(0,0,0)</f>
        <v>44999</v>
      </c>
      <c r="C384">
        <v>616494016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59756.29296875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616494016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59736.83203125</v>
      </c>
    </row>
    <row r="386" spans="1:12" x14ac:dyDescent="0.25">
      <c r="A386">
        <v>1658</v>
      </c>
      <c r="B386" s="1">
        <f>DATE(2023,3,18) + TIME(0,0,0)</f>
        <v>45003</v>
      </c>
      <c r="C386">
        <v>616494016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59736.77734375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616494016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59658.80859375</v>
      </c>
    </row>
    <row r="388" spans="1:12" x14ac:dyDescent="0.25">
      <c r="A388">
        <v>1674</v>
      </c>
      <c r="B388" s="1">
        <f>DATE(2023,4,3) + TIME(0,0,0)</f>
        <v>45019</v>
      </c>
      <c r="C388">
        <v>616494016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59658.7578125</v>
      </c>
    </row>
    <row r="389" spans="1:12" x14ac:dyDescent="0.25">
      <c r="A389">
        <v>1674.05</v>
      </c>
      <c r="B389" s="1">
        <f>DATE(2023,4,3) + TIME(1,12,0)</f>
        <v>45019.05</v>
      </c>
      <c r="C389">
        <v>616494016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59658.515625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616494016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59653.34375</v>
      </c>
    </row>
    <row r="391" spans="1:12" x14ac:dyDescent="0.25">
      <c r="A391">
        <v>1675</v>
      </c>
      <c r="B391" s="1">
        <f>DATE(2023,4,4) + TIME(0,0,0)</f>
        <v>45020</v>
      </c>
      <c r="C391">
        <v>616494016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59653.2890625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616494016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59647.94921875</v>
      </c>
    </row>
    <row r="393" spans="1:12" x14ac:dyDescent="0.25">
      <c r="A393">
        <v>1676</v>
      </c>
      <c r="B393" s="1">
        <f>DATE(2023,4,5) + TIME(0,0,0)</f>
        <v>45021</v>
      </c>
      <c r="C393">
        <v>616494016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59647.89453125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616494016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59642.625</v>
      </c>
    </row>
    <row r="395" spans="1:12" x14ac:dyDescent="0.25">
      <c r="A395">
        <v>1677</v>
      </c>
      <c r="B395" s="1">
        <f>DATE(2023,4,6) + TIME(0,0,0)</f>
        <v>45022</v>
      </c>
      <c r="C395">
        <v>616494016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59642.59765625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616494016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59664.109375</v>
      </c>
    </row>
    <row r="397" spans="1:12" x14ac:dyDescent="0.25">
      <c r="A397">
        <v>1681</v>
      </c>
      <c r="B397" s="1">
        <f>DATE(2023,4,10) + TIME(0,0,0)</f>
        <v>45026</v>
      </c>
      <c r="C397">
        <v>616494016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59664.19140625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616494016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59672.93359375</v>
      </c>
    </row>
    <row r="399" spans="1:12" x14ac:dyDescent="0.25">
      <c r="A399">
        <v>1682</v>
      </c>
      <c r="B399" s="1">
        <f>DATE(2023,4,11) + TIME(0,0,0)</f>
        <v>45027</v>
      </c>
      <c r="C399">
        <v>616494016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59673.015625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616494016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59677.078125</v>
      </c>
    </row>
    <row r="401" spans="1:12" x14ac:dyDescent="0.25">
      <c r="A401">
        <v>1682.5</v>
      </c>
      <c r="B401" s="1">
        <f>DATE(2023,4,11) + TIME(12,0,0)</f>
        <v>45027.5</v>
      </c>
      <c r="C401">
        <v>616494016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59677.16796875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616494016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59864.1484375</v>
      </c>
    </row>
    <row r="403" spans="1:12" x14ac:dyDescent="0.25">
      <c r="A403">
        <v>1703</v>
      </c>
      <c r="B403" s="1">
        <f>DATE(2023,5,2) + TIME(0,0,0)</f>
        <v>45048</v>
      </c>
      <c r="C403">
        <v>616494016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59864.2109375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616494016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59881.63671875</v>
      </c>
    </row>
    <row r="405" spans="1:12" x14ac:dyDescent="0.25">
      <c r="A405">
        <v>1707</v>
      </c>
      <c r="B405" s="1">
        <f>DATE(2023,5,6) + TIME(0,0,0)</f>
        <v>45052</v>
      </c>
      <c r="C405">
        <v>616494016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59881.6875</v>
      </c>
    </row>
    <row r="406" spans="1:12" x14ac:dyDescent="0.25">
      <c r="A406">
        <v>1709</v>
      </c>
      <c r="B406" s="1">
        <f>DATE(2023,5,8) + TIME(0,0,0)</f>
        <v>45054</v>
      </c>
      <c r="C406">
        <v>616494016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59892.1015625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616494016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59897.1015625</v>
      </c>
    </row>
    <row r="408" spans="1:12" x14ac:dyDescent="0.25">
      <c r="A408">
        <v>1710</v>
      </c>
      <c r="B408" s="1">
        <f>DATE(2023,5,9) + TIME(0,0,0)</f>
        <v>45055</v>
      </c>
      <c r="C408">
        <v>616494016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59897.16796875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616494016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59917.3515625</v>
      </c>
    </row>
    <row r="410" spans="1:12" x14ac:dyDescent="0.25">
      <c r="A410">
        <v>1713</v>
      </c>
      <c r="B410" s="1">
        <f>DATE(2023,5,12) + TIME(0,0,0)</f>
        <v>45058</v>
      </c>
      <c r="C410">
        <v>616494016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59917.40625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616494016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59918.1328125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616494016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59922.61328125</v>
      </c>
    </row>
    <row r="413" spans="1:12" x14ac:dyDescent="0.25">
      <c r="A413">
        <v>1714</v>
      </c>
      <c r="B413" s="1">
        <f>DATE(2023,5,13) + TIME(0,0,0)</f>
        <v>45059</v>
      </c>
      <c r="C413">
        <v>616494016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59922.65625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616494016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59936.1015625</v>
      </c>
    </row>
    <row r="415" spans="1:12" x14ac:dyDescent="0.25">
      <c r="A415">
        <v>1719</v>
      </c>
      <c r="B415" s="1">
        <f>DATE(2023,5,18) + TIME(0,0,0)</f>
        <v>45064</v>
      </c>
      <c r="C415">
        <v>616494016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59936.12109375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616494016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59949.08203125</v>
      </c>
    </row>
    <row r="417" spans="1:12" x14ac:dyDescent="0.25">
      <c r="A417">
        <v>1727</v>
      </c>
      <c r="B417" s="1">
        <f>DATE(2023,5,26) + TIME(0,0,0)</f>
        <v>45072</v>
      </c>
      <c r="C417">
        <v>616494016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59949.08203125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616494016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59948.77734375</v>
      </c>
    </row>
    <row r="419" spans="1:12" x14ac:dyDescent="0.25">
      <c r="A419">
        <v>1727.5</v>
      </c>
      <c r="B419" s="1">
        <f>DATE(2023,5,26) + TIME(12,0,0)</f>
        <v>45072.5</v>
      </c>
      <c r="C419">
        <v>616494016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59948.80078125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616494016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59977.8125</v>
      </c>
    </row>
    <row r="421" spans="1:12" x14ac:dyDescent="0.25">
      <c r="A421">
        <v>1740</v>
      </c>
      <c r="B421" s="1">
        <f>DATE(2023,6,8) + TIME(0,0,0)</f>
        <v>45085</v>
      </c>
      <c r="C421">
        <v>616494016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59977.8125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616494016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59977.06640625</v>
      </c>
    </row>
    <row r="423" spans="1:12" x14ac:dyDescent="0.25">
      <c r="A423">
        <v>1740.8</v>
      </c>
      <c r="B423" s="1">
        <f>DATE(2023,6,8) + TIME(19,12,0)</f>
        <v>45085.8</v>
      </c>
      <c r="C423">
        <v>616494016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59977.046875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616494016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59976.65625</v>
      </c>
    </row>
    <row r="425" spans="1:12" x14ac:dyDescent="0.25">
      <c r="A425">
        <v>1741</v>
      </c>
      <c r="B425" s="1">
        <f>DATE(2023,6,9) + TIME(0,0,0)</f>
        <v>45086</v>
      </c>
      <c r="C425">
        <v>616494016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59976.66015625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616494016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59980.78515625</v>
      </c>
    </row>
    <row r="427" spans="1:12" x14ac:dyDescent="0.25">
      <c r="A427">
        <v>1743</v>
      </c>
      <c r="B427" s="1">
        <f>DATE(2023,6,11) + TIME(0,0,0)</f>
        <v>45088</v>
      </c>
      <c r="C427">
        <v>616494016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59980.8046875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616494016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59996.05078125</v>
      </c>
    </row>
    <row r="429" spans="1:12" x14ac:dyDescent="0.25">
      <c r="A429">
        <v>1747</v>
      </c>
      <c r="B429" s="1">
        <f>DATE(2023,6,15) + TIME(0,0,0)</f>
        <v>45092</v>
      </c>
      <c r="C429">
        <v>616494016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59996.12890625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616494016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60004.66796875</v>
      </c>
    </row>
    <row r="431" spans="1:12" x14ac:dyDescent="0.25">
      <c r="A431">
        <v>1748</v>
      </c>
      <c r="B431" s="1">
        <f>DATE(2023,6,16) + TIME(0,0,0)</f>
        <v>45093</v>
      </c>
      <c r="C431">
        <v>616494016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60004.75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616494016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60018.78125</v>
      </c>
    </row>
    <row r="433" spans="1:12" x14ac:dyDescent="0.25">
      <c r="A433">
        <v>1750</v>
      </c>
      <c r="B433" s="1">
        <f>DATE(2023,6,18) + TIME(0,0,0)</f>
        <v>45095</v>
      </c>
      <c r="C433">
        <v>616494016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60018.8359375</v>
      </c>
    </row>
    <row r="434" spans="1:12" x14ac:dyDescent="0.25">
      <c r="A434">
        <v>1752</v>
      </c>
      <c r="B434" s="1">
        <f>DATE(2023,6,20) + TIME(0,0,0)</f>
        <v>45097</v>
      </c>
      <c r="C434">
        <v>616494016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60027.3515625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616494016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60030.59765625</v>
      </c>
    </row>
    <row r="436" spans="1:12" x14ac:dyDescent="0.25">
      <c r="A436">
        <v>1753</v>
      </c>
      <c r="B436" s="1">
        <f>DATE(2023,6,21) + TIME(0,0,0)</f>
        <v>45098</v>
      </c>
      <c r="C436">
        <v>616494016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60030.62890625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616494016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60032.2421875</v>
      </c>
    </row>
    <row r="438" spans="1:12" x14ac:dyDescent="0.25">
      <c r="A438">
        <v>1753.6</v>
      </c>
      <c r="B438" s="1">
        <f>DATE(2023,6,21) + TIME(14,24,0)</f>
        <v>45098.6</v>
      </c>
      <c r="C438">
        <v>616494016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60032.26953125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616494016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60044.9296875</v>
      </c>
    </row>
    <row r="440" spans="1:12" x14ac:dyDescent="0.25">
      <c r="A440">
        <v>1761</v>
      </c>
      <c r="B440" s="1">
        <f>DATE(2023,6,29) + TIME(0,0,0)</f>
        <v>45106</v>
      </c>
      <c r="C440">
        <v>616494016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60044.9453125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616494016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60047.5703125</v>
      </c>
    </row>
    <row r="442" spans="1:12" x14ac:dyDescent="0.25">
      <c r="A442">
        <v>1763</v>
      </c>
      <c r="B442" s="1">
        <f>DATE(2023,7,1) + TIME(0,0,0)</f>
        <v>45108</v>
      </c>
      <c r="C442">
        <v>616494016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60047.58203125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616494016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60049.8359375</v>
      </c>
    </row>
    <row r="444" spans="1:12" x14ac:dyDescent="0.25">
      <c r="A444">
        <v>1765</v>
      </c>
      <c r="B444" s="1">
        <f>DATE(2023,7,3) + TIME(0,0,0)</f>
        <v>45110</v>
      </c>
      <c r="C444">
        <v>616534336</v>
      </c>
      <c r="D444">
        <v>0</v>
      </c>
      <c r="E444">
        <v>0</v>
      </c>
      <c r="F444">
        <v>0</v>
      </c>
      <c r="G444">
        <v>4032303.5</v>
      </c>
      <c r="H444">
        <v>0</v>
      </c>
      <c r="I444">
        <v>1</v>
      </c>
      <c r="J444">
        <v>0</v>
      </c>
      <c r="K444">
        <v>0</v>
      </c>
      <c r="L444">
        <v>61108.89453125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620526336</v>
      </c>
      <c r="D445">
        <v>0</v>
      </c>
      <c r="E445">
        <v>0</v>
      </c>
      <c r="F445">
        <v>0</v>
      </c>
      <c r="G445">
        <v>4032303.5</v>
      </c>
      <c r="H445">
        <v>0</v>
      </c>
      <c r="I445">
        <v>1</v>
      </c>
      <c r="J445">
        <v>0</v>
      </c>
      <c r="K445">
        <v>0</v>
      </c>
      <c r="L445">
        <v>61885.76953125</v>
      </c>
    </row>
    <row r="446" spans="1:12" x14ac:dyDescent="0.25">
      <c r="A446">
        <v>1766</v>
      </c>
      <c r="B446" s="1">
        <f>DATE(2023,7,4) + TIME(0,0,0)</f>
        <v>45111</v>
      </c>
      <c r="C446">
        <v>620565568</v>
      </c>
      <c r="D446">
        <v>0</v>
      </c>
      <c r="E446">
        <v>0</v>
      </c>
      <c r="F446">
        <v>0</v>
      </c>
      <c r="G446">
        <v>3926293.75</v>
      </c>
      <c r="H446">
        <v>0</v>
      </c>
      <c r="I446">
        <v>1</v>
      </c>
      <c r="J446">
        <v>0</v>
      </c>
      <c r="K446">
        <v>0</v>
      </c>
      <c r="L446">
        <v>61811.328125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624452608</v>
      </c>
      <c r="D447">
        <v>0</v>
      </c>
      <c r="E447">
        <v>0</v>
      </c>
      <c r="F447">
        <v>0</v>
      </c>
      <c r="G447">
        <v>3926293.75</v>
      </c>
      <c r="H447">
        <v>0</v>
      </c>
      <c r="I447">
        <v>1</v>
      </c>
      <c r="J447">
        <v>0</v>
      </c>
      <c r="K447">
        <v>0</v>
      </c>
      <c r="L447">
        <v>61910.03125</v>
      </c>
    </row>
    <row r="448" spans="1:12" x14ac:dyDescent="0.25">
      <c r="A448">
        <v>1767</v>
      </c>
      <c r="B448" s="1">
        <f>DATE(2023,7,5) + TIME(0,0,0)</f>
        <v>45112</v>
      </c>
      <c r="C448">
        <v>624452608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59882.44140625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624452608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59761.671875</v>
      </c>
    </row>
    <row r="450" spans="1:12" x14ac:dyDescent="0.25">
      <c r="A450">
        <v>1769</v>
      </c>
      <c r="B450" s="1">
        <f>DATE(2023,7,7) + TIME(0,0,0)</f>
        <v>45114</v>
      </c>
      <c r="C450">
        <v>624452608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59761.140625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624452608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59712.90625</v>
      </c>
    </row>
    <row r="452" spans="1:12" x14ac:dyDescent="0.25">
      <c r="A452">
        <v>1770</v>
      </c>
      <c r="B452" s="1">
        <f>DATE(2023,7,8) + TIME(0,0,0)</f>
        <v>45115</v>
      </c>
      <c r="C452">
        <v>624452608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59712.4453125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624452608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59670.76953125</v>
      </c>
    </row>
    <row r="454" spans="1:12" x14ac:dyDescent="0.25">
      <c r="A454">
        <v>1771</v>
      </c>
      <c r="B454" s="1">
        <f>DATE(2023,7,9) + TIME(0,0,0)</f>
        <v>45116</v>
      </c>
      <c r="C454">
        <v>624492032</v>
      </c>
      <c r="D454">
        <v>0</v>
      </c>
      <c r="E454">
        <v>0</v>
      </c>
      <c r="F454">
        <v>0</v>
      </c>
      <c r="G454">
        <v>3943329.25</v>
      </c>
      <c r="H454">
        <v>0</v>
      </c>
      <c r="I454">
        <v>1</v>
      </c>
      <c r="J454">
        <v>0</v>
      </c>
      <c r="K454">
        <v>0</v>
      </c>
      <c r="L454">
        <v>60797.3359375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632339264</v>
      </c>
      <c r="D455">
        <v>0</v>
      </c>
      <c r="E455">
        <v>0</v>
      </c>
      <c r="F455">
        <v>0</v>
      </c>
      <c r="G455">
        <v>3943329.25</v>
      </c>
      <c r="H455">
        <v>0</v>
      </c>
      <c r="I455">
        <v>1</v>
      </c>
      <c r="J455">
        <v>0</v>
      </c>
      <c r="K455">
        <v>0</v>
      </c>
      <c r="L455">
        <v>61698.46875</v>
      </c>
    </row>
    <row r="456" spans="1:12" x14ac:dyDescent="0.25">
      <c r="A456">
        <v>1773</v>
      </c>
      <c r="B456" s="1">
        <f>DATE(2023,7,11) + TIME(0,0,0)</f>
        <v>45118</v>
      </c>
      <c r="C456">
        <v>632377216</v>
      </c>
      <c r="D456">
        <v>0</v>
      </c>
      <c r="E456">
        <v>0</v>
      </c>
      <c r="F456">
        <v>0</v>
      </c>
      <c r="G456">
        <v>3796044.5</v>
      </c>
      <c r="H456">
        <v>0</v>
      </c>
      <c r="I456">
        <v>1</v>
      </c>
      <c r="J456">
        <v>0</v>
      </c>
      <c r="K456">
        <v>0</v>
      </c>
      <c r="L456">
        <v>61611.1015625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636135296</v>
      </c>
      <c r="D457">
        <v>0</v>
      </c>
      <c r="E457">
        <v>0</v>
      </c>
      <c r="F457">
        <v>0</v>
      </c>
      <c r="G457">
        <v>3796044.5</v>
      </c>
      <c r="H457">
        <v>0</v>
      </c>
      <c r="I457">
        <v>1</v>
      </c>
      <c r="J457">
        <v>0</v>
      </c>
      <c r="K457">
        <v>0</v>
      </c>
      <c r="L457">
        <v>61650.34375</v>
      </c>
    </row>
    <row r="458" spans="1:12" x14ac:dyDescent="0.25">
      <c r="A458">
        <v>1774</v>
      </c>
      <c r="B458" s="1">
        <f>DATE(2023,7,12) + TIME(0,0,0)</f>
        <v>45119</v>
      </c>
      <c r="C458">
        <v>636174336</v>
      </c>
      <c r="D458">
        <v>0</v>
      </c>
      <c r="E458">
        <v>0</v>
      </c>
      <c r="F458">
        <v>0</v>
      </c>
      <c r="G458">
        <v>3901598</v>
      </c>
      <c r="H458">
        <v>0</v>
      </c>
      <c r="I458">
        <v>1</v>
      </c>
      <c r="J458">
        <v>0</v>
      </c>
      <c r="K458">
        <v>0</v>
      </c>
      <c r="L458">
        <v>61711.40625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638476288</v>
      </c>
      <c r="D459">
        <v>0</v>
      </c>
      <c r="E459">
        <v>0</v>
      </c>
      <c r="F459">
        <v>0</v>
      </c>
      <c r="G459">
        <v>3901598</v>
      </c>
      <c r="H459">
        <v>0</v>
      </c>
      <c r="I459">
        <v>1</v>
      </c>
      <c r="J459">
        <v>0</v>
      </c>
      <c r="K459">
        <v>0</v>
      </c>
      <c r="L459">
        <v>61748.29296875</v>
      </c>
    </row>
    <row r="460" spans="1:12" x14ac:dyDescent="0.25">
      <c r="A460">
        <v>1774.6</v>
      </c>
      <c r="B460" s="1">
        <f>DATE(2023,7,12) + TIME(14,24,0)</f>
        <v>45119.6</v>
      </c>
      <c r="C460">
        <v>638515712</v>
      </c>
      <c r="D460">
        <v>0</v>
      </c>
      <c r="E460">
        <v>0</v>
      </c>
      <c r="F460">
        <v>0</v>
      </c>
      <c r="G460">
        <v>3942512</v>
      </c>
      <c r="H460">
        <v>0</v>
      </c>
      <c r="I460">
        <v>1</v>
      </c>
      <c r="J460">
        <v>0</v>
      </c>
      <c r="K460">
        <v>0</v>
      </c>
      <c r="L460">
        <v>61771.80859375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659765824</v>
      </c>
      <c r="D461">
        <v>0</v>
      </c>
      <c r="E461">
        <v>0</v>
      </c>
      <c r="F461">
        <v>0</v>
      </c>
      <c r="G461">
        <v>3942512</v>
      </c>
      <c r="H461">
        <v>0</v>
      </c>
      <c r="I461">
        <v>1</v>
      </c>
      <c r="J461">
        <v>0</v>
      </c>
      <c r="K461">
        <v>0</v>
      </c>
      <c r="L461">
        <v>61862.90625</v>
      </c>
    </row>
    <row r="462" spans="1:12" x14ac:dyDescent="0.25">
      <c r="A462">
        <v>1780</v>
      </c>
      <c r="B462" s="1">
        <f>DATE(2023,7,18) + TIME(0,0,0)</f>
        <v>45125</v>
      </c>
      <c r="C462">
        <v>659765824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59473.2421875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659765824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59450.1171875</v>
      </c>
    </row>
    <row r="464" spans="1:12" x14ac:dyDescent="0.25">
      <c r="A464">
        <v>1782</v>
      </c>
      <c r="B464" s="1">
        <f>DATE(2023,7,20) + TIME(0,0,0)</f>
        <v>45127</v>
      </c>
      <c r="C464">
        <v>659801984</v>
      </c>
      <c r="D464">
        <v>0</v>
      </c>
      <c r="E464">
        <v>0</v>
      </c>
      <c r="F464">
        <v>0</v>
      </c>
      <c r="G464">
        <v>3615227.75</v>
      </c>
      <c r="H464">
        <v>0</v>
      </c>
      <c r="I464">
        <v>1</v>
      </c>
      <c r="J464">
        <v>0</v>
      </c>
      <c r="K464">
        <v>0</v>
      </c>
      <c r="L464">
        <v>60653.30078125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660199680</v>
      </c>
      <c r="D465">
        <v>0</v>
      </c>
      <c r="E465">
        <v>0</v>
      </c>
      <c r="F465">
        <v>0</v>
      </c>
      <c r="G465">
        <v>3615227.75</v>
      </c>
      <c r="H465">
        <v>0</v>
      </c>
      <c r="I465">
        <v>1</v>
      </c>
      <c r="J465">
        <v>0</v>
      </c>
      <c r="K465">
        <v>0</v>
      </c>
      <c r="L465">
        <v>60908.08984375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663381056</v>
      </c>
      <c r="D466">
        <v>0</v>
      </c>
      <c r="E466">
        <v>0</v>
      </c>
      <c r="F466">
        <v>0</v>
      </c>
      <c r="G466">
        <v>3615227.75</v>
      </c>
      <c r="H466">
        <v>0</v>
      </c>
      <c r="I466">
        <v>1</v>
      </c>
      <c r="J466">
        <v>0</v>
      </c>
      <c r="K466">
        <v>0</v>
      </c>
      <c r="L466">
        <v>61246.18359375</v>
      </c>
    </row>
    <row r="467" spans="1:12" x14ac:dyDescent="0.25">
      <c r="A467">
        <v>1783</v>
      </c>
      <c r="B467" s="1">
        <f>DATE(2023,7,21) + TIME(0,0,0)</f>
        <v>45128</v>
      </c>
      <c r="C467">
        <v>663418240</v>
      </c>
      <c r="D467">
        <v>0</v>
      </c>
      <c r="E467">
        <v>0</v>
      </c>
      <c r="F467">
        <v>0</v>
      </c>
      <c r="G467">
        <v>3718511.5</v>
      </c>
      <c r="H467">
        <v>0</v>
      </c>
      <c r="I467">
        <v>1</v>
      </c>
      <c r="J467">
        <v>0</v>
      </c>
      <c r="K467">
        <v>0</v>
      </c>
      <c r="L467">
        <v>61299.69140625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678255104</v>
      </c>
      <c r="D468">
        <v>0</v>
      </c>
      <c r="E468">
        <v>0</v>
      </c>
      <c r="F468">
        <v>0</v>
      </c>
      <c r="G468">
        <v>3718511.5</v>
      </c>
      <c r="H468">
        <v>0</v>
      </c>
      <c r="I468">
        <v>1</v>
      </c>
      <c r="J468">
        <v>0</v>
      </c>
      <c r="K468">
        <v>0</v>
      </c>
      <c r="L468">
        <v>61574.36328125</v>
      </c>
    </row>
    <row r="469" spans="1:12" x14ac:dyDescent="0.25">
      <c r="A469">
        <v>1787</v>
      </c>
      <c r="B469" s="1">
        <f>DATE(2023,7,25) + TIME(0,0,0)</f>
        <v>45132</v>
      </c>
      <c r="C469">
        <v>678293568</v>
      </c>
      <c r="D469">
        <v>0</v>
      </c>
      <c r="E469">
        <v>0</v>
      </c>
      <c r="F469">
        <v>0</v>
      </c>
      <c r="G469">
        <v>3847024.75</v>
      </c>
      <c r="H469">
        <v>0</v>
      </c>
      <c r="I469">
        <v>1</v>
      </c>
      <c r="J469">
        <v>0</v>
      </c>
      <c r="K469">
        <v>0</v>
      </c>
      <c r="L469">
        <v>61640.0859375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685949120</v>
      </c>
      <c r="D470">
        <v>0</v>
      </c>
      <c r="E470">
        <v>0</v>
      </c>
      <c r="F470">
        <v>0</v>
      </c>
      <c r="G470">
        <v>3847024.75</v>
      </c>
      <c r="H470">
        <v>0</v>
      </c>
      <c r="I470">
        <v>1</v>
      </c>
      <c r="J470">
        <v>0</v>
      </c>
      <c r="K470">
        <v>0</v>
      </c>
      <c r="L470">
        <v>61707.15234375</v>
      </c>
    </row>
    <row r="471" spans="1:12" x14ac:dyDescent="0.25">
      <c r="A471">
        <v>1789</v>
      </c>
      <c r="B471" s="1">
        <f>DATE(2023,7,27) + TIME(0,0,0)</f>
        <v>45134</v>
      </c>
      <c r="C471">
        <v>685988480</v>
      </c>
      <c r="D471">
        <v>0</v>
      </c>
      <c r="E471">
        <v>0</v>
      </c>
      <c r="F471">
        <v>0</v>
      </c>
      <c r="G471">
        <v>3932966</v>
      </c>
      <c r="H471">
        <v>0</v>
      </c>
      <c r="I471">
        <v>1</v>
      </c>
      <c r="J471">
        <v>0</v>
      </c>
      <c r="K471">
        <v>0</v>
      </c>
      <c r="L471">
        <v>61748.57421875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709546944</v>
      </c>
      <c r="D472">
        <v>0</v>
      </c>
      <c r="E472">
        <v>0</v>
      </c>
      <c r="F472">
        <v>0</v>
      </c>
      <c r="G472">
        <v>3932966</v>
      </c>
      <c r="H472">
        <v>0</v>
      </c>
      <c r="I472">
        <v>1</v>
      </c>
      <c r="J472">
        <v>0</v>
      </c>
      <c r="K472">
        <v>0</v>
      </c>
      <c r="L472">
        <v>61799.16796875</v>
      </c>
    </row>
    <row r="473" spans="1:12" x14ac:dyDescent="0.25">
      <c r="A473">
        <v>1795</v>
      </c>
      <c r="B473" s="1">
        <f>DATE(2023,8,2) + TIME(0,0,0)</f>
        <v>45140</v>
      </c>
      <c r="C473">
        <v>709586432</v>
      </c>
      <c r="D473">
        <v>0</v>
      </c>
      <c r="E473">
        <v>0</v>
      </c>
      <c r="F473">
        <v>0</v>
      </c>
      <c r="G473">
        <v>3947175.25</v>
      </c>
      <c r="H473">
        <v>0</v>
      </c>
      <c r="I473">
        <v>1</v>
      </c>
      <c r="J473">
        <v>0</v>
      </c>
      <c r="K473">
        <v>0</v>
      </c>
      <c r="L473">
        <v>61806.0390625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729282816</v>
      </c>
      <c r="D474">
        <v>0</v>
      </c>
      <c r="E474">
        <v>0</v>
      </c>
      <c r="F474">
        <v>0</v>
      </c>
      <c r="G474">
        <v>3947175.25</v>
      </c>
      <c r="H474">
        <v>0</v>
      </c>
      <c r="I474">
        <v>1</v>
      </c>
      <c r="J474">
        <v>0</v>
      </c>
      <c r="K474">
        <v>0</v>
      </c>
      <c r="L474">
        <v>61829.3671875</v>
      </c>
    </row>
    <row r="475" spans="1:12" x14ac:dyDescent="0.25">
      <c r="A475">
        <v>1800</v>
      </c>
      <c r="B475" s="1">
        <f>DATE(2023,8,7) + TIME(0,0,0)</f>
        <v>45145</v>
      </c>
      <c r="C475">
        <v>729322880</v>
      </c>
      <c r="D475">
        <v>0</v>
      </c>
      <c r="E475">
        <v>0</v>
      </c>
      <c r="F475">
        <v>0</v>
      </c>
      <c r="G475">
        <v>4002913.25</v>
      </c>
      <c r="H475">
        <v>0</v>
      </c>
      <c r="I475">
        <v>1</v>
      </c>
      <c r="J475">
        <v>0</v>
      </c>
      <c r="K475">
        <v>0</v>
      </c>
      <c r="L475">
        <v>61854.41796875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731284288</v>
      </c>
      <c r="D476">
        <v>0</v>
      </c>
      <c r="E476">
        <v>0</v>
      </c>
      <c r="F476">
        <v>0</v>
      </c>
      <c r="G476">
        <v>4002913.25</v>
      </c>
      <c r="H476">
        <v>0</v>
      </c>
      <c r="I476">
        <v>1</v>
      </c>
      <c r="J476">
        <v>0</v>
      </c>
      <c r="K476">
        <v>0</v>
      </c>
      <c r="L476">
        <v>61862.6796875</v>
      </c>
    </row>
    <row r="477" spans="1:12" x14ac:dyDescent="0.25">
      <c r="A477">
        <v>1800.5</v>
      </c>
      <c r="B477" s="1">
        <f>DATE(2023,8,7) + TIME(12,0,0)</f>
        <v>45145.5</v>
      </c>
      <c r="C477">
        <v>731324032</v>
      </c>
      <c r="D477">
        <v>0</v>
      </c>
      <c r="E477">
        <v>0</v>
      </c>
      <c r="F477">
        <v>0</v>
      </c>
      <c r="G477">
        <v>3977277</v>
      </c>
      <c r="H477">
        <v>0</v>
      </c>
      <c r="I477">
        <v>1</v>
      </c>
      <c r="J477">
        <v>0</v>
      </c>
      <c r="K477">
        <v>0</v>
      </c>
      <c r="L477">
        <v>61851.08984375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765091136</v>
      </c>
      <c r="D478">
        <v>0</v>
      </c>
      <c r="E478">
        <v>0</v>
      </c>
      <c r="F478">
        <v>0</v>
      </c>
      <c r="G478">
        <v>3977277</v>
      </c>
      <c r="H478">
        <v>0</v>
      </c>
      <c r="I478">
        <v>1</v>
      </c>
      <c r="J478">
        <v>0</v>
      </c>
      <c r="K478">
        <v>0</v>
      </c>
      <c r="L478">
        <v>61893.828125</v>
      </c>
    </row>
    <row r="479" spans="1:12" x14ac:dyDescent="0.25">
      <c r="A479">
        <v>1809</v>
      </c>
      <c r="B479" s="1">
        <f>DATE(2023,8,16) + TIME(0,0,0)</f>
        <v>45154</v>
      </c>
      <c r="C479">
        <v>765130624</v>
      </c>
      <c r="D479">
        <v>0</v>
      </c>
      <c r="E479">
        <v>0</v>
      </c>
      <c r="F479">
        <v>0</v>
      </c>
      <c r="G479">
        <v>3950849</v>
      </c>
      <c r="H479">
        <v>0</v>
      </c>
      <c r="I479">
        <v>1</v>
      </c>
      <c r="J479">
        <v>0</v>
      </c>
      <c r="K479">
        <v>0</v>
      </c>
      <c r="L479">
        <v>61881.98046875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788796224</v>
      </c>
      <c r="D480">
        <v>0</v>
      </c>
      <c r="E480">
        <v>0</v>
      </c>
      <c r="F480">
        <v>0</v>
      </c>
      <c r="G480">
        <v>3950849</v>
      </c>
      <c r="H480">
        <v>0</v>
      </c>
      <c r="I480">
        <v>1</v>
      </c>
      <c r="J480">
        <v>0</v>
      </c>
      <c r="K480">
        <v>0</v>
      </c>
      <c r="L480">
        <v>61895.4921875</v>
      </c>
    </row>
    <row r="481" spans="1:12" x14ac:dyDescent="0.25">
      <c r="A481">
        <v>1815</v>
      </c>
      <c r="B481" s="1">
        <f>DATE(2023,8,22) + TIME(0,0,0)</f>
        <v>45160</v>
      </c>
      <c r="C481">
        <v>788836032</v>
      </c>
      <c r="D481">
        <v>0</v>
      </c>
      <c r="E481">
        <v>0</v>
      </c>
      <c r="F481">
        <v>0</v>
      </c>
      <c r="G481">
        <v>3981355.25</v>
      </c>
      <c r="H481">
        <v>0</v>
      </c>
      <c r="I481">
        <v>1</v>
      </c>
      <c r="J481">
        <v>0</v>
      </c>
      <c r="K481">
        <v>0</v>
      </c>
      <c r="L481">
        <v>61909.078125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816665728</v>
      </c>
      <c r="D482">
        <v>0</v>
      </c>
      <c r="E482">
        <v>0</v>
      </c>
      <c r="F482">
        <v>0</v>
      </c>
      <c r="G482">
        <v>3981355.25</v>
      </c>
      <c r="H482">
        <v>0</v>
      </c>
      <c r="I482">
        <v>1</v>
      </c>
      <c r="J482">
        <v>0</v>
      </c>
      <c r="K482">
        <v>0</v>
      </c>
      <c r="L482">
        <v>61910.61328125</v>
      </c>
    </row>
    <row r="483" spans="1:12" x14ac:dyDescent="0.25">
      <c r="A483">
        <v>1822</v>
      </c>
      <c r="B483" s="1">
        <f>DATE(2023,8,29) + TIME(0,0,0)</f>
        <v>45167</v>
      </c>
      <c r="C483">
        <v>816704640</v>
      </c>
      <c r="D483">
        <v>0</v>
      </c>
      <c r="E483">
        <v>0</v>
      </c>
      <c r="F483">
        <v>0</v>
      </c>
      <c r="G483">
        <v>3894677.5</v>
      </c>
      <c r="H483">
        <v>0</v>
      </c>
      <c r="I483">
        <v>1</v>
      </c>
      <c r="J483">
        <v>0</v>
      </c>
      <c r="K483">
        <v>0</v>
      </c>
      <c r="L483">
        <v>61874.47265625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836139072</v>
      </c>
      <c r="D484">
        <v>0</v>
      </c>
      <c r="E484">
        <v>0</v>
      </c>
      <c r="F484">
        <v>0</v>
      </c>
      <c r="G484">
        <v>3894677.5</v>
      </c>
      <c r="H484">
        <v>0</v>
      </c>
      <c r="I484">
        <v>1</v>
      </c>
      <c r="J484">
        <v>0</v>
      </c>
      <c r="K484">
        <v>0</v>
      </c>
      <c r="L484">
        <v>61952.65625</v>
      </c>
    </row>
    <row r="485" spans="1:12" x14ac:dyDescent="0.25">
      <c r="A485">
        <v>1827</v>
      </c>
      <c r="B485" s="1">
        <f>DATE(2023,9,3) + TIME(0,0,0)</f>
        <v>45172</v>
      </c>
      <c r="C485">
        <v>836178304</v>
      </c>
      <c r="D485">
        <v>0</v>
      </c>
      <c r="E485">
        <v>0</v>
      </c>
      <c r="F485">
        <v>0</v>
      </c>
      <c r="G485">
        <v>3919783.75</v>
      </c>
      <c r="H485">
        <v>0</v>
      </c>
      <c r="I485">
        <v>1</v>
      </c>
      <c r="J485">
        <v>0</v>
      </c>
      <c r="K485">
        <v>0</v>
      </c>
      <c r="L485">
        <v>61962.99609375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891016064</v>
      </c>
      <c r="D486">
        <v>0</v>
      </c>
      <c r="E486">
        <v>0</v>
      </c>
      <c r="F486">
        <v>0</v>
      </c>
      <c r="G486">
        <v>3919783.75</v>
      </c>
      <c r="H486">
        <v>0</v>
      </c>
      <c r="I486">
        <v>1</v>
      </c>
      <c r="J486">
        <v>0</v>
      </c>
      <c r="K486">
        <v>0</v>
      </c>
      <c r="L486">
        <v>62253.27734375</v>
      </c>
    </row>
    <row r="487" spans="1:12" x14ac:dyDescent="0.25">
      <c r="A487">
        <v>1841</v>
      </c>
      <c r="B487" s="1">
        <f>DATE(2023,9,17) + TIME(0,0,0)</f>
        <v>45186</v>
      </c>
      <c r="C487">
        <v>891055552</v>
      </c>
      <c r="D487">
        <v>0</v>
      </c>
      <c r="E487">
        <v>0</v>
      </c>
      <c r="F487">
        <v>0</v>
      </c>
      <c r="G487">
        <v>3947550.25</v>
      </c>
      <c r="H487">
        <v>0</v>
      </c>
      <c r="I487">
        <v>1</v>
      </c>
      <c r="J487">
        <v>0</v>
      </c>
      <c r="K487">
        <v>0</v>
      </c>
      <c r="L487">
        <v>62263.7421875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902858752</v>
      </c>
      <c r="D488">
        <v>0</v>
      </c>
      <c r="E488">
        <v>0</v>
      </c>
      <c r="F488">
        <v>0</v>
      </c>
      <c r="G488">
        <v>3947550.25</v>
      </c>
      <c r="H488">
        <v>0</v>
      </c>
      <c r="I488">
        <v>1</v>
      </c>
      <c r="J488">
        <v>0</v>
      </c>
      <c r="K488">
        <v>0</v>
      </c>
      <c r="L488">
        <v>62309.1015625</v>
      </c>
    </row>
    <row r="489" spans="1:12" x14ac:dyDescent="0.25">
      <c r="A489">
        <v>1844</v>
      </c>
      <c r="B489" s="1">
        <f>DATE(2023,9,20) + TIME(0,0,0)</f>
        <v>45189</v>
      </c>
      <c r="C489">
        <v>902897536</v>
      </c>
      <c r="D489">
        <v>0</v>
      </c>
      <c r="E489">
        <v>0</v>
      </c>
      <c r="F489">
        <v>0</v>
      </c>
      <c r="G489">
        <v>3883415.5</v>
      </c>
      <c r="H489">
        <v>0</v>
      </c>
      <c r="I489">
        <v>1</v>
      </c>
      <c r="J489">
        <v>0</v>
      </c>
      <c r="K489">
        <v>0</v>
      </c>
      <c r="L489">
        <v>62282.296875</v>
      </c>
    </row>
    <row r="490" spans="1:12" x14ac:dyDescent="0.25">
      <c r="A490">
        <v>1859</v>
      </c>
      <c r="B490" s="1">
        <f>DATE(2023,10,5) + TIME(0,0,0)</f>
        <v>45204</v>
      </c>
      <c r="C490">
        <v>961148800</v>
      </c>
      <c r="D490">
        <v>0</v>
      </c>
      <c r="E490">
        <v>0</v>
      </c>
      <c r="F490">
        <v>0</v>
      </c>
      <c r="G490">
        <v>3883415.5</v>
      </c>
      <c r="H490">
        <v>0</v>
      </c>
      <c r="I490">
        <v>1</v>
      </c>
      <c r="J490">
        <v>0</v>
      </c>
      <c r="K490">
        <v>0</v>
      </c>
      <c r="L490">
        <v>62426.19921875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964993344</v>
      </c>
      <c r="D491">
        <v>0</v>
      </c>
      <c r="E491">
        <v>0</v>
      </c>
      <c r="F491">
        <v>0</v>
      </c>
      <c r="G491">
        <v>3883415.5</v>
      </c>
      <c r="H491">
        <v>0</v>
      </c>
      <c r="I491">
        <v>1</v>
      </c>
      <c r="J491">
        <v>0</v>
      </c>
      <c r="K491">
        <v>0</v>
      </c>
      <c r="L491">
        <v>60914.62890625</v>
      </c>
    </row>
    <row r="492" spans="1:12" x14ac:dyDescent="0.25">
      <c r="A492">
        <v>1860</v>
      </c>
      <c r="B492" s="1">
        <f>DATE(2023,10,6) + TIME(0,0,0)</f>
        <v>45205</v>
      </c>
      <c r="C492">
        <v>965029312</v>
      </c>
      <c r="D492">
        <v>0</v>
      </c>
      <c r="E492">
        <v>0</v>
      </c>
      <c r="F492">
        <v>0</v>
      </c>
      <c r="G492">
        <v>3596866.75</v>
      </c>
      <c r="H492">
        <v>0</v>
      </c>
      <c r="I492">
        <v>1</v>
      </c>
      <c r="J492">
        <v>0</v>
      </c>
      <c r="K492">
        <v>0</v>
      </c>
      <c r="L492">
        <v>60585.08203125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1004558912</v>
      </c>
      <c r="D493">
        <v>0</v>
      </c>
      <c r="E493">
        <v>0</v>
      </c>
      <c r="F493">
        <v>0</v>
      </c>
      <c r="G493">
        <v>3596866.75</v>
      </c>
      <c r="H493">
        <v>0</v>
      </c>
      <c r="I493">
        <v>1</v>
      </c>
      <c r="J493">
        <v>0</v>
      </c>
      <c r="K493">
        <v>0</v>
      </c>
      <c r="L493">
        <v>61440.50390625</v>
      </c>
    </row>
    <row r="494" spans="1:12" x14ac:dyDescent="0.25">
      <c r="A494">
        <v>1871</v>
      </c>
      <c r="B494" s="1">
        <f>DATE(2023,10,17) + TIME(0,0,0)</f>
        <v>45216</v>
      </c>
      <c r="C494">
        <v>1004595648</v>
      </c>
      <c r="D494">
        <v>0</v>
      </c>
      <c r="E494">
        <v>0</v>
      </c>
      <c r="F494">
        <v>0</v>
      </c>
      <c r="G494">
        <v>3676455</v>
      </c>
      <c r="H494">
        <v>0</v>
      </c>
      <c r="I494">
        <v>1</v>
      </c>
      <c r="J494">
        <v>0</v>
      </c>
      <c r="K494">
        <v>0</v>
      </c>
      <c r="L494">
        <v>61474.1484375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1015588288</v>
      </c>
      <c r="D495">
        <v>0</v>
      </c>
      <c r="E495">
        <v>0</v>
      </c>
      <c r="F495">
        <v>0</v>
      </c>
      <c r="G495">
        <v>3676455</v>
      </c>
      <c r="H495">
        <v>0</v>
      </c>
      <c r="I495">
        <v>1</v>
      </c>
      <c r="J495">
        <v>0</v>
      </c>
      <c r="K495">
        <v>0</v>
      </c>
      <c r="L495">
        <v>61584.26953125</v>
      </c>
    </row>
    <row r="496" spans="1:12" x14ac:dyDescent="0.25">
      <c r="A496">
        <v>1874</v>
      </c>
      <c r="B496" s="1">
        <f>DATE(2023,10,20) + TIME(0,0,0)</f>
        <v>45219</v>
      </c>
      <c r="C496">
        <v>1015629568</v>
      </c>
      <c r="D496">
        <v>0</v>
      </c>
      <c r="E496">
        <v>0</v>
      </c>
      <c r="F496">
        <v>0</v>
      </c>
      <c r="G496">
        <v>4130448.25</v>
      </c>
      <c r="H496">
        <v>0</v>
      </c>
      <c r="I496">
        <v>1</v>
      </c>
      <c r="J496">
        <v>0</v>
      </c>
      <c r="K496">
        <v>0</v>
      </c>
      <c r="L496">
        <v>61772.07421875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1019718720</v>
      </c>
      <c r="D497">
        <v>0</v>
      </c>
      <c r="E497">
        <v>0</v>
      </c>
      <c r="F497">
        <v>0</v>
      </c>
      <c r="G497">
        <v>4130448.25</v>
      </c>
      <c r="H497">
        <v>0</v>
      </c>
      <c r="I497">
        <v>1</v>
      </c>
      <c r="J497">
        <v>0</v>
      </c>
      <c r="K497">
        <v>0</v>
      </c>
      <c r="L497">
        <v>61923.43359375</v>
      </c>
    </row>
    <row r="498" spans="1:12" x14ac:dyDescent="0.25">
      <c r="A498">
        <v>1875</v>
      </c>
      <c r="B498" s="1">
        <f>DATE(2023,10,21) + TIME(0,0,0)</f>
        <v>45220</v>
      </c>
      <c r="C498">
        <v>1019758208</v>
      </c>
      <c r="D498">
        <v>0</v>
      </c>
      <c r="E498">
        <v>0</v>
      </c>
      <c r="F498">
        <v>0</v>
      </c>
      <c r="G498">
        <v>3946110</v>
      </c>
      <c r="H498">
        <v>0</v>
      </c>
      <c r="I498">
        <v>1</v>
      </c>
      <c r="J498">
        <v>0</v>
      </c>
      <c r="K498">
        <v>0</v>
      </c>
      <c r="L498">
        <v>61846.48046875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1031557056</v>
      </c>
      <c r="D499">
        <v>0</v>
      </c>
      <c r="E499">
        <v>0</v>
      </c>
      <c r="F499">
        <v>0</v>
      </c>
      <c r="G499">
        <v>3946110</v>
      </c>
      <c r="H499">
        <v>0</v>
      </c>
      <c r="I499">
        <v>1</v>
      </c>
      <c r="J499">
        <v>0</v>
      </c>
      <c r="K499">
        <v>0</v>
      </c>
      <c r="L499">
        <v>61870.6796875</v>
      </c>
    </row>
    <row r="500" spans="1:12" x14ac:dyDescent="0.25">
      <c r="A500">
        <v>1878</v>
      </c>
      <c r="B500" s="1">
        <f>DATE(2023,10,24) + TIME(0,0,0)</f>
        <v>45223</v>
      </c>
      <c r="C500">
        <v>1031592192</v>
      </c>
      <c r="D500">
        <v>0</v>
      </c>
      <c r="E500">
        <v>0</v>
      </c>
      <c r="F500">
        <v>0</v>
      </c>
      <c r="G500">
        <v>3514499</v>
      </c>
      <c r="H500">
        <v>0</v>
      </c>
      <c r="I500">
        <v>1</v>
      </c>
      <c r="J500">
        <v>0</v>
      </c>
      <c r="K500">
        <v>0</v>
      </c>
      <c r="L500">
        <v>61705.5546875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1035071552</v>
      </c>
      <c r="D501">
        <v>0</v>
      </c>
      <c r="E501">
        <v>0</v>
      </c>
      <c r="F501">
        <v>0</v>
      </c>
      <c r="G501">
        <v>3514499</v>
      </c>
      <c r="H501">
        <v>0</v>
      </c>
      <c r="I501">
        <v>1</v>
      </c>
      <c r="J501">
        <v>0</v>
      </c>
      <c r="K501">
        <v>0</v>
      </c>
      <c r="L501">
        <v>61598.1484375</v>
      </c>
    </row>
    <row r="502" spans="1:12" x14ac:dyDescent="0.25">
      <c r="A502">
        <v>1879</v>
      </c>
      <c r="B502" s="1">
        <f>DATE(2023,10,25) + TIME(0,0,0)</f>
        <v>45224</v>
      </c>
      <c r="C502">
        <v>1035108352</v>
      </c>
      <c r="D502">
        <v>0</v>
      </c>
      <c r="E502">
        <v>0</v>
      </c>
      <c r="F502">
        <v>0</v>
      </c>
      <c r="G502">
        <v>3680536.25</v>
      </c>
      <c r="H502">
        <v>0</v>
      </c>
      <c r="I502">
        <v>1</v>
      </c>
      <c r="J502">
        <v>0</v>
      </c>
      <c r="K502">
        <v>0</v>
      </c>
      <c r="L502">
        <v>61660.4921875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1041880512</v>
      </c>
      <c r="D503">
        <v>0</v>
      </c>
      <c r="E503">
        <v>0</v>
      </c>
      <c r="F503">
        <v>0</v>
      </c>
      <c r="G503">
        <v>3680536.25</v>
      </c>
      <c r="H503">
        <v>0</v>
      </c>
      <c r="I503">
        <v>1</v>
      </c>
      <c r="J503">
        <v>0</v>
      </c>
      <c r="K503">
        <v>0</v>
      </c>
      <c r="L503">
        <v>61690.50390625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1042432640</v>
      </c>
      <c r="D504">
        <v>0</v>
      </c>
      <c r="E504">
        <v>0</v>
      </c>
      <c r="F504">
        <v>0</v>
      </c>
      <c r="G504">
        <v>3680536.25</v>
      </c>
      <c r="H504">
        <v>0</v>
      </c>
      <c r="I504">
        <v>1</v>
      </c>
      <c r="J504">
        <v>0</v>
      </c>
      <c r="K504">
        <v>0</v>
      </c>
      <c r="L504">
        <v>61691.76953125</v>
      </c>
    </row>
    <row r="505" spans="1:12" x14ac:dyDescent="0.25">
      <c r="A505">
        <v>1881</v>
      </c>
      <c r="B505" s="1">
        <f>DATE(2023,10,27) + TIME(0,0,0)</f>
        <v>45226</v>
      </c>
      <c r="C505">
        <v>1042467392</v>
      </c>
      <c r="D505">
        <v>0</v>
      </c>
      <c r="E505">
        <v>0</v>
      </c>
      <c r="F505">
        <v>0</v>
      </c>
      <c r="G505">
        <v>3477572.25</v>
      </c>
      <c r="H505">
        <v>0</v>
      </c>
      <c r="I505">
        <v>1</v>
      </c>
      <c r="J505">
        <v>0</v>
      </c>
      <c r="K505">
        <v>0</v>
      </c>
      <c r="L505">
        <v>61616.46875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1045910208</v>
      </c>
      <c r="D506">
        <v>0</v>
      </c>
      <c r="E506">
        <v>0</v>
      </c>
      <c r="F506">
        <v>0</v>
      </c>
      <c r="G506">
        <v>3477572.25</v>
      </c>
      <c r="H506">
        <v>0</v>
      </c>
      <c r="I506">
        <v>1</v>
      </c>
      <c r="J506">
        <v>0</v>
      </c>
      <c r="K506">
        <v>0</v>
      </c>
      <c r="L506">
        <v>61572.8984375</v>
      </c>
    </row>
    <row r="507" spans="1:12" x14ac:dyDescent="0.25">
      <c r="A507">
        <v>1882</v>
      </c>
      <c r="B507" s="1">
        <f>DATE(2023,10,28) + TIME(0,0,0)</f>
        <v>45227</v>
      </c>
      <c r="C507">
        <v>1045946240</v>
      </c>
      <c r="D507">
        <v>0</v>
      </c>
      <c r="E507">
        <v>0</v>
      </c>
      <c r="F507">
        <v>0</v>
      </c>
      <c r="G507">
        <v>3606239.75</v>
      </c>
      <c r="H507">
        <v>0</v>
      </c>
      <c r="I507">
        <v>1</v>
      </c>
      <c r="J507">
        <v>0</v>
      </c>
      <c r="K507">
        <v>0</v>
      </c>
      <c r="L507">
        <v>61620.44921875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1154097408</v>
      </c>
      <c r="D508">
        <v>0</v>
      </c>
      <c r="E508">
        <v>0</v>
      </c>
      <c r="F508">
        <v>0</v>
      </c>
      <c r="G508">
        <v>3606239.75</v>
      </c>
      <c r="H508">
        <v>0</v>
      </c>
      <c r="I508">
        <v>1</v>
      </c>
      <c r="J508">
        <v>0</v>
      </c>
      <c r="K508">
        <v>0</v>
      </c>
      <c r="L508">
        <v>62548.28515625</v>
      </c>
    </row>
    <row r="509" spans="1:12" x14ac:dyDescent="0.25">
      <c r="A509">
        <v>1912</v>
      </c>
      <c r="B509" s="1">
        <f>DATE(2023,11,27) + TIME(0,0,0)</f>
        <v>45257</v>
      </c>
      <c r="C509">
        <v>1154133632</v>
      </c>
      <c r="D509">
        <v>0</v>
      </c>
      <c r="E509">
        <v>0</v>
      </c>
      <c r="F509">
        <v>0</v>
      </c>
      <c r="G509">
        <v>3625691</v>
      </c>
      <c r="H509">
        <v>0</v>
      </c>
      <c r="I509">
        <v>1</v>
      </c>
      <c r="J509">
        <v>0</v>
      </c>
      <c r="K509">
        <v>0</v>
      </c>
      <c r="L509">
        <v>62553.88671875</v>
      </c>
    </row>
    <row r="510" spans="1:12" x14ac:dyDescent="0.25">
      <c r="A510">
        <v>1919</v>
      </c>
      <c r="B510" s="1">
        <f>DATE(2023,12,4) + TIME(0,0,0)</f>
        <v>45264</v>
      </c>
      <c r="C510">
        <v>1179513472</v>
      </c>
      <c r="D510">
        <v>0</v>
      </c>
      <c r="E510">
        <v>0</v>
      </c>
      <c r="F510">
        <v>0</v>
      </c>
      <c r="G510">
        <v>3625691</v>
      </c>
      <c r="H510">
        <v>0</v>
      </c>
      <c r="I510">
        <v>1</v>
      </c>
      <c r="J510">
        <v>0</v>
      </c>
      <c r="K510">
        <v>0</v>
      </c>
      <c r="L510">
        <v>62709.48828125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1183102976</v>
      </c>
      <c r="D511">
        <v>0</v>
      </c>
      <c r="E511">
        <v>0</v>
      </c>
      <c r="F511">
        <v>0</v>
      </c>
      <c r="G511">
        <v>3625691</v>
      </c>
      <c r="H511">
        <v>0</v>
      </c>
      <c r="I511">
        <v>1</v>
      </c>
      <c r="J511">
        <v>0</v>
      </c>
      <c r="K511">
        <v>0</v>
      </c>
      <c r="L511">
        <v>62729.94921875</v>
      </c>
    </row>
    <row r="512" spans="1:12" x14ac:dyDescent="0.25">
      <c r="A512">
        <v>1920</v>
      </c>
      <c r="B512" s="1">
        <f>DATE(2023,12,5) + TIME(0,0,0)</f>
        <v>45265</v>
      </c>
      <c r="C512">
        <v>1183138944</v>
      </c>
      <c r="D512">
        <v>0</v>
      </c>
      <c r="E512">
        <v>0</v>
      </c>
      <c r="F512">
        <v>0</v>
      </c>
      <c r="G512">
        <v>3608989.75</v>
      </c>
      <c r="H512">
        <v>0</v>
      </c>
      <c r="I512">
        <v>1</v>
      </c>
      <c r="J512">
        <v>0</v>
      </c>
      <c r="K512">
        <v>0</v>
      </c>
      <c r="L512">
        <v>62724.55859375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1222801792</v>
      </c>
      <c r="D513">
        <v>0</v>
      </c>
      <c r="E513">
        <v>0</v>
      </c>
      <c r="F513">
        <v>0</v>
      </c>
      <c r="G513">
        <v>3608989.75</v>
      </c>
      <c r="H513">
        <v>0</v>
      </c>
      <c r="I513">
        <v>1</v>
      </c>
      <c r="J513">
        <v>0</v>
      </c>
      <c r="K513">
        <v>0</v>
      </c>
      <c r="L513">
        <v>62895.5390625</v>
      </c>
    </row>
    <row r="514" spans="1:12" x14ac:dyDescent="0.25">
      <c r="A514">
        <v>1931</v>
      </c>
      <c r="B514" s="1">
        <f>DATE(2023,12,16) + TIME(0,0,0)</f>
        <v>45276</v>
      </c>
      <c r="C514">
        <v>1222836992</v>
      </c>
      <c r="D514">
        <v>0</v>
      </c>
      <c r="E514">
        <v>0</v>
      </c>
      <c r="F514">
        <v>0</v>
      </c>
      <c r="G514">
        <v>3515654</v>
      </c>
      <c r="H514">
        <v>0</v>
      </c>
      <c r="I514">
        <v>1</v>
      </c>
      <c r="J514">
        <v>0</v>
      </c>
      <c r="K514">
        <v>0</v>
      </c>
      <c r="L514">
        <v>62865.265625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1226317440</v>
      </c>
      <c r="D515">
        <v>0</v>
      </c>
      <c r="E515">
        <v>0</v>
      </c>
      <c r="F515">
        <v>0</v>
      </c>
      <c r="G515">
        <v>3515654</v>
      </c>
      <c r="H515">
        <v>0</v>
      </c>
      <c r="I515">
        <v>1</v>
      </c>
      <c r="J515">
        <v>0</v>
      </c>
      <c r="K515">
        <v>0</v>
      </c>
      <c r="L515">
        <v>62852.0625</v>
      </c>
    </row>
    <row r="516" spans="1:12" x14ac:dyDescent="0.25">
      <c r="A516">
        <v>1932</v>
      </c>
      <c r="B516" s="1">
        <f>DATE(2023,12,17) + TIME(0,0,0)</f>
        <v>45277</v>
      </c>
      <c r="C516">
        <v>1226356736</v>
      </c>
      <c r="D516">
        <v>0</v>
      </c>
      <c r="E516">
        <v>0</v>
      </c>
      <c r="F516">
        <v>0</v>
      </c>
      <c r="G516">
        <v>3926877.75</v>
      </c>
      <c r="H516">
        <v>0</v>
      </c>
      <c r="I516">
        <v>1</v>
      </c>
      <c r="J516">
        <v>0</v>
      </c>
      <c r="K516">
        <v>0</v>
      </c>
      <c r="L516">
        <v>62986.4765625</v>
      </c>
    </row>
    <row r="517" spans="1:12" x14ac:dyDescent="0.25">
      <c r="A517">
        <v>1934</v>
      </c>
      <c r="B517" s="1">
        <f>DATE(2023,12,19) + TIME(0,0,0)</f>
        <v>45279</v>
      </c>
      <c r="C517">
        <v>1234210432</v>
      </c>
      <c r="D517">
        <v>0</v>
      </c>
      <c r="E517">
        <v>0</v>
      </c>
      <c r="F517">
        <v>0</v>
      </c>
      <c r="G517">
        <v>3926877.75</v>
      </c>
      <c r="H517">
        <v>0</v>
      </c>
      <c r="I517">
        <v>1</v>
      </c>
      <c r="J517">
        <v>0</v>
      </c>
      <c r="K517">
        <v>0</v>
      </c>
      <c r="L517">
        <v>63116.92578125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1238098048</v>
      </c>
      <c r="D518">
        <v>0</v>
      </c>
      <c r="E518">
        <v>0</v>
      </c>
      <c r="F518">
        <v>0</v>
      </c>
      <c r="G518">
        <v>3926877.75</v>
      </c>
      <c r="H518">
        <v>0</v>
      </c>
      <c r="I518">
        <v>1</v>
      </c>
      <c r="J518">
        <v>0</v>
      </c>
      <c r="K518">
        <v>0</v>
      </c>
      <c r="L518">
        <v>63136.953125</v>
      </c>
    </row>
    <row r="519" spans="1:12" x14ac:dyDescent="0.25">
      <c r="A519">
        <v>1935</v>
      </c>
      <c r="B519" s="1">
        <f>DATE(2023,12,20) + TIME(0,0,0)</f>
        <v>45280</v>
      </c>
      <c r="C519">
        <v>1238132608</v>
      </c>
      <c r="D519">
        <v>0</v>
      </c>
      <c r="E519">
        <v>0</v>
      </c>
      <c r="F519">
        <v>0</v>
      </c>
      <c r="G519">
        <v>3448963.5</v>
      </c>
      <c r="H519">
        <v>0</v>
      </c>
      <c r="I519">
        <v>1</v>
      </c>
      <c r="J519">
        <v>0</v>
      </c>
      <c r="K519">
        <v>0</v>
      </c>
      <c r="L519">
        <v>62981.51953125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1241547008</v>
      </c>
      <c r="D520">
        <v>0</v>
      </c>
      <c r="E520">
        <v>0</v>
      </c>
      <c r="F520">
        <v>0</v>
      </c>
      <c r="G520">
        <v>3448963.5</v>
      </c>
      <c r="H520">
        <v>0</v>
      </c>
      <c r="I520">
        <v>1</v>
      </c>
      <c r="J520">
        <v>0</v>
      </c>
      <c r="K520">
        <v>0</v>
      </c>
      <c r="L520">
        <v>62882.2109375</v>
      </c>
    </row>
    <row r="521" spans="1:12" x14ac:dyDescent="0.25">
      <c r="A521">
        <v>1936</v>
      </c>
      <c r="B521" s="1">
        <f>DATE(2023,12,21) + TIME(0,0,0)</f>
        <v>45281</v>
      </c>
      <c r="C521">
        <v>1241583232</v>
      </c>
      <c r="D521">
        <v>0</v>
      </c>
      <c r="E521">
        <v>0</v>
      </c>
      <c r="F521">
        <v>0</v>
      </c>
      <c r="G521">
        <v>3613135.5</v>
      </c>
      <c r="H521">
        <v>0</v>
      </c>
      <c r="I521">
        <v>1</v>
      </c>
      <c r="J521">
        <v>0</v>
      </c>
      <c r="K521">
        <v>0</v>
      </c>
      <c r="L521">
        <v>62934.8046875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1274065280</v>
      </c>
      <c r="D522">
        <v>0</v>
      </c>
      <c r="E522">
        <v>0</v>
      </c>
      <c r="F522">
        <v>0</v>
      </c>
      <c r="G522">
        <v>3613135.5</v>
      </c>
      <c r="H522">
        <v>0</v>
      </c>
      <c r="I522">
        <v>1</v>
      </c>
      <c r="J522">
        <v>0</v>
      </c>
      <c r="K522">
        <v>0</v>
      </c>
      <c r="L522">
        <v>63025.73046875</v>
      </c>
    </row>
    <row r="523" spans="1:12" x14ac:dyDescent="0.25">
      <c r="A523">
        <v>1945</v>
      </c>
      <c r="B523" s="1">
        <f>DATE(2023,12,30) + TIME(0,0,0)</f>
        <v>45290</v>
      </c>
      <c r="C523">
        <v>1274065280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59644.22265625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1274065280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59563.63671875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1274065280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59560.90625</v>
      </c>
    </row>
    <row r="526" spans="1:12" x14ac:dyDescent="0.25">
      <c r="A526">
        <v>1950</v>
      </c>
      <c r="B526" s="1">
        <f>DATE(2024,1,4) + TIME(0,0,0)</f>
        <v>45295</v>
      </c>
      <c r="C526">
        <v>1274065280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59560.796875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1274065280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59551.15625</v>
      </c>
    </row>
    <row r="528" spans="1:12" x14ac:dyDescent="0.25">
      <c r="A528">
        <v>1951</v>
      </c>
      <c r="B528" s="1">
        <f>DATE(2024,1,5) + TIME(0,0,0)</f>
        <v>45296</v>
      </c>
      <c r="C528">
        <v>1274065280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59551.07421875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1274065280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59532.9375</v>
      </c>
    </row>
    <row r="530" spans="1:12" x14ac:dyDescent="0.25">
      <c r="A530">
        <v>1954</v>
      </c>
      <c r="B530" s="1">
        <f>DATE(2024,1,8) + TIME(0,0,0)</f>
        <v>45299</v>
      </c>
      <c r="C530">
        <v>1274065280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59532.87890625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1274065280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59524.74609375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1274065280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59525.42578125</v>
      </c>
    </row>
    <row r="533" spans="1:12" x14ac:dyDescent="0.25">
      <c r="A533">
        <v>1968</v>
      </c>
      <c r="B533" s="1">
        <f>DATE(2024,1,22) + TIME(0,0,0)</f>
        <v>45313</v>
      </c>
      <c r="C533">
        <v>1274065280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59525.44140625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1274065280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59528.9375</v>
      </c>
    </row>
    <row r="535" spans="1:12" x14ac:dyDescent="0.25">
      <c r="A535">
        <v>1970</v>
      </c>
      <c r="B535" s="1">
        <f>DATE(2024,1,24) + TIME(0,0,0)</f>
        <v>45315</v>
      </c>
      <c r="C535">
        <v>1274065280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59529.81640625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1274065280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59531.234375</v>
      </c>
    </row>
    <row r="537" spans="1:12" x14ac:dyDescent="0.25">
      <c r="A537">
        <v>1970.5</v>
      </c>
      <c r="B537" s="1">
        <f>DATE(2024,1,24) + TIME(12,0,0)</f>
        <v>45315.5</v>
      </c>
      <c r="C537">
        <v>1274065280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59531.2421875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1274065280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59533.28125</v>
      </c>
    </row>
    <row r="539" spans="1:12" x14ac:dyDescent="0.25">
      <c r="A539">
        <v>1979</v>
      </c>
      <c r="B539" s="1">
        <f>DATE(2024,2,2) + TIME(0,0,0)</f>
        <v>45324</v>
      </c>
      <c r="C539">
        <v>1274065280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59533.28515625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1274065280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59528.41015625</v>
      </c>
    </row>
    <row r="541" spans="1:12" x14ac:dyDescent="0.25">
      <c r="A541">
        <v>1994</v>
      </c>
      <c r="B541" s="1">
        <f>DATE(2024,2,17) + TIME(0,0,0)</f>
        <v>45339</v>
      </c>
      <c r="C541">
        <v>1274065280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59528.0625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1274065280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59525.46875</v>
      </c>
    </row>
    <row r="543" spans="1:12" x14ac:dyDescent="0.25">
      <c r="A543">
        <v>1999</v>
      </c>
      <c r="B543" s="1">
        <f>DATE(2024,2,22) + TIME(0,0,0)</f>
        <v>45344</v>
      </c>
      <c r="C543">
        <v>1274065280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59525.4375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1274065280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59513.10546875</v>
      </c>
    </row>
    <row r="545" spans="1:12" x14ac:dyDescent="0.25">
      <c r="A545">
        <v>2003</v>
      </c>
      <c r="B545" s="1">
        <f>DATE(2024,2,26) + TIME(0,0,0)</f>
        <v>45348</v>
      </c>
      <c r="C545">
        <v>1274065280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59513.07421875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1274065280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59501.79296875</v>
      </c>
    </row>
    <row r="547" spans="1:12" x14ac:dyDescent="0.25">
      <c r="A547">
        <v>2007</v>
      </c>
      <c r="B547" s="1">
        <f>DATE(2024,3,1) + TIME(0,0,0)</f>
        <v>45352</v>
      </c>
      <c r="C547">
        <v>1274065280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59501.78515625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1274065280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59500.27734375</v>
      </c>
    </row>
    <row r="549" spans="1:12" x14ac:dyDescent="0.25">
      <c r="A549">
        <v>2010</v>
      </c>
      <c r="B549" s="1">
        <f>DATE(2024,3,4) + TIME(0,0,0)</f>
        <v>45355</v>
      </c>
      <c r="C549">
        <v>1274065280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59500.26171875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1274065280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59496.81640625</v>
      </c>
    </row>
    <row r="551" spans="1:12" x14ac:dyDescent="0.25">
      <c r="A551">
        <v>2012</v>
      </c>
      <c r="B551" s="1">
        <f>DATE(2024,3,6) + TIME(0,0,0)</f>
        <v>45357</v>
      </c>
      <c r="C551">
        <v>1274065280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59496.80859375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1274065280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59495.1171875</v>
      </c>
    </row>
    <row r="553" spans="1:12" x14ac:dyDescent="0.25">
      <c r="A553">
        <v>2015</v>
      </c>
      <c r="B553" s="1">
        <f>DATE(2024,3,9) + TIME(0,0,0)</f>
        <v>45360</v>
      </c>
      <c r="C553">
        <v>1274065280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59494.37109375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1274065280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59426.828125</v>
      </c>
    </row>
    <row r="555" spans="1:12" x14ac:dyDescent="0.25">
      <c r="A555">
        <v>2016</v>
      </c>
      <c r="B555" s="1">
        <f>DATE(2024,3,10) + TIME(0,0,0)</f>
        <v>45361</v>
      </c>
      <c r="C555">
        <v>1274065280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59426.18359375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1274065280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59317.2265625</v>
      </c>
    </row>
    <row r="557" spans="1:12" x14ac:dyDescent="0.25">
      <c r="A557">
        <v>2018</v>
      </c>
      <c r="B557" s="1">
        <f>DATE(2024,3,12) + TIME(0,0,0)</f>
        <v>45363</v>
      </c>
      <c r="C557">
        <v>1274065280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59317.1640625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1274065280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59319.53515625</v>
      </c>
    </row>
    <row r="559" spans="1:12" x14ac:dyDescent="0.25">
      <c r="A559">
        <v>2018.5</v>
      </c>
      <c r="B559" s="1">
        <f>DATE(2024,3,12) + TIME(12,0,0)</f>
        <v>45363.5</v>
      </c>
      <c r="C559">
        <v>1274065280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59319.62890625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1274065280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59329.80078125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1274065280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59301.1171875</v>
      </c>
    </row>
    <row r="562" spans="1:12" x14ac:dyDescent="0.25">
      <c r="A562">
        <v>2020</v>
      </c>
      <c r="B562" s="1">
        <f>DATE(2024,3,14) + TIME(0,0,0)</f>
        <v>45365</v>
      </c>
      <c r="C562">
        <v>1274065280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59300.6484375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1274065280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59119.03125</v>
      </c>
    </row>
    <row r="564" spans="1:12" x14ac:dyDescent="0.25">
      <c r="A564">
        <v>2026</v>
      </c>
      <c r="B564" s="1">
        <f>DATE(2024,3,20) + TIME(0,0,0)</f>
        <v>45371</v>
      </c>
      <c r="C564">
        <v>1274065280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59118.82421875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1274065280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59099.1015625</v>
      </c>
    </row>
    <row r="566" spans="1:12" x14ac:dyDescent="0.25">
      <c r="A566">
        <v>2027</v>
      </c>
      <c r="B566" s="1">
        <f>DATE(2024,3,21) + TIME(0,0,0)</f>
        <v>45372</v>
      </c>
      <c r="C566">
        <v>1274065280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59098.9140625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1274065280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59017.75390625</v>
      </c>
    </row>
    <row r="568" spans="1:12" x14ac:dyDescent="0.25">
      <c r="A568">
        <v>2033</v>
      </c>
      <c r="B568" s="1">
        <f>DATE(2024,3,27) + TIME(0,0,0)</f>
        <v>45378</v>
      </c>
      <c r="C568">
        <v>1274065280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59017.65625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1274065280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59008.15234375</v>
      </c>
    </row>
    <row r="570" spans="1:12" x14ac:dyDescent="0.25">
      <c r="A570">
        <v>2034</v>
      </c>
      <c r="B570" s="1">
        <f>DATE(2024,3,28) + TIME(0,0,0)</f>
        <v>45379</v>
      </c>
      <c r="C570">
        <v>1274065280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59008.05859375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1274065280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58983.88671875</v>
      </c>
    </row>
    <row r="572" spans="1:12" x14ac:dyDescent="0.25">
      <c r="A572">
        <v>2037</v>
      </c>
      <c r="B572" s="1">
        <f>DATE(2024,3,31) + TIME(0,0,0)</f>
        <v>45382</v>
      </c>
      <c r="C572">
        <v>1274065280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58983.8125</v>
      </c>
    </row>
    <row r="573" spans="1:12" x14ac:dyDescent="0.25">
      <c r="A573">
        <v>2037.39</v>
      </c>
      <c r="B573" s="1">
        <f>DATE(2024,3,31) + TIME(9,21,36)</f>
        <v>45382.39</v>
      </c>
      <c r="C573">
        <v>1274065280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58980.97265625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1274065280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58980.90234375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1274065280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58970.140625</v>
      </c>
    </row>
    <row r="576" spans="1:12" x14ac:dyDescent="0.25">
      <c r="A576">
        <v>2039</v>
      </c>
      <c r="B576" s="1">
        <f>DATE(2024,4,2) + TIME(0,0,0)</f>
        <v>45384</v>
      </c>
      <c r="C576">
        <v>1274065280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58970.078125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1274065280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58966.94921875</v>
      </c>
    </row>
    <row r="578" spans="1:12" x14ac:dyDescent="0.25">
      <c r="A578">
        <v>2039.5</v>
      </c>
      <c r="B578" s="1">
        <f>DATE(2024,4,2) + TIME(12,0,0)</f>
        <v>45384.5</v>
      </c>
      <c r="C578">
        <v>1274065280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58966.88671875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1274065280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58963.83984375</v>
      </c>
    </row>
    <row r="580" spans="1:12" x14ac:dyDescent="0.25">
      <c r="A580">
        <v>2040</v>
      </c>
      <c r="B580" s="1">
        <f>DATE(2024,4,3) + TIME(0,0,0)</f>
        <v>45385</v>
      </c>
      <c r="C580">
        <v>1274065280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58963.78125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1274065280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58963.65625</v>
      </c>
    </row>
    <row r="582" spans="1:12" x14ac:dyDescent="0.25">
      <c r="A582">
        <v>2040.19</v>
      </c>
      <c r="B582" s="1">
        <f>DATE(2024,4,3) + TIME(4,33,36)</f>
        <v>45385.19</v>
      </c>
      <c r="C582">
        <v>1274065280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58962.6171875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1274065280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58962.55859375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1274065280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58957.87890625</v>
      </c>
    </row>
    <row r="585" spans="1:12" x14ac:dyDescent="0.25">
      <c r="A585">
        <v>2041</v>
      </c>
      <c r="B585" s="1">
        <f>DATE(2024,4,4) + TIME(0,0,0)</f>
        <v>45386</v>
      </c>
      <c r="C585">
        <v>1274065280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58957.8203125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1274065280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58952.20703125</v>
      </c>
    </row>
    <row r="587" spans="1:12" x14ac:dyDescent="0.25">
      <c r="A587">
        <v>2042</v>
      </c>
      <c r="B587" s="1">
        <f>DATE(2024,4,5) + TIME(0,0,0)</f>
        <v>45387</v>
      </c>
      <c r="C587">
        <v>1274065280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58952.15234375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1274065280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58922.12890625</v>
      </c>
    </row>
    <row r="589" spans="1:12" x14ac:dyDescent="0.25">
      <c r="A589">
        <v>2048</v>
      </c>
      <c r="B589" s="1">
        <f>DATE(2024,4,11) + TIME(0,0,0)</f>
        <v>45393</v>
      </c>
      <c r="C589">
        <v>1274065280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58922.08203125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1274065280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58917.49609375</v>
      </c>
    </row>
    <row r="591" spans="1:12" x14ac:dyDescent="0.25">
      <c r="A591">
        <v>2049</v>
      </c>
      <c r="B591" s="1">
        <f>DATE(2024,4,12) + TIME(0,0,0)</f>
        <v>45394</v>
      </c>
      <c r="C591">
        <v>1274065280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58917.453125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1274065280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58899.8125</v>
      </c>
    </row>
    <row r="593" spans="1:12" x14ac:dyDescent="0.25">
      <c r="A593">
        <v>2053</v>
      </c>
      <c r="B593" s="1">
        <f>DATE(2024,4,16) + TIME(0,0,0)</f>
        <v>45398</v>
      </c>
      <c r="C593">
        <v>1274065280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58899.76953125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1274065280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58891.26171875</v>
      </c>
    </row>
    <row r="595" spans="1:12" x14ac:dyDescent="0.25">
      <c r="A595">
        <v>2055</v>
      </c>
      <c r="B595" s="1">
        <f>DATE(2024,4,18) + TIME(0,0,0)</f>
        <v>45400</v>
      </c>
      <c r="C595">
        <v>1274065280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58891.21875</v>
      </c>
    </row>
    <row r="596" spans="1:12" x14ac:dyDescent="0.25">
      <c r="A596">
        <v>2057.67</v>
      </c>
      <c r="B596" s="1">
        <f>DATE(2024,4,20) + TIME(16,4,48)</f>
        <v>45402.67</v>
      </c>
      <c r="C596">
        <v>1274065280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58879.9921875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1274065280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58878.65625</v>
      </c>
    </row>
    <row r="598" spans="1:12" x14ac:dyDescent="0.25">
      <c r="A598">
        <v>2058</v>
      </c>
      <c r="B598" s="1">
        <f>DATE(2024,4,21) + TIME(0,0,0)</f>
        <v>45403</v>
      </c>
      <c r="C598">
        <v>1274065280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58878.61328125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1274065280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58849.93359375</v>
      </c>
    </row>
    <row r="600" spans="1:12" x14ac:dyDescent="0.25">
      <c r="A600">
        <v>2065</v>
      </c>
      <c r="B600" s="1">
        <f>DATE(2024,4,28) + TIME(0,0,0)</f>
        <v>45410</v>
      </c>
      <c r="C600">
        <v>1274065280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58849.89453125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1274065280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58841.8046875</v>
      </c>
    </row>
    <row r="602" spans="1:12" x14ac:dyDescent="0.25">
      <c r="A602">
        <v>2067</v>
      </c>
      <c r="B602" s="1">
        <f>DATE(2024,4,30) + TIME(0,0,0)</f>
        <v>45412</v>
      </c>
      <c r="C602">
        <v>1274065280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58841.765625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1274065280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58833.73046875</v>
      </c>
    </row>
    <row r="604" spans="1:12" x14ac:dyDescent="0.25">
      <c r="A604">
        <v>2069</v>
      </c>
      <c r="B604" s="1">
        <f>DATE(2024,5,2) + TIME(0,0,0)</f>
        <v>45414</v>
      </c>
      <c r="C604">
        <v>1274065280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58833.6875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1274065280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58825.640625</v>
      </c>
    </row>
    <row r="606" spans="1:12" x14ac:dyDescent="0.25">
      <c r="A606">
        <v>2071</v>
      </c>
      <c r="B606" s="1">
        <f>DATE(2024,5,4) + TIME(0,0,0)</f>
        <v>45416</v>
      </c>
      <c r="C606">
        <v>1274065280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58825.6015625</v>
      </c>
    </row>
    <row r="607" spans="1:12" x14ac:dyDescent="0.25">
      <c r="A607">
        <v>2071.12</v>
      </c>
      <c r="B607" s="1">
        <f>DATE(2024,5,4) + TIME(2,52,48)</f>
        <v>45416.12</v>
      </c>
      <c r="C607">
        <v>1274065280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58825.1171875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1274065280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58821.609375</v>
      </c>
    </row>
    <row r="609" spans="1:12" x14ac:dyDescent="0.25">
      <c r="A609">
        <v>2072</v>
      </c>
      <c r="B609" s="1">
        <f>DATE(2024,5,5) + TIME(0,0,0)</f>
        <v>45417</v>
      </c>
      <c r="C609">
        <v>1274065280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58821.5703125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1274065280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58805.5234375</v>
      </c>
    </row>
    <row r="611" spans="1:12" x14ac:dyDescent="0.25">
      <c r="A611">
        <v>2076</v>
      </c>
      <c r="B611" s="1">
        <f>DATE(2024,5,9) + TIME(0,0,0)</f>
        <v>45421</v>
      </c>
      <c r="C611">
        <v>1274065280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58805.48046875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1274065280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58793.48046875</v>
      </c>
    </row>
    <row r="613" spans="1:12" x14ac:dyDescent="0.25">
      <c r="A613">
        <v>2079</v>
      </c>
      <c r="B613" s="1">
        <f>DATE(2024,5,12) + TIME(0,0,0)</f>
        <v>45424</v>
      </c>
      <c r="C613">
        <v>1274065280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58793.4375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1274065280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58790.8359375</v>
      </c>
    </row>
    <row r="615" spans="1:12" x14ac:dyDescent="0.25">
      <c r="A615">
        <v>2079.6</v>
      </c>
      <c r="B615" s="1">
        <f>DATE(2024,5,12) + TIME(14,24,0)</f>
        <v>45424.6</v>
      </c>
      <c r="C615">
        <v>1274065280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58790.796875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1274065280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58781.20703125</v>
      </c>
    </row>
    <row r="617" spans="1:12" x14ac:dyDescent="0.25">
      <c r="A617">
        <v>2082</v>
      </c>
      <c r="B617" s="1">
        <f>DATE(2024,5,15) + TIME(0,0,0)</f>
        <v>45427</v>
      </c>
      <c r="C617">
        <v>1274065280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58781.16796875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1274065280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58778.8125</v>
      </c>
    </row>
    <row r="619" spans="1:12" x14ac:dyDescent="0.25">
      <c r="A619">
        <v>2082.6</v>
      </c>
      <c r="B619" s="1">
        <f>DATE(2024,5,15) + TIME(14,24,0)</f>
        <v>45427.6</v>
      </c>
      <c r="C619">
        <v>1274065280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58778.76953125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1274065280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58748.9296875</v>
      </c>
    </row>
    <row r="621" spans="1:12" x14ac:dyDescent="0.25">
      <c r="A621">
        <v>2090</v>
      </c>
      <c r="B621" s="1">
        <f>DATE(2024,5,23) + TIME(0,0,0)</f>
        <v>45435</v>
      </c>
      <c r="C621">
        <v>1274065280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58748.890625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1274065280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58745.63671875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1274065280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58745.59375</v>
      </c>
    </row>
    <row r="624" spans="1:12" x14ac:dyDescent="0.25">
      <c r="A624">
        <v>2094</v>
      </c>
      <c r="B624" s="1">
        <f>DATE(2024,5,27) + TIME(0,0,0)</f>
        <v>45439</v>
      </c>
      <c r="C624">
        <v>1274065280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58732.375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1274065280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58727.87890625</v>
      </c>
    </row>
    <row r="626" spans="1:12" x14ac:dyDescent="0.25">
      <c r="A626">
        <v>2095</v>
      </c>
      <c r="B626" s="1">
        <f>DATE(2024,5,28) + TIME(0,0,0)</f>
        <v>45440</v>
      </c>
      <c r="C626">
        <v>1274065280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58728.0078125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1274065280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58885.68359375</v>
      </c>
    </row>
    <row r="628" spans="1:12" x14ac:dyDescent="0.25">
      <c r="A628">
        <v>2105</v>
      </c>
      <c r="B628" s="1">
        <f>DATE(2024,6,7) + TIME(0,0,0)</f>
        <v>45450</v>
      </c>
      <c r="C628">
        <v>1274065280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58885.81640625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1274065280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58910.08203125</v>
      </c>
    </row>
    <row r="630" spans="1:12" x14ac:dyDescent="0.25">
      <c r="A630">
        <v>2107</v>
      </c>
      <c r="B630" s="1">
        <f>DATE(2024,6,9) + TIME(0,0,0)</f>
        <v>45452</v>
      </c>
      <c r="C630">
        <v>1274065280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58910.203125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1274065280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58980.2578125</v>
      </c>
    </row>
    <row r="632" spans="1:12" x14ac:dyDescent="0.25">
      <c r="A632">
        <v>2114</v>
      </c>
      <c r="B632" s="1">
        <f>DATE(2024,6,16) + TIME(0,0,0)</f>
        <v>45459</v>
      </c>
      <c r="C632">
        <v>1274065280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58980.33984375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1274065280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59025.2890625</v>
      </c>
    </row>
    <row r="634" spans="1:12" x14ac:dyDescent="0.25">
      <c r="A634">
        <v>2119</v>
      </c>
      <c r="B634" s="1">
        <f>DATE(2024,6,21) + TIME(0,0,0)</f>
        <v>45464</v>
      </c>
      <c r="C634">
        <v>1274065280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59025.3828125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1274065280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59076.62109375</v>
      </c>
    </row>
    <row r="636" spans="1:12" x14ac:dyDescent="0.25">
      <c r="A636">
        <v>2126</v>
      </c>
      <c r="B636" s="1">
        <f>DATE(2024,6,28) + TIME(0,0,0)</f>
        <v>45471</v>
      </c>
      <c r="C636">
        <v>1274065280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59076.6875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1274065280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59093.73046875</v>
      </c>
    </row>
    <row r="638" spans="1:12" x14ac:dyDescent="0.25">
      <c r="A638">
        <v>2129</v>
      </c>
      <c r="B638" s="1">
        <f>DATE(2024,7,1) + TIME(0,0,0)</f>
        <v>45474</v>
      </c>
      <c r="C638">
        <v>1274065280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59093.7734375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1274065280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59101.4609375</v>
      </c>
    </row>
    <row r="640" spans="1:12" x14ac:dyDescent="0.25">
      <c r="A640">
        <v>2131</v>
      </c>
      <c r="B640" s="1">
        <f>DATE(2024,7,3) + TIME(0,0,0)</f>
        <v>45476</v>
      </c>
      <c r="C640">
        <v>1274100864</v>
      </c>
      <c r="D640">
        <v>0</v>
      </c>
      <c r="E640">
        <v>0</v>
      </c>
      <c r="F640">
        <v>0</v>
      </c>
      <c r="G640">
        <v>3557199.75</v>
      </c>
      <c r="H640">
        <v>0</v>
      </c>
      <c r="I640">
        <v>1</v>
      </c>
      <c r="J640">
        <v>0</v>
      </c>
      <c r="K640">
        <v>0</v>
      </c>
      <c r="L640">
        <v>63059.95703125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1288294016</v>
      </c>
      <c r="D641">
        <v>0</v>
      </c>
      <c r="E641">
        <v>0</v>
      </c>
      <c r="F641">
        <v>0</v>
      </c>
      <c r="G641">
        <v>3557199.75</v>
      </c>
      <c r="H641">
        <v>0</v>
      </c>
      <c r="I641">
        <v>1</v>
      </c>
      <c r="J641">
        <v>0</v>
      </c>
      <c r="K641">
        <v>0</v>
      </c>
      <c r="L641">
        <v>62951.0703125</v>
      </c>
    </row>
    <row r="642" spans="1:12" x14ac:dyDescent="0.25">
      <c r="A642">
        <v>2135</v>
      </c>
      <c r="B642" s="1">
        <f>DATE(2024,7,7) + TIME(0,0,0)</f>
        <v>45480</v>
      </c>
      <c r="C642">
        <v>1288329856</v>
      </c>
      <c r="D642">
        <v>0</v>
      </c>
      <c r="E642">
        <v>0</v>
      </c>
      <c r="F642">
        <v>0</v>
      </c>
      <c r="G642">
        <v>3584196</v>
      </c>
      <c r="H642">
        <v>0</v>
      </c>
      <c r="I642">
        <v>1</v>
      </c>
      <c r="J642">
        <v>0</v>
      </c>
      <c r="K642">
        <v>0</v>
      </c>
      <c r="L642">
        <v>62962.703125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1291161472</v>
      </c>
      <c r="D643">
        <v>0</v>
      </c>
      <c r="E643">
        <v>0</v>
      </c>
      <c r="F643">
        <v>0</v>
      </c>
      <c r="G643">
        <v>3584196</v>
      </c>
      <c r="H643">
        <v>0</v>
      </c>
      <c r="I643">
        <v>1</v>
      </c>
      <c r="J643">
        <v>0</v>
      </c>
      <c r="K643">
        <v>0</v>
      </c>
      <c r="L643">
        <v>62988.64453125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1291196288</v>
      </c>
      <c r="D644">
        <v>0</v>
      </c>
      <c r="E644">
        <v>0</v>
      </c>
      <c r="F644">
        <v>0</v>
      </c>
      <c r="G644">
        <v>3480791.75</v>
      </c>
      <c r="H644">
        <v>0</v>
      </c>
      <c r="I644">
        <v>1</v>
      </c>
      <c r="J644">
        <v>0</v>
      </c>
      <c r="K644">
        <v>0</v>
      </c>
      <c r="L644">
        <v>62942.17578125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1291857536</v>
      </c>
      <c r="D645">
        <v>0</v>
      </c>
      <c r="E645">
        <v>0</v>
      </c>
      <c r="F645">
        <v>0</v>
      </c>
      <c r="G645">
        <v>3480791.75</v>
      </c>
      <c r="H645">
        <v>0</v>
      </c>
      <c r="I645">
        <v>1</v>
      </c>
      <c r="J645">
        <v>0</v>
      </c>
      <c r="K645">
        <v>0</v>
      </c>
      <c r="L645">
        <v>62932.875</v>
      </c>
    </row>
    <row r="646" spans="1:12" x14ac:dyDescent="0.25">
      <c r="A646">
        <v>2136</v>
      </c>
      <c r="B646" s="1">
        <f>DATE(2024,7,8) + TIME(0,0,0)</f>
        <v>45481</v>
      </c>
      <c r="C646">
        <v>1291894016</v>
      </c>
      <c r="D646">
        <v>0</v>
      </c>
      <c r="E646">
        <v>0</v>
      </c>
      <c r="F646">
        <v>0</v>
      </c>
      <c r="G646">
        <v>3646626.75</v>
      </c>
      <c r="H646">
        <v>0</v>
      </c>
      <c r="I646">
        <v>1</v>
      </c>
      <c r="J646">
        <v>0</v>
      </c>
      <c r="K646">
        <v>0</v>
      </c>
      <c r="L646">
        <v>63007.41015625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1310090752</v>
      </c>
      <c r="D647">
        <v>0</v>
      </c>
      <c r="E647">
        <v>0</v>
      </c>
      <c r="F647">
        <v>0</v>
      </c>
      <c r="G647">
        <v>3646626.75</v>
      </c>
      <c r="H647">
        <v>0</v>
      </c>
      <c r="I647">
        <v>1</v>
      </c>
      <c r="J647">
        <v>0</v>
      </c>
      <c r="K647">
        <v>0</v>
      </c>
      <c r="L647">
        <v>63016.05078125</v>
      </c>
    </row>
    <row r="648" spans="1:12" x14ac:dyDescent="0.25">
      <c r="A648">
        <v>2141</v>
      </c>
      <c r="B648" s="1">
        <f>DATE(2024,7,13) + TIME(0,0,0)</f>
        <v>45486</v>
      </c>
      <c r="C648">
        <v>1310125824</v>
      </c>
      <c r="D648">
        <v>0</v>
      </c>
      <c r="E648">
        <v>0</v>
      </c>
      <c r="F648">
        <v>0</v>
      </c>
      <c r="G648">
        <v>3511957</v>
      </c>
      <c r="H648">
        <v>0</v>
      </c>
      <c r="I648">
        <v>1</v>
      </c>
      <c r="J648">
        <v>0</v>
      </c>
      <c r="K648">
        <v>0</v>
      </c>
      <c r="L648">
        <v>62960.34375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1313602688</v>
      </c>
      <c r="D649">
        <v>0</v>
      </c>
      <c r="E649">
        <v>0</v>
      </c>
      <c r="F649">
        <v>0</v>
      </c>
      <c r="G649">
        <v>3511957</v>
      </c>
      <c r="H649">
        <v>0</v>
      </c>
      <c r="I649">
        <v>1</v>
      </c>
      <c r="J649">
        <v>0</v>
      </c>
      <c r="K649">
        <v>0</v>
      </c>
      <c r="L649">
        <v>62903.7109375</v>
      </c>
    </row>
    <row r="650" spans="1:12" x14ac:dyDescent="0.25">
      <c r="A650">
        <v>2142</v>
      </c>
      <c r="B650" s="1">
        <f>DATE(2024,7,14) + TIME(0,0,0)</f>
        <v>45487</v>
      </c>
      <c r="C650">
        <v>1313639552</v>
      </c>
      <c r="D650">
        <v>0</v>
      </c>
      <c r="E650">
        <v>0</v>
      </c>
      <c r="F650">
        <v>0</v>
      </c>
      <c r="G650">
        <v>3685180.25</v>
      </c>
      <c r="H650">
        <v>0</v>
      </c>
      <c r="I650">
        <v>1</v>
      </c>
      <c r="J650">
        <v>0</v>
      </c>
      <c r="K650">
        <v>0</v>
      </c>
      <c r="L650">
        <v>62973.99609375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1354139648</v>
      </c>
      <c r="D651">
        <v>0</v>
      </c>
      <c r="E651">
        <v>0</v>
      </c>
      <c r="F651">
        <v>0</v>
      </c>
      <c r="G651">
        <v>3685180.25</v>
      </c>
      <c r="H651">
        <v>0</v>
      </c>
      <c r="I651">
        <v>1</v>
      </c>
      <c r="J651">
        <v>0</v>
      </c>
      <c r="K651">
        <v>0</v>
      </c>
      <c r="L651">
        <v>62985.328125</v>
      </c>
    </row>
    <row r="652" spans="1:12" x14ac:dyDescent="0.25">
      <c r="A652">
        <v>2153</v>
      </c>
      <c r="B652" s="1">
        <f>DATE(2024,7,25) + TIME(0,0,0)</f>
        <v>45498</v>
      </c>
      <c r="C652">
        <v>1354178816</v>
      </c>
      <c r="D652">
        <v>0</v>
      </c>
      <c r="E652">
        <v>0</v>
      </c>
      <c r="F652">
        <v>0</v>
      </c>
      <c r="G652">
        <v>3917063</v>
      </c>
      <c r="H652">
        <v>0</v>
      </c>
      <c r="I652">
        <v>1</v>
      </c>
      <c r="J652">
        <v>0</v>
      </c>
      <c r="K652">
        <v>0</v>
      </c>
      <c r="L652">
        <v>63069.60546875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1358056704</v>
      </c>
      <c r="D653">
        <v>0</v>
      </c>
      <c r="E653">
        <v>0</v>
      </c>
      <c r="F653">
        <v>0</v>
      </c>
      <c r="G653">
        <v>3917063</v>
      </c>
      <c r="H653">
        <v>0</v>
      </c>
      <c r="I653">
        <v>1</v>
      </c>
      <c r="J653">
        <v>0</v>
      </c>
      <c r="K653">
        <v>0</v>
      </c>
      <c r="L653">
        <v>63130.76171875</v>
      </c>
    </row>
    <row r="654" spans="1:12" x14ac:dyDescent="0.25">
      <c r="A654">
        <v>2154</v>
      </c>
      <c r="B654" s="1">
        <f>DATE(2024,7,26) + TIME(0,0,0)</f>
        <v>45499</v>
      </c>
      <c r="C654">
        <v>1358095488</v>
      </c>
      <c r="D654">
        <v>0</v>
      </c>
      <c r="E654">
        <v>0</v>
      </c>
      <c r="F654">
        <v>0</v>
      </c>
      <c r="G654">
        <v>3880295</v>
      </c>
      <c r="H654">
        <v>0</v>
      </c>
      <c r="I654">
        <v>1</v>
      </c>
      <c r="J654">
        <v>0</v>
      </c>
      <c r="K654">
        <v>0</v>
      </c>
      <c r="L654">
        <v>63117.59765625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1361937024</v>
      </c>
      <c r="D655">
        <v>0</v>
      </c>
      <c r="E655">
        <v>0</v>
      </c>
      <c r="F655">
        <v>0</v>
      </c>
      <c r="G655">
        <v>3880295</v>
      </c>
      <c r="H655">
        <v>0</v>
      </c>
      <c r="I655">
        <v>1</v>
      </c>
      <c r="J655">
        <v>0</v>
      </c>
      <c r="K655">
        <v>0</v>
      </c>
      <c r="L655">
        <v>63116.73828125</v>
      </c>
    </row>
    <row r="656" spans="1:12" x14ac:dyDescent="0.25">
      <c r="A656">
        <v>2155</v>
      </c>
      <c r="B656" s="1">
        <f>DATE(2024,7,27) + TIME(0,0,0)</f>
        <v>45500</v>
      </c>
      <c r="C656">
        <v>1361969024</v>
      </c>
      <c r="D656">
        <v>0</v>
      </c>
      <c r="E656">
        <v>0</v>
      </c>
      <c r="F656">
        <v>0</v>
      </c>
      <c r="G656">
        <v>3202958.25</v>
      </c>
      <c r="H656">
        <v>0</v>
      </c>
      <c r="I656">
        <v>1</v>
      </c>
      <c r="J656">
        <v>0</v>
      </c>
      <c r="K656">
        <v>0</v>
      </c>
      <c r="L656">
        <v>62876.08203125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1365139968</v>
      </c>
      <c r="D657">
        <v>0</v>
      </c>
      <c r="E657">
        <v>0</v>
      </c>
      <c r="F657">
        <v>0</v>
      </c>
      <c r="G657">
        <v>3202958.25</v>
      </c>
      <c r="H657">
        <v>0</v>
      </c>
      <c r="I657">
        <v>1</v>
      </c>
      <c r="J657">
        <v>0</v>
      </c>
      <c r="K657">
        <v>0</v>
      </c>
      <c r="L657">
        <v>62673.890625</v>
      </c>
    </row>
    <row r="658" spans="1:12" x14ac:dyDescent="0.25">
      <c r="A658">
        <v>2156</v>
      </c>
      <c r="B658" s="1">
        <f>DATE(2024,7,28) + TIME(0,0,0)</f>
        <v>45501</v>
      </c>
      <c r="C658">
        <v>1365178368</v>
      </c>
      <c r="D658">
        <v>0</v>
      </c>
      <c r="E658">
        <v>0</v>
      </c>
      <c r="F658">
        <v>0</v>
      </c>
      <c r="G658">
        <v>3834181.5</v>
      </c>
      <c r="H658">
        <v>0</v>
      </c>
      <c r="I658">
        <v>1</v>
      </c>
      <c r="J658">
        <v>0</v>
      </c>
      <c r="K658">
        <v>0</v>
      </c>
      <c r="L658">
        <v>62895.390625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1376642560</v>
      </c>
      <c r="D659">
        <v>0</v>
      </c>
      <c r="E659">
        <v>0</v>
      </c>
      <c r="F659">
        <v>0</v>
      </c>
      <c r="G659">
        <v>3834181.5</v>
      </c>
      <c r="H659">
        <v>0</v>
      </c>
      <c r="I659">
        <v>1</v>
      </c>
      <c r="J659">
        <v>0</v>
      </c>
      <c r="K659">
        <v>0</v>
      </c>
      <c r="L659">
        <v>63009.56640625</v>
      </c>
    </row>
    <row r="660" spans="1:12" x14ac:dyDescent="0.25">
      <c r="A660">
        <v>2159</v>
      </c>
      <c r="B660" s="1">
        <f>DATE(2024,7,31) + TIME(0,0,0)</f>
        <v>45504</v>
      </c>
      <c r="C660">
        <v>1376679296</v>
      </c>
      <c r="D660">
        <v>0</v>
      </c>
      <c r="E660">
        <v>0</v>
      </c>
      <c r="F660">
        <v>0</v>
      </c>
      <c r="G660">
        <v>3678153</v>
      </c>
      <c r="H660">
        <v>0</v>
      </c>
      <c r="I660">
        <v>1</v>
      </c>
      <c r="J660">
        <v>0</v>
      </c>
      <c r="K660">
        <v>0</v>
      </c>
      <c r="L660">
        <v>62955.296875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1383998848</v>
      </c>
      <c r="D661">
        <v>0</v>
      </c>
      <c r="E661">
        <v>0</v>
      </c>
      <c r="F661">
        <v>0</v>
      </c>
      <c r="G661">
        <v>3678153</v>
      </c>
      <c r="H661">
        <v>0</v>
      </c>
      <c r="I661">
        <v>1</v>
      </c>
      <c r="J661">
        <v>0</v>
      </c>
      <c r="K661">
        <v>0</v>
      </c>
      <c r="L661">
        <v>62932.33203125</v>
      </c>
    </row>
    <row r="662" spans="1:12" x14ac:dyDescent="0.25">
      <c r="A662">
        <v>2161</v>
      </c>
      <c r="B662" s="1">
        <f>DATE(2024,8,2) + TIME(0,0,0)</f>
        <v>45506</v>
      </c>
      <c r="C662">
        <v>1384038016</v>
      </c>
      <c r="D662">
        <v>0</v>
      </c>
      <c r="E662">
        <v>0</v>
      </c>
      <c r="F662">
        <v>0</v>
      </c>
      <c r="G662">
        <v>3919025.75</v>
      </c>
      <c r="H662">
        <v>0</v>
      </c>
      <c r="I662">
        <v>1</v>
      </c>
      <c r="J662">
        <v>0</v>
      </c>
      <c r="K662">
        <v>0</v>
      </c>
      <c r="L662">
        <v>63015.2578125</v>
      </c>
    </row>
    <row r="663" spans="1:12" x14ac:dyDescent="0.25">
      <c r="A663">
        <v>2162</v>
      </c>
      <c r="B663" s="1">
        <f>DATE(2024,8,3) + TIME(0,0,0)</f>
        <v>45507</v>
      </c>
      <c r="C663">
        <v>1387956992</v>
      </c>
      <c r="D663">
        <v>0</v>
      </c>
      <c r="E663">
        <v>0</v>
      </c>
      <c r="F663">
        <v>0</v>
      </c>
      <c r="G663">
        <v>3919025.75</v>
      </c>
      <c r="H663">
        <v>0</v>
      </c>
      <c r="I663">
        <v>1</v>
      </c>
      <c r="J663">
        <v>0</v>
      </c>
      <c r="K663">
        <v>0</v>
      </c>
      <c r="L663">
        <v>63077.75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7A286-7876-477A-B19F-4E60862A7D3C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23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62533.65234375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64954.109375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64954.234375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65079.69921875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65079.765625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65177.8125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65177.8203125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65231.0078125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65231.046875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65292.7421875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65292.7421875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65291.02734375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65288.7890625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64923.69140625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64923.48828125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65340.1640625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65340.2265625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65452.73046875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65452.796875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65508.32421875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65508.36328125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65588.1640625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65586.3515625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65266.86328125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65266.6015625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65578.515625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65578.703125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65623.1875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65623.3515625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65655.59375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65653.8125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64471.8515625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64471.76171875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64228.54296875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64228.48828125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64048.8515625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64048.80859375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63890.8359375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63890.80078125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63746.1015625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63746.06640625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63614.65625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63614.61328125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63495.48046875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63495.53125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63387.77734375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63387.7421875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63287.75390625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63287.71875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63195.8828125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63195.90234375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63111.68359375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63111.69921875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63034.48046875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63034.453125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62963.53515625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62963.5390625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62898.375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62898.375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62838.4296875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62838.42578125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62783.19921875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62783.1953125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62732.24609375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62732.23828125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62685.171875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62685.1640625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62641.6171875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62641.609375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62637.3046875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62637.29296875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62620.4140625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62620.3984375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62592.16015625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62592.14453125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62582.015625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62582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62574.765625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62574.75390625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62566.83203125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62566.8203125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62562.5546875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62562.546875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62559.4921875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62559.484375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62549.66796875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62549.66015625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62549.171875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62549.1640625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62547.25390625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62547.24609375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62532.63671875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62533.765625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63666.01953125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63664.25390625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63537.66796875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63536.171875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63380.93359375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63380.8671875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63669.27734375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63670.13671875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64388.12890625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64388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64375.57421875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64375.6015625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64445.9140625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64445.70703125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64332.078125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64329.86328125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63979.34375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63978.56640625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64080.63671875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64081.16015625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64300.54296875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64300.58203125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64216.328125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64216.30078125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64149.6875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64150.0859375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64260.05078125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64260.109375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64243.171875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64242.98046875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64181.1640625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64181.01953125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64165.8984375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64165.78125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64149.21484375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64149.1328125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64104.98046875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64104.9296875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64092.19140625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64092.15234375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64049.1015625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64049.44140625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64067.55078125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64068.08984375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64154.625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64154.7265625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64086.8359375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64086.68359375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64045.5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64045.41796875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64029.25390625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64029.59375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64197.40234375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64197.34375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64147.8046875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64147.953125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64172.8515625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64172.76953125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64120.17578125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64120.01953125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64108.10546875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64107.90234375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64094.26953125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64094.13671875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64090.65234375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64090.53125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64088.5234375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64088.5234375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64085.8984375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64085.9453125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64101.30859375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64101.76953125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64163.03515625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64163.30859375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64174.5390625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64174.6171875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64212.83984375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64212.92578125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64240.1171875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64238.36328125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64142.65234375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64142.17578125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64176.01953125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64176.21875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64267.71875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64267.8671875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64280.14453125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64280.25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64296.3828125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64296.5234375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64361.1171875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64361.22265625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64376.57421875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64377.1015625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64578.40234375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64578.5234375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64540.234375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64540.26171875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64684.12890625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64684.2109375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64709.4140625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64709.5234375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64733.2578125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64733.33203125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64763.3203125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64763.80859375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64989.953125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64990.04296875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64964.77734375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64964.7265625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64959.77734375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64959.7265625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64954.05859375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64954.015625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64955.42578125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64955.453125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64986.05078125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64986.1171875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64989.5703125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64989.61328125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65009.95703125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65007.91796875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64682.50390625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64682.265625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64959.18359375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64959.34375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64985.48828125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64985.5625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64990.50390625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64991.03125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65179.32421875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65179.4140625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65140.14453125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65140.328125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65144.48828125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65144.53515625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65241.95703125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65242.03515625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65250.40625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65250.46484375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65255.140625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65255.17578125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65271.59375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65271.6484375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65326.3984375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65326.46875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65333.6953125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65334.1875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65460.2734375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65457.984375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64706.3828125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64706.15234375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65079.26171875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65079.91796875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65229.625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65229.8828125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65331.73828125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80.237373352050781</v>
      </c>
      <c r="F256">
        <v>0</v>
      </c>
      <c r="G256">
        <v>0</v>
      </c>
      <c r="H256">
        <v>0</v>
      </c>
      <c r="I256">
        <v>1</v>
      </c>
      <c r="J256">
        <v>100</v>
      </c>
      <c r="K256">
        <v>8023.7373046875</v>
      </c>
      <c r="L256">
        <v>66981.8359375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16047.474609375</v>
      </c>
      <c r="F257">
        <v>0</v>
      </c>
      <c r="G257">
        <v>0</v>
      </c>
      <c r="H257">
        <v>0</v>
      </c>
      <c r="I257">
        <v>1</v>
      </c>
      <c r="J257">
        <v>100</v>
      </c>
      <c r="K257">
        <v>8023.7373046875</v>
      </c>
      <c r="L257">
        <v>67319.7421875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16128.2451171875</v>
      </c>
      <c r="F258">
        <v>0</v>
      </c>
      <c r="G258">
        <v>0</v>
      </c>
      <c r="H258">
        <v>0</v>
      </c>
      <c r="I258">
        <v>1</v>
      </c>
      <c r="J258">
        <v>100</v>
      </c>
      <c r="K258">
        <v>8077.017578125</v>
      </c>
      <c r="L258">
        <v>67332.7734375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20085.984375</v>
      </c>
      <c r="F259">
        <v>0</v>
      </c>
      <c r="G259">
        <v>0</v>
      </c>
      <c r="H259">
        <v>0</v>
      </c>
      <c r="I259">
        <v>1</v>
      </c>
      <c r="J259">
        <v>100</v>
      </c>
      <c r="K259">
        <v>8077.017578125</v>
      </c>
      <c r="L259">
        <v>67367.171875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20169.857421875</v>
      </c>
      <c r="F260">
        <v>0</v>
      </c>
      <c r="G260">
        <v>0</v>
      </c>
      <c r="H260">
        <v>0</v>
      </c>
      <c r="I260">
        <v>1</v>
      </c>
      <c r="J260">
        <v>100</v>
      </c>
      <c r="K260">
        <v>8387.4541015625</v>
      </c>
      <c r="L260">
        <v>67438.125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24279.7109375</v>
      </c>
      <c r="F261">
        <v>0</v>
      </c>
      <c r="G261">
        <v>0</v>
      </c>
      <c r="H261">
        <v>0</v>
      </c>
      <c r="I261">
        <v>1</v>
      </c>
      <c r="J261">
        <v>100</v>
      </c>
      <c r="K261">
        <v>8387.4541015625</v>
      </c>
      <c r="L261">
        <v>67487.3125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24360.96875</v>
      </c>
      <c r="F262">
        <v>0</v>
      </c>
      <c r="G262">
        <v>0</v>
      </c>
      <c r="H262">
        <v>0</v>
      </c>
      <c r="I262">
        <v>1</v>
      </c>
      <c r="J262">
        <v>100</v>
      </c>
      <c r="K262">
        <v>8125.7490234375</v>
      </c>
      <c r="L262">
        <v>67428.875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40531.20703125</v>
      </c>
      <c r="F263">
        <v>0</v>
      </c>
      <c r="G263">
        <v>0</v>
      </c>
      <c r="H263">
        <v>0</v>
      </c>
      <c r="I263">
        <v>1</v>
      </c>
      <c r="J263">
        <v>100</v>
      </c>
      <c r="K263">
        <v>8125.7490234375</v>
      </c>
      <c r="L263">
        <v>67486.9765625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40613.546875</v>
      </c>
      <c r="F264">
        <v>0</v>
      </c>
      <c r="G264">
        <v>0</v>
      </c>
      <c r="H264">
        <v>0</v>
      </c>
      <c r="I264">
        <v>1</v>
      </c>
      <c r="J264">
        <v>100</v>
      </c>
      <c r="K264">
        <v>8233.7822265625</v>
      </c>
      <c r="L264">
        <v>67511.6484375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89933.90625</v>
      </c>
      <c r="F265">
        <v>0</v>
      </c>
      <c r="G265">
        <v>0</v>
      </c>
      <c r="H265">
        <v>0</v>
      </c>
      <c r="I265">
        <v>1</v>
      </c>
      <c r="J265">
        <v>100</v>
      </c>
      <c r="K265">
        <v>8233.7822265625</v>
      </c>
      <c r="L265">
        <v>67608.6015625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89933.90625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65436.109375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89933.90625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65124.21484375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90016.765625</v>
      </c>
      <c r="F268">
        <v>0</v>
      </c>
      <c r="G268">
        <v>0</v>
      </c>
      <c r="H268">
        <v>0</v>
      </c>
      <c r="I268">
        <v>1</v>
      </c>
      <c r="J268">
        <v>100</v>
      </c>
      <c r="K268">
        <v>8285.92578125</v>
      </c>
      <c r="L268">
        <v>66802.2890625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131363.53125</v>
      </c>
      <c r="F269">
        <v>0</v>
      </c>
      <c r="G269">
        <v>0</v>
      </c>
      <c r="H269">
        <v>0</v>
      </c>
      <c r="I269">
        <v>1</v>
      </c>
      <c r="J269">
        <v>100</v>
      </c>
      <c r="K269">
        <v>8285.92578125</v>
      </c>
      <c r="L269">
        <v>67570.0546875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131445.421875</v>
      </c>
      <c r="F270">
        <v>0</v>
      </c>
      <c r="G270">
        <v>0</v>
      </c>
      <c r="H270">
        <v>0</v>
      </c>
      <c r="I270">
        <v>1</v>
      </c>
      <c r="J270">
        <v>100</v>
      </c>
      <c r="K270">
        <v>8188.07080078125</v>
      </c>
      <c r="L270">
        <v>67549.9296875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155927.75</v>
      </c>
      <c r="F271">
        <v>0</v>
      </c>
      <c r="G271">
        <v>0</v>
      </c>
      <c r="H271">
        <v>0</v>
      </c>
      <c r="I271">
        <v>1</v>
      </c>
      <c r="J271">
        <v>100</v>
      </c>
      <c r="K271">
        <v>8188.07080078125</v>
      </c>
      <c r="L271">
        <v>67619.78125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156011.453125</v>
      </c>
      <c r="F272">
        <v>0</v>
      </c>
      <c r="G272">
        <v>0</v>
      </c>
      <c r="H272">
        <v>0</v>
      </c>
      <c r="I272">
        <v>1</v>
      </c>
      <c r="J272">
        <v>100</v>
      </c>
      <c r="K272">
        <v>8370.6103515625</v>
      </c>
      <c r="L272">
        <v>67658.7734375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231263.234375</v>
      </c>
      <c r="F273">
        <v>0</v>
      </c>
      <c r="G273">
        <v>0</v>
      </c>
      <c r="H273">
        <v>0</v>
      </c>
      <c r="I273">
        <v>1</v>
      </c>
      <c r="J273">
        <v>100</v>
      </c>
      <c r="K273">
        <v>8370.6103515625</v>
      </c>
      <c r="L273">
        <v>67958.3046875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231342.78125</v>
      </c>
      <c r="F274">
        <v>0</v>
      </c>
      <c r="G274">
        <v>0</v>
      </c>
      <c r="H274">
        <v>0</v>
      </c>
      <c r="I274">
        <v>1</v>
      </c>
      <c r="J274">
        <v>100</v>
      </c>
      <c r="K274">
        <v>7954.60400390625</v>
      </c>
      <c r="L274">
        <v>67869.4765625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237626.921875</v>
      </c>
      <c r="F275">
        <v>0</v>
      </c>
      <c r="G275">
        <v>0</v>
      </c>
      <c r="H275">
        <v>0</v>
      </c>
      <c r="I275">
        <v>1</v>
      </c>
      <c r="J275">
        <v>100</v>
      </c>
      <c r="K275">
        <v>7954.60400390625</v>
      </c>
      <c r="L275">
        <v>67854.40625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237708.015625</v>
      </c>
      <c r="F276">
        <v>0</v>
      </c>
      <c r="G276">
        <v>0</v>
      </c>
      <c r="H276">
        <v>0</v>
      </c>
      <c r="I276">
        <v>1</v>
      </c>
      <c r="J276">
        <v>100</v>
      </c>
      <c r="K276">
        <v>8108.61328125</v>
      </c>
      <c r="L276">
        <v>67887.6484375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239248.640625</v>
      </c>
      <c r="F277">
        <v>0</v>
      </c>
      <c r="G277">
        <v>0</v>
      </c>
      <c r="H277">
        <v>0</v>
      </c>
      <c r="I277">
        <v>1</v>
      </c>
      <c r="J277">
        <v>100</v>
      </c>
      <c r="K277">
        <v>8108.61328125</v>
      </c>
      <c r="L277">
        <v>67897.0078125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239333.1875</v>
      </c>
      <c r="F278">
        <v>0</v>
      </c>
      <c r="G278">
        <v>0</v>
      </c>
      <c r="H278">
        <v>0</v>
      </c>
      <c r="I278">
        <v>1</v>
      </c>
      <c r="J278">
        <v>100</v>
      </c>
      <c r="K278">
        <v>8453.275390625</v>
      </c>
      <c r="L278">
        <v>67972.1171875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264608.46875</v>
      </c>
      <c r="F279">
        <v>0</v>
      </c>
      <c r="G279">
        <v>0</v>
      </c>
      <c r="H279">
        <v>0</v>
      </c>
      <c r="I279">
        <v>1</v>
      </c>
      <c r="J279">
        <v>100</v>
      </c>
      <c r="K279">
        <v>8453.275390625</v>
      </c>
      <c r="L279">
        <v>68106.609375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264692.90625</v>
      </c>
      <c r="F280">
        <v>0</v>
      </c>
      <c r="G280">
        <v>0</v>
      </c>
      <c r="H280">
        <v>0</v>
      </c>
      <c r="I280">
        <v>1</v>
      </c>
      <c r="J280">
        <v>100</v>
      </c>
      <c r="K280">
        <v>8442.466796875</v>
      </c>
      <c r="L280">
        <v>68104.59375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315263.28125</v>
      </c>
      <c r="F281">
        <v>0</v>
      </c>
      <c r="G281">
        <v>0</v>
      </c>
      <c r="H281">
        <v>0</v>
      </c>
      <c r="I281">
        <v>1</v>
      </c>
      <c r="J281">
        <v>100</v>
      </c>
      <c r="K281">
        <v>8442.466796875</v>
      </c>
      <c r="L281">
        <v>68259.5390625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315349.53125</v>
      </c>
      <c r="F282">
        <v>0</v>
      </c>
      <c r="G282">
        <v>0</v>
      </c>
      <c r="H282">
        <v>0</v>
      </c>
      <c r="I282">
        <v>1</v>
      </c>
      <c r="J282">
        <v>100</v>
      </c>
      <c r="K282">
        <v>8626.6875</v>
      </c>
      <c r="L282">
        <v>68300.6484375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323889.96875</v>
      </c>
      <c r="F283">
        <v>0</v>
      </c>
      <c r="G283">
        <v>0</v>
      </c>
      <c r="H283">
        <v>0</v>
      </c>
      <c r="I283">
        <v>1</v>
      </c>
      <c r="J283">
        <v>100</v>
      </c>
      <c r="K283">
        <v>8626.6875</v>
      </c>
      <c r="L283">
        <v>68339.296875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323972.75</v>
      </c>
      <c r="F284">
        <v>0</v>
      </c>
      <c r="G284">
        <v>0</v>
      </c>
      <c r="H284">
        <v>0</v>
      </c>
      <c r="I284">
        <v>1</v>
      </c>
      <c r="J284">
        <v>100</v>
      </c>
      <c r="K284">
        <v>8278.8984375</v>
      </c>
      <c r="L284">
        <v>68262.1875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373563.34375</v>
      </c>
      <c r="F285">
        <v>0</v>
      </c>
      <c r="G285">
        <v>0</v>
      </c>
      <c r="H285">
        <v>0</v>
      </c>
      <c r="I285">
        <v>1</v>
      </c>
      <c r="J285">
        <v>100</v>
      </c>
      <c r="K285">
        <v>8278.8984375</v>
      </c>
      <c r="L285">
        <v>68334.8203125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373647.34375</v>
      </c>
      <c r="F286">
        <v>0</v>
      </c>
      <c r="G286">
        <v>0</v>
      </c>
      <c r="H286">
        <v>0</v>
      </c>
      <c r="I286">
        <v>1</v>
      </c>
      <c r="J286">
        <v>100</v>
      </c>
      <c r="K286">
        <v>8397.84765625</v>
      </c>
      <c r="L286">
        <v>68362.0546875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533122.4375</v>
      </c>
      <c r="F287">
        <v>0</v>
      </c>
      <c r="G287">
        <v>0</v>
      </c>
      <c r="H287">
        <v>0</v>
      </c>
      <c r="I287">
        <v>1</v>
      </c>
      <c r="J287">
        <v>100</v>
      </c>
      <c r="K287">
        <v>8397.84765625</v>
      </c>
      <c r="L287">
        <v>68773.25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533206.1875</v>
      </c>
      <c r="F288">
        <v>0</v>
      </c>
      <c r="G288">
        <v>0</v>
      </c>
      <c r="H288">
        <v>0</v>
      </c>
      <c r="I288">
        <v>1</v>
      </c>
      <c r="J288">
        <v>100</v>
      </c>
      <c r="K288">
        <v>8376.162109375</v>
      </c>
      <c r="L288">
        <v>68768.5078125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549874.75</v>
      </c>
      <c r="F289">
        <v>0</v>
      </c>
      <c r="G289">
        <v>0</v>
      </c>
      <c r="H289">
        <v>0</v>
      </c>
      <c r="I289">
        <v>1</v>
      </c>
      <c r="J289">
        <v>100</v>
      </c>
      <c r="K289">
        <v>8376.162109375</v>
      </c>
      <c r="L289">
        <v>68803.78125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549956.75</v>
      </c>
      <c r="F290">
        <v>0</v>
      </c>
      <c r="G290">
        <v>0</v>
      </c>
      <c r="H290">
        <v>0</v>
      </c>
      <c r="I290">
        <v>1</v>
      </c>
      <c r="J290">
        <v>100</v>
      </c>
      <c r="K290">
        <v>8195.9892578125</v>
      </c>
      <c r="L290">
        <v>68761.5859375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554792.375</v>
      </c>
      <c r="F291">
        <v>0</v>
      </c>
      <c r="G291">
        <v>0</v>
      </c>
      <c r="H291">
        <v>0</v>
      </c>
      <c r="I291">
        <v>1</v>
      </c>
      <c r="J291">
        <v>100</v>
      </c>
      <c r="K291">
        <v>8195.9892578125</v>
      </c>
      <c r="L291">
        <v>68755.65625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554876.4375</v>
      </c>
      <c r="F292">
        <v>0</v>
      </c>
      <c r="G292">
        <v>0</v>
      </c>
      <c r="H292">
        <v>0</v>
      </c>
      <c r="I292">
        <v>1</v>
      </c>
      <c r="J292">
        <v>100</v>
      </c>
      <c r="K292">
        <v>8406.6640625</v>
      </c>
      <c r="L292">
        <v>68805.328125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650628.3125</v>
      </c>
      <c r="F293">
        <v>0</v>
      </c>
      <c r="G293">
        <v>0</v>
      </c>
      <c r="H293">
        <v>0</v>
      </c>
      <c r="I293">
        <v>1</v>
      </c>
      <c r="J293">
        <v>100</v>
      </c>
      <c r="K293">
        <v>8406.6640625</v>
      </c>
      <c r="L293">
        <v>69015.375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650713.125</v>
      </c>
      <c r="F294">
        <v>0</v>
      </c>
      <c r="G294">
        <v>0</v>
      </c>
      <c r="H294">
        <v>0</v>
      </c>
      <c r="I294">
        <v>1</v>
      </c>
      <c r="J294">
        <v>100</v>
      </c>
      <c r="K294">
        <v>8478.0546875</v>
      </c>
      <c r="L294">
        <v>69032.9609375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654867.375</v>
      </c>
      <c r="F295">
        <v>0</v>
      </c>
      <c r="G295">
        <v>0</v>
      </c>
      <c r="H295">
        <v>0</v>
      </c>
      <c r="I295">
        <v>1</v>
      </c>
      <c r="J295">
        <v>100</v>
      </c>
      <c r="K295">
        <v>8478.0546875</v>
      </c>
      <c r="L295">
        <v>69046.9453125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654951.8125</v>
      </c>
      <c r="F296">
        <v>0</v>
      </c>
      <c r="G296">
        <v>0</v>
      </c>
      <c r="H296">
        <v>0</v>
      </c>
      <c r="I296">
        <v>1</v>
      </c>
      <c r="J296">
        <v>100</v>
      </c>
      <c r="K296">
        <v>8443.97265625</v>
      </c>
      <c r="L296">
        <v>69038.953125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726641.125</v>
      </c>
      <c r="F297">
        <v>0</v>
      </c>
      <c r="G297">
        <v>0</v>
      </c>
      <c r="H297">
        <v>0</v>
      </c>
      <c r="I297">
        <v>1</v>
      </c>
      <c r="J297">
        <v>100</v>
      </c>
      <c r="K297">
        <v>8443.97265625</v>
      </c>
      <c r="L297">
        <v>69170.4375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726726.125</v>
      </c>
      <c r="F298">
        <v>0</v>
      </c>
      <c r="G298">
        <v>0</v>
      </c>
      <c r="H298">
        <v>0</v>
      </c>
      <c r="I298">
        <v>1</v>
      </c>
      <c r="J298">
        <v>100</v>
      </c>
      <c r="K298">
        <v>8500.88671875</v>
      </c>
      <c r="L298">
        <v>69184.53125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769145.5625</v>
      </c>
      <c r="F299">
        <v>0</v>
      </c>
      <c r="G299">
        <v>0</v>
      </c>
      <c r="H299">
        <v>0</v>
      </c>
      <c r="I299">
        <v>1</v>
      </c>
      <c r="J299">
        <v>100</v>
      </c>
      <c r="K299">
        <v>8500.88671875</v>
      </c>
      <c r="L299">
        <v>69263.453125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769229.8125</v>
      </c>
      <c r="F300">
        <v>0</v>
      </c>
      <c r="G300">
        <v>0</v>
      </c>
      <c r="H300">
        <v>0</v>
      </c>
      <c r="I300">
        <v>1</v>
      </c>
      <c r="J300">
        <v>100</v>
      </c>
      <c r="K300">
        <v>8425.5244140625</v>
      </c>
      <c r="L300">
        <v>70481.7578125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937656.0625</v>
      </c>
      <c r="F301">
        <v>0</v>
      </c>
      <c r="G301">
        <v>0</v>
      </c>
      <c r="H301">
        <v>0</v>
      </c>
      <c r="I301">
        <v>1</v>
      </c>
      <c r="J301">
        <v>100</v>
      </c>
      <c r="K301">
        <v>8425.5244140625</v>
      </c>
      <c r="L301">
        <v>72454.84375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937739.8125</v>
      </c>
      <c r="F302">
        <v>0</v>
      </c>
      <c r="G302">
        <v>0</v>
      </c>
      <c r="H302">
        <v>0</v>
      </c>
      <c r="I302">
        <v>1</v>
      </c>
      <c r="J302">
        <v>100</v>
      </c>
      <c r="K302">
        <v>8374.49609375</v>
      </c>
      <c r="L302">
        <v>72437.6640625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954405.0625</v>
      </c>
      <c r="F303">
        <v>0</v>
      </c>
      <c r="G303">
        <v>0</v>
      </c>
      <c r="H303">
        <v>0</v>
      </c>
      <c r="I303">
        <v>1</v>
      </c>
      <c r="J303">
        <v>100</v>
      </c>
      <c r="K303">
        <v>8374.49609375</v>
      </c>
      <c r="L303">
        <v>72496.1875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954490</v>
      </c>
      <c r="F304">
        <v>0</v>
      </c>
      <c r="G304">
        <v>0</v>
      </c>
      <c r="H304">
        <v>0</v>
      </c>
      <c r="I304">
        <v>1</v>
      </c>
      <c r="J304">
        <v>100</v>
      </c>
      <c r="K304">
        <v>8490.9482421875</v>
      </c>
      <c r="L304">
        <v>72538.03125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979877.9375</v>
      </c>
      <c r="F305">
        <v>0</v>
      </c>
      <c r="G305">
        <v>0</v>
      </c>
      <c r="H305">
        <v>0</v>
      </c>
      <c r="I305">
        <v>1</v>
      </c>
      <c r="J305">
        <v>100</v>
      </c>
      <c r="K305">
        <v>8490.9482421875</v>
      </c>
      <c r="L305">
        <v>72666.7578125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979975.8125</v>
      </c>
      <c r="F306">
        <v>0</v>
      </c>
      <c r="G306">
        <v>0</v>
      </c>
      <c r="H306">
        <v>0</v>
      </c>
      <c r="I306">
        <v>1</v>
      </c>
      <c r="J306">
        <v>100</v>
      </c>
      <c r="K306">
        <v>9791.501953125</v>
      </c>
      <c r="L306">
        <v>73133.96875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1009252.4375</v>
      </c>
      <c r="F307">
        <v>0</v>
      </c>
      <c r="G307">
        <v>0</v>
      </c>
      <c r="H307">
        <v>0</v>
      </c>
      <c r="I307">
        <v>1</v>
      </c>
      <c r="J307">
        <v>100</v>
      </c>
      <c r="K307">
        <v>9791.501953125</v>
      </c>
      <c r="L307">
        <v>73589.28125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1009355.3125</v>
      </c>
      <c r="F308">
        <v>0</v>
      </c>
      <c r="G308">
        <v>0</v>
      </c>
      <c r="H308">
        <v>0</v>
      </c>
      <c r="I308">
        <v>1</v>
      </c>
      <c r="J308">
        <v>100</v>
      </c>
      <c r="K308">
        <v>10292.3310546875</v>
      </c>
      <c r="L308">
        <v>73771.3359375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1017486.25</v>
      </c>
      <c r="F309">
        <v>0</v>
      </c>
      <c r="G309">
        <v>0</v>
      </c>
      <c r="H309">
        <v>0</v>
      </c>
      <c r="I309">
        <v>1</v>
      </c>
      <c r="J309">
        <v>100</v>
      </c>
      <c r="K309">
        <v>10292.3310546875</v>
      </c>
      <c r="L309">
        <v>73920.828125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1017588.8125</v>
      </c>
      <c r="F310">
        <v>0</v>
      </c>
      <c r="G310">
        <v>0</v>
      </c>
      <c r="H310">
        <v>0</v>
      </c>
      <c r="I310">
        <v>1</v>
      </c>
      <c r="J310">
        <v>100</v>
      </c>
      <c r="K310">
        <v>10252.794921875</v>
      </c>
      <c r="L310">
        <v>73907.5078125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1029789.625</v>
      </c>
      <c r="F311">
        <v>0</v>
      </c>
      <c r="G311">
        <v>0</v>
      </c>
      <c r="H311">
        <v>0</v>
      </c>
      <c r="I311">
        <v>1</v>
      </c>
      <c r="J311">
        <v>100</v>
      </c>
      <c r="K311">
        <v>10252.794921875</v>
      </c>
      <c r="L311">
        <v>73991.0703125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1029874.9375</v>
      </c>
      <c r="F312">
        <v>0</v>
      </c>
      <c r="G312">
        <v>0</v>
      </c>
      <c r="H312">
        <v>0</v>
      </c>
      <c r="I312">
        <v>1</v>
      </c>
      <c r="J312">
        <v>100</v>
      </c>
      <c r="K312">
        <v>8532.548828125</v>
      </c>
      <c r="L312">
        <v>73370.0390625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1055387.25</v>
      </c>
      <c r="F313">
        <v>0</v>
      </c>
      <c r="G313">
        <v>0</v>
      </c>
      <c r="H313">
        <v>0</v>
      </c>
      <c r="I313">
        <v>1</v>
      </c>
      <c r="J313">
        <v>100</v>
      </c>
      <c r="K313">
        <v>8532.548828125</v>
      </c>
      <c r="L313">
        <v>73058.4140625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1055484.75</v>
      </c>
      <c r="F314">
        <v>0</v>
      </c>
      <c r="G314">
        <v>0</v>
      </c>
      <c r="H314">
        <v>0</v>
      </c>
      <c r="I314">
        <v>1</v>
      </c>
      <c r="J314">
        <v>100</v>
      </c>
      <c r="K314">
        <v>9743.4365234375</v>
      </c>
      <c r="L314">
        <v>73495.25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1065130.75</v>
      </c>
      <c r="F315">
        <v>0</v>
      </c>
      <c r="G315">
        <v>0</v>
      </c>
      <c r="H315">
        <v>0</v>
      </c>
      <c r="I315">
        <v>1</v>
      </c>
      <c r="J315">
        <v>100</v>
      </c>
      <c r="K315">
        <v>9743.4365234375</v>
      </c>
      <c r="L315">
        <v>73760.03125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1065212.875</v>
      </c>
      <c r="F316">
        <v>0</v>
      </c>
      <c r="G316">
        <v>0</v>
      </c>
      <c r="H316">
        <v>0</v>
      </c>
      <c r="I316">
        <v>1</v>
      </c>
      <c r="J316">
        <v>100</v>
      </c>
      <c r="K316">
        <v>8221.462890625</v>
      </c>
      <c r="L316">
        <v>73211.421875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1089795.125</v>
      </c>
      <c r="F317">
        <v>0</v>
      </c>
      <c r="G317">
        <v>0</v>
      </c>
      <c r="H317">
        <v>0</v>
      </c>
      <c r="I317">
        <v>1</v>
      </c>
      <c r="J317">
        <v>100</v>
      </c>
      <c r="K317">
        <v>8221.462890625</v>
      </c>
      <c r="L317">
        <v>72944.359375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1089881.625</v>
      </c>
      <c r="F318">
        <v>0</v>
      </c>
      <c r="G318">
        <v>0</v>
      </c>
      <c r="H318">
        <v>0</v>
      </c>
      <c r="I318">
        <v>1</v>
      </c>
      <c r="J318">
        <v>100</v>
      </c>
      <c r="K318">
        <v>8653.4697265625</v>
      </c>
      <c r="L318">
        <v>73099.7578125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1098448.625</v>
      </c>
      <c r="F319">
        <v>0</v>
      </c>
      <c r="G319">
        <v>0</v>
      </c>
      <c r="H319">
        <v>0</v>
      </c>
      <c r="I319">
        <v>1</v>
      </c>
      <c r="J319">
        <v>100</v>
      </c>
      <c r="K319">
        <v>8653.4697265625</v>
      </c>
      <c r="L319">
        <v>73195.25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1098541.75</v>
      </c>
      <c r="F320">
        <v>0</v>
      </c>
      <c r="G320">
        <v>0</v>
      </c>
      <c r="H320">
        <v>0</v>
      </c>
      <c r="I320">
        <v>1</v>
      </c>
      <c r="J320">
        <v>100</v>
      </c>
      <c r="K320">
        <v>9322.044921875</v>
      </c>
      <c r="L320">
        <v>73437.1484375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1117092.625</v>
      </c>
      <c r="F321">
        <v>0</v>
      </c>
      <c r="G321">
        <v>0</v>
      </c>
      <c r="H321">
        <v>0</v>
      </c>
      <c r="I321">
        <v>1</v>
      </c>
      <c r="J321">
        <v>100</v>
      </c>
      <c r="K321">
        <v>9322.044921875</v>
      </c>
      <c r="L321">
        <v>73658.296875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1117174.625</v>
      </c>
      <c r="F322">
        <v>0</v>
      </c>
      <c r="G322">
        <v>0</v>
      </c>
      <c r="H322">
        <v>0</v>
      </c>
      <c r="I322">
        <v>1</v>
      </c>
      <c r="J322">
        <v>100</v>
      </c>
      <c r="K322">
        <v>8193.7373046875</v>
      </c>
      <c r="L322">
        <v>73251.046875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1141673.875</v>
      </c>
      <c r="F323">
        <v>0</v>
      </c>
      <c r="G323">
        <v>0</v>
      </c>
      <c r="H323">
        <v>0</v>
      </c>
      <c r="I323">
        <v>1</v>
      </c>
      <c r="J323">
        <v>100</v>
      </c>
      <c r="K323">
        <v>8193.7373046875</v>
      </c>
      <c r="L323">
        <v>73044.03125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1141754.375</v>
      </c>
      <c r="F324">
        <v>0</v>
      </c>
      <c r="G324">
        <v>0</v>
      </c>
      <c r="H324">
        <v>0</v>
      </c>
      <c r="I324">
        <v>1</v>
      </c>
      <c r="J324">
        <v>100</v>
      </c>
      <c r="K324">
        <v>8055.0498046875</v>
      </c>
      <c r="L324">
        <v>72994.140625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1149728.875</v>
      </c>
      <c r="F325">
        <v>0</v>
      </c>
      <c r="G325">
        <v>0</v>
      </c>
      <c r="H325">
        <v>0</v>
      </c>
      <c r="I325">
        <v>1</v>
      </c>
      <c r="J325">
        <v>100</v>
      </c>
      <c r="K325">
        <v>8055.0498046875</v>
      </c>
      <c r="L325">
        <v>72970.359375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1149812.75</v>
      </c>
      <c r="F326">
        <v>0</v>
      </c>
      <c r="G326">
        <v>0</v>
      </c>
      <c r="H326">
        <v>0</v>
      </c>
      <c r="I326">
        <v>1</v>
      </c>
      <c r="J326">
        <v>100</v>
      </c>
      <c r="K326">
        <v>8387.4248046875</v>
      </c>
      <c r="L326">
        <v>73090.046875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1191666</v>
      </c>
      <c r="F327">
        <v>0</v>
      </c>
      <c r="G327">
        <v>0</v>
      </c>
      <c r="H327">
        <v>0</v>
      </c>
      <c r="I327">
        <v>1</v>
      </c>
      <c r="J327">
        <v>100</v>
      </c>
      <c r="K327">
        <v>8387.4248046875</v>
      </c>
      <c r="L327">
        <v>73235.765625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1191748</v>
      </c>
      <c r="F328">
        <v>0</v>
      </c>
      <c r="G328">
        <v>0</v>
      </c>
      <c r="H328">
        <v>0</v>
      </c>
      <c r="I328">
        <v>1</v>
      </c>
      <c r="J328">
        <v>100</v>
      </c>
      <c r="K328">
        <v>8197.890625</v>
      </c>
      <c r="L328">
        <v>73167.5703125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1224457.625</v>
      </c>
      <c r="F329">
        <v>0</v>
      </c>
      <c r="G329">
        <v>0</v>
      </c>
      <c r="H329">
        <v>0</v>
      </c>
      <c r="I329">
        <v>1</v>
      </c>
      <c r="J329">
        <v>100</v>
      </c>
      <c r="K329">
        <v>8197.890625</v>
      </c>
      <c r="L329">
        <v>73179.5625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1224542.5</v>
      </c>
      <c r="F330">
        <v>0</v>
      </c>
      <c r="G330">
        <v>0</v>
      </c>
      <c r="H330">
        <v>0</v>
      </c>
      <c r="I330">
        <v>1</v>
      </c>
      <c r="J330">
        <v>100</v>
      </c>
      <c r="K330">
        <v>8492.5595703125</v>
      </c>
      <c r="L330">
        <v>73286.109375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1266920.375</v>
      </c>
      <c r="F331">
        <v>0</v>
      </c>
      <c r="G331">
        <v>0</v>
      </c>
      <c r="H331">
        <v>0</v>
      </c>
      <c r="I331">
        <v>1</v>
      </c>
      <c r="J331">
        <v>100</v>
      </c>
      <c r="K331">
        <v>8492.5595703125</v>
      </c>
      <c r="L331">
        <v>73447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1267019.875</v>
      </c>
      <c r="F332">
        <v>0</v>
      </c>
      <c r="G332">
        <v>0</v>
      </c>
      <c r="H332">
        <v>0</v>
      </c>
      <c r="I332">
        <v>1</v>
      </c>
      <c r="J332">
        <v>100</v>
      </c>
      <c r="K332">
        <v>9943.3740234375</v>
      </c>
      <c r="L332">
        <v>73974.546875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1276863.75</v>
      </c>
      <c r="F333">
        <v>0</v>
      </c>
      <c r="G333">
        <v>0</v>
      </c>
      <c r="H333">
        <v>0</v>
      </c>
      <c r="I333">
        <v>1</v>
      </c>
      <c r="J333">
        <v>100</v>
      </c>
      <c r="K333">
        <v>9943.3740234375</v>
      </c>
      <c r="L333">
        <v>74302.4375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1276957.75</v>
      </c>
      <c r="F334">
        <v>0</v>
      </c>
      <c r="G334">
        <v>0</v>
      </c>
      <c r="H334">
        <v>0</v>
      </c>
      <c r="I334">
        <v>1</v>
      </c>
      <c r="J334">
        <v>100</v>
      </c>
      <c r="K334">
        <v>9396.2587890625</v>
      </c>
      <c r="L334">
        <v>74104.1796875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1281561.875</v>
      </c>
      <c r="F335">
        <v>0</v>
      </c>
      <c r="G335">
        <v>0</v>
      </c>
      <c r="H335">
        <v>0</v>
      </c>
      <c r="I335">
        <v>1</v>
      </c>
      <c r="J335">
        <v>100</v>
      </c>
      <c r="K335">
        <v>9396.2587890625</v>
      </c>
      <c r="L335">
        <v>74053.5859375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1281656.375</v>
      </c>
      <c r="F336">
        <v>0</v>
      </c>
      <c r="G336">
        <v>0</v>
      </c>
      <c r="H336">
        <v>0</v>
      </c>
      <c r="I336">
        <v>1</v>
      </c>
      <c r="J336">
        <v>100</v>
      </c>
      <c r="K336">
        <v>9440.8974609375</v>
      </c>
      <c r="L336">
        <v>74069.8203125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1295723.25</v>
      </c>
      <c r="F337">
        <v>0</v>
      </c>
      <c r="G337">
        <v>0</v>
      </c>
      <c r="H337">
        <v>0</v>
      </c>
      <c r="I337">
        <v>1</v>
      </c>
      <c r="J337">
        <v>100</v>
      </c>
      <c r="K337">
        <v>9440.8974609375</v>
      </c>
      <c r="L337">
        <v>74119.53125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1295806.25</v>
      </c>
      <c r="F338">
        <v>0</v>
      </c>
      <c r="G338">
        <v>0</v>
      </c>
      <c r="H338">
        <v>0</v>
      </c>
      <c r="I338">
        <v>1</v>
      </c>
      <c r="J338">
        <v>100</v>
      </c>
      <c r="K338">
        <v>8298.2138671875</v>
      </c>
      <c r="L338">
        <v>73705.0390625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1304104.5</v>
      </c>
      <c r="F339">
        <v>0</v>
      </c>
      <c r="G339">
        <v>0</v>
      </c>
      <c r="H339">
        <v>0</v>
      </c>
      <c r="I339">
        <v>1</v>
      </c>
      <c r="J339">
        <v>100</v>
      </c>
      <c r="K339">
        <v>8298.2138671875</v>
      </c>
      <c r="L339">
        <v>73489.21875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1312319.625</v>
      </c>
      <c r="F340">
        <v>0</v>
      </c>
      <c r="G340">
        <v>0</v>
      </c>
      <c r="H340">
        <v>0</v>
      </c>
      <c r="I340">
        <v>1</v>
      </c>
      <c r="J340">
        <v>100</v>
      </c>
      <c r="K340">
        <v>8298.2138671875</v>
      </c>
      <c r="L340">
        <v>73468.296875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1312404.5</v>
      </c>
      <c r="F341">
        <v>0</v>
      </c>
      <c r="G341">
        <v>0</v>
      </c>
      <c r="H341">
        <v>0</v>
      </c>
      <c r="I341">
        <v>1</v>
      </c>
      <c r="J341">
        <v>100</v>
      </c>
      <c r="K341">
        <v>8485.6748046875</v>
      </c>
      <c r="L341">
        <v>73535.9140625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1320805.375</v>
      </c>
      <c r="F342">
        <v>0</v>
      </c>
      <c r="G342">
        <v>0</v>
      </c>
      <c r="H342">
        <v>0</v>
      </c>
      <c r="I342">
        <v>1</v>
      </c>
      <c r="J342">
        <v>100</v>
      </c>
      <c r="K342">
        <v>8485.6748046875</v>
      </c>
      <c r="L342">
        <v>73568.625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1320888.25</v>
      </c>
      <c r="F343">
        <v>0</v>
      </c>
      <c r="G343">
        <v>0</v>
      </c>
      <c r="H343">
        <v>0</v>
      </c>
      <c r="I343">
        <v>1</v>
      </c>
      <c r="J343">
        <v>100</v>
      </c>
      <c r="K343">
        <v>8286.572265625</v>
      </c>
      <c r="L343">
        <v>73496.8125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1370524.75</v>
      </c>
      <c r="F344">
        <v>0</v>
      </c>
      <c r="G344">
        <v>0</v>
      </c>
      <c r="H344">
        <v>0</v>
      </c>
      <c r="I344">
        <v>1</v>
      </c>
      <c r="J344">
        <v>100</v>
      </c>
      <c r="K344">
        <v>8286.572265625</v>
      </c>
      <c r="L344">
        <v>73491.71875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1370608.25</v>
      </c>
      <c r="F345">
        <v>0</v>
      </c>
      <c r="G345">
        <v>0</v>
      </c>
      <c r="H345">
        <v>0</v>
      </c>
      <c r="I345">
        <v>1</v>
      </c>
      <c r="J345">
        <v>100</v>
      </c>
      <c r="K345">
        <v>8349.884765625</v>
      </c>
      <c r="L345">
        <v>73514.7421875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1428974</v>
      </c>
      <c r="F346">
        <v>0</v>
      </c>
      <c r="G346">
        <v>0</v>
      </c>
      <c r="H346">
        <v>0</v>
      </c>
      <c r="I346">
        <v>1</v>
      </c>
      <c r="J346">
        <v>100</v>
      </c>
      <c r="K346">
        <v>8349.884765625</v>
      </c>
      <c r="L346">
        <v>73608.09375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1429058.125</v>
      </c>
      <c r="F347">
        <v>0</v>
      </c>
      <c r="G347">
        <v>0</v>
      </c>
      <c r="H347">
        <v>0</v>
      </c>
      <c r="I347">
        <v>1</v>
      </c>
      <c r="J347">
        <v>100</v>
      </c>
      <c r="K347">
        <v>8415.58203125</v>
      </c>
      <c r="L347">
        <v>73631.9609375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1437389.625</v>
      </c>
      <c r="F348">
        <v>0</v>
      </c>
      <c r="G348">
        <v>0</v>
      </c>
      <c r="H348">
        <v>0</v>
      </c>
      <c r="I348">
        <v>1</v>
      </c>
      <c r="J348">
        <v>100</v>
      </c>
      <c r="K348">
        <v>8415.58203125</v>
      </c>
      <c r="L348">
        <v>73657.8828125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1437470.5</v>
      </c>
      <c r="F349">
        <v>0</v>
      </c>
      <c r="G349">
        <v>0</v>
      </c>
      <c r="H349">
        <v>0</v>
      </c>
      <c r="I349">
        <v>1</v>
      </c>
      <c r="J349">
        <v>100</v>
      </c>
      <c r="K349">
        <v>8098.81982421875</v>
      </c>
      <c r="L349">
        <v>73543.59375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1477883.625</v>
      </c>
      <c r="F350">
        <v>0</v>
      </c>
      <c r="G350">
        <v>0</v>
      </c>
      <c r="H350">
        <v>0</v>
      </c>
      <c r="I350">
        <v>1</v>
      </c>
      <c r="J350">
        <v>100</v>
      </c>
      <c r="K350">
        <v>8098.81982421875</v>
      </c>
      <c r="L350">
        <v>73508.828125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1477966.5</v>
      </c>
      <c r="F351">
        <v>0</v>
      </c>
      <c r="G351">
        <v>0</v>
      </c>
      <c r="H351">
        <v>0</v>
      </c>
      <c r="I351">
        <v>1</v>
      </c>
      <c r="J351">
        <v>100</v>
      </c>
      <c r="K351">
        <v>8281.69921875</v>
      </c>
      <c r="L351">
        <v>73574.9375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1502728.75</v>
      </c>
      <c r="F352">
        <v>0</v>
      </c>
      <c r="G352">
        <v>0</v>
      </c>
      <c r="H352">
        <v>0</v>
      </c>
      <c r="I352">
        <v>1</v>
      </c>
      <c r="J352">
        <v>100</v>
      </c>
      <c r="K352">
        <v>8281.69921875</v>
      </c>
      <c r="L352">
        <v>73646.40625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1502728.75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69298.1796875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1502728.75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69605.2265625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1502728.75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69605.3984375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1502728.75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69634.8515625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1502728.75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69634.828125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1502728.75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69613.78125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1502728.75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69613.421875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1502728.75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69613.515625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1502728.75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69636.703125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1502728.75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69636.6953125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1502728.75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69625.8671875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1502728.75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69625.9375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1502728.75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69683.1640625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1502728.75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69683.2109375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1502728.75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69745.8984375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1502728.75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69745.953125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1502728.75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69740.3359375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1502728.75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69740.578125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1502728.75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69865.5234375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1502728.75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69866.6015625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1502728.75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70201.0390625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1502728.75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70201.9296875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1502728.75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70237.3515625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1502728.75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70237.9765625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1502728.75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70264.6796875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1502728.75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70264.2109375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1502728.75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70180.3125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1502728.75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70180.5390625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1502728.75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70258.953125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1502728.75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70259.59375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1502728.75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70341.796875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1502728.75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70341.09375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1502728.75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70057.578125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1502728.75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70057.2890625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1502728.75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69921.1015625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1502728.75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69915.703125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1502728.75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69888.9609375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1502728.75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69466.5546875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1502728.75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69462.6640625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1502728.75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69138.4765625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1502728.75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69135.625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1502728.75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68870.3671875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1502728.75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68871.234375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1502728.75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69540.4453125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1502728.75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69541.3046875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1502728.75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69605.5625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1502728.75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69606.25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1502728.75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69639.6171875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1502728.75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69640.265625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1502728.75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69903.84375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1502728.75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69903.953125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1502728.75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69934.6953125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1502728.75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69934.6796875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1502728.75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69926.65625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1502728.75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69925.3984375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1502728.75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69925.3515625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1502728.75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69918.5703125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1502728.75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69918.7265625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1502728.75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69921.1953125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1502728.75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69940.2890625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1502728.75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69940.3984375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1502728.75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69971.1796875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1502728.75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69971.265625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1502728.75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70043.9765625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1502728.75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70044.09375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1502728.75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70049.9453125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1502728.75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70050.0390625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1502728.75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70143.34375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1502728.75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70143.5859375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1502728.75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70166.296875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1502728.75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70166.5078125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1502728.75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70170.03125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1502728.75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70170.1015625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1502728.75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70170.265625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1502728.75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70170.265625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1502728.75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70181.671875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1502728.75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70181.75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1502728.75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70190.5546875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1502728.75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70190.6484375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1502728.75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70207.09375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1502728.75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70207.171875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1502728.75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70220.0546875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1502728.75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70225.265625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1502728.75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70225.3671875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1502728.75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70231.8828125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1502728.75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70231.953125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1502728.75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70238.3828125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1502728.75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70238.359375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1502728.75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70233.3125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1502728.75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70233.203125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1502728.75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70208.125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1502828.75</v>
      </c>
      <c r="F444">
        <v>0</v>
      </c>
      <c r="G444">
        <v>0</v>
      </c>
      <c r="H444">
        <v>0</v>
      </c>
      <c r="I444">
        <v>1</v>
      </c>
      <c r="J444">
        <v>100</v>
      </c>
      <c r="K444">
        <v>9996.8681640625</v>
      </c>
      <c r="L444">
        <v>73515.671875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1512725.625</v>
      </c>
      <c r="F445">
        <v>0</v>
      </c>
      <c r="G445">
        <v>0</v>
      </c>
      <c r="H445">
        <v>0</v>
      </c>
      <c r="I445">
        <v>1</v>
      </c>
      <c r="J445">
        <v>100</v>
      </c>
      <c r="K445">
        <v>9996.8681640625</v>
      </c>
      <c r="L445">
        <v>74048.90625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1512822.875</v>
      </c>
      <c r="F446">
        <v>0</v>
      </c>
      <c r="G446">
        <v>0</v>
      </c>
      <c r="H446">
        <v>0</v>
      </c>
      <c r="I446">
        <v>1</v>
      </c>
      <c r="J446">
        <v>100</v>
      </c>
      <c r="K446">
        <v>9727.7880859375</v>
      </c>
      <c r="L446">
        <v>73964.578125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1522453.375</v>
      </c>
      <c r="F447">
        <v>0</v>
      </c>
      <c r="G447">
        <v>0</v>
      </c>
      <c r="H447">
        <v>0</v>
      </c>
      <c r="I447">
        <v>1</v>
      </c>
      <c r="J447">
        <v>100</v>
      </c>
      <c r="K447">
        <v>9727.7880859375</v>
      </c>
      <c r="L447">
        <v>73982.7890625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1522554.625</v>
      </c>
      <c r="F448">
        <v>0</v>
      </c>
      <c r="G448">
        <v>0</v>
      </c>
      <c r="H448">
        <v>0</v>
      </c>
      <c r="I448">
        <v>1</v>
      </c>
      <c r="J448">
        <v>100</v>
      </c>
      <c r="K448">
        <v>10121.0302734375</v>
      </c>
      <c r="L448">
        <v>74107.5859375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1542695.5</v>
      </c>
      <c r="F449">
        <v>0</v>
      </c>
      <c r="G449">
        <v>0</v>
      </c>
      <c r="H449">
        <v>0</v>
      </c>
      <c r="I449">
        <v>1</v>
      </c>
      <c r="J449">
        <v>100</v>
      </c>
      <c r="K449">
        <v>10121.0302734375</v>
      </c>
      <c r="L449">
        <v>74124.9375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1542798.25</v>
      </c>
      <c r="F450">
        <v>0</v>
      </c>
      <c r="G450">
        <v>0</v>
      </c>
      <c r="H450">
        <v>0</v>
      </c>
      <c r="I450">
        <v>1</v>
      </c>
      <c r="J450">
        <v>100</v>
      </c>
      <c r="K450">
        <v>10282.41796875</v>
      </c>
      <c r="L450">
        <v>74174.484375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1552977.875</v>
      </c>
      <c r="F451">
        <v>0</v>
      </c>
      <c r="G451">
        <v>0</v>
      </c>
      <c r="H451">
        <v>0</v>
      </c>
      <c r="I451">
        <v>1</v>
      </c>
      <c r="J451">
        <v>100</v>
      </c>
      <c r="K451">
        <v>10282.41796875</v>
      </c>
      <c r="L451">
        <v>74151.625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1552977.875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70341.3203125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1552977.875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69865.7890625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1552977.875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69861.6484375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1552977.875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69241.109375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1553074.125</v>
      </c>
      <c r="F456">
        <v>0</v>
      </c>
      <c r="G456">
        <v>0</v>
      </c>
      <c r="H456">
        <v>0</v>
      </c>
      <c r="I456">
        <v>1</v>
      </c>
      <c r="J456">
        <v>100</v>
      </c>
      <c r="K456">
        <v>9627.7666015625</v>
      </c>
      <c r="L456">
        <v>71522.3671875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1562605.625</v>
      </c>
      <c r="F457">
        <v>0</v>
      </c>
      <c r="G457">
        <v>0</v>
      </c>
      <c r="H457">
        <v>0</v>
      </c>
      <c r="I457">
        <v>1</v>
      </c>
      <c r="J457">
        <v>100</v>
      </c>
      <c r="K457">
        <v>9627.7666015625</v>
      </c>
      <c r="L457">
        <v>72994.265625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1562702.25</v>
      </c>
      <c r="F458">
        <v>0</v>
      </c>
      <c r="G458">
        <v>0</v>
      </c>
      <c r="H458">
        <v>0</v>
      </c>
      <c r="I458">
        <v>1</v>
      </c>
      <c r="J458">
        <v>100</v>
      </c>
      <c r="K458">
        <v>9654.396484375</v>
      </c>
      <c r="L458">
        <v>73007.6171875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1568398.25</v>
      </c>
      <c r="F459">
        <v>0</v>
      </c>
      <c r="G459">
        <v>0</v>
      </c>
      <c r="H459">
        <v>0</v>
      </c>
      <c r="I459">
        <v>1</v>
      </c>
      <c r="J459">
        <v>100</v>
      </c>
      <c r="K459">
        <v>9654.396484375</v>
      </c>
      <c r="L459">
        <v>73160.4375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1568494.125</v>
      </c>
      <c r="F460">
        <v>0</v>
      </c>
      <c r="G460">
        <v>0</v>
      </c>
      <c r="H460">
        <v>0</v>
      </c>
      <c r="I460">
        <v>1</v>
      </c>
      <c r="J460">
        <v>100</v>
      </c>
      <c r="K460">
        <v>9576.1376953125</v>
      </c>
      <c r="L460">
        <v>73139.8046875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1620109.5</v>
      </c>
      <c r="F461">
        <v>0</v>
      </c>
      <c r="G461">
        <v>0</v>
      </c>
      <c r="H461">
        <v>0</v>
      </c>
      <c r="I461">
        <v>1</v>
      </c>
      <c r="J461">
        <v>100</v>
      </c>
      <c r="K461">
        <v>9576.1376953125</v>
      </c>
      <c r="L461">
        <v>73550.5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1620109.5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70033.0625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1620109.5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69300.953125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1620210</v>
      </c>
      <c r="F464">
        <v>0</v>
      </c>
      <c r="G464">
        <v>0</v>
      </c>
      <c r="H464">
        <v>0</v>
      </c>
      <c r="I464">
        <v>1</v>
      </c>
      <c r="J464">
        <v>100</v>
      </c>
      <c r="K464">
        <v>10057.787109375</v>
      </c>
      <c r="L464">
        <v>71721.03125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1621316.375</v>
      </c>
      <c r="F465">
        <v>0</v>
      </c>
      <c r="G465">
        <v>0</v>
      </c>
      <c r="H465">
        <v>0</v>
      </c>
      <c r="I465">
        <v>1</v>
      </c>
      <c r="J465">
        <v>100</v>
      </c>
      <c r="K465">
        <v>10057.787109375</v>
      </c>
      <c r="L465">
        <v>72350.7421875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1630167.25</v>
      </c>
      <c r="F466">
        <v>0</v>
      </c>
      <c r="G466">
        <v>0</v>
      </c>
      <c r="H466">
        <v>0</v>
      </c>
      <c r="I466">
        <v>1</v>
      </c>
      <c r="J466">
        <v>100</v>
      </c>
      <c r="K466">
        <v>10057.787109375</v>
      </c>
      <c r="L466">
        <v>73289.984375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1630262.125</v>
      </c>
      <c r="F467">
        <v>0</v>
      </c>
      <c r="G467">
        <v>0</v>
      </c>
      <c r="H467">
        <v>0</v>
      </c>
      <c r="I467">
        <v>1</v>
      </c>
      <c r="J467">
        <v>100</v>
      </c>
      <c r="K467">
        <v>9483.4052734375</v>
      </c>
      <c r="L467">
        <v>73125.4375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1668100.875</v>
      </c>
      <c r="F468">
        <v>0</v>
      </c>
      <c r="G468">
        <v>0</v>
      </c>
      <c r="H468">
        <v>0</v>
      </c>
      <c r="I468">
        <v>1</v>
      </c>
      <c r="J468">
        <v>100</v>
      </c>
      <c r="K468">
        <v>9483.4052734375</v>
      </c>
      <c r="L468">
        <v>73550.390625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1668194.5</v>
      </c>
      <c r="F469">
        <v>0</v>
      </c>
      <c r="G469">
        <v>0</v>
      </c>
      <c r="H469">
        <v>0</v>
      </c>
      <c r="I469">
        <v>1</v>
      </c>
      <c r="J469">
        <v>100</v>
      </c>
      <c r="K469">
        <v>9360.0634765625</v>
      </c>
      <c r="L469">
        <v>73513.734375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1686821</v>
      </c>
      <c r="F470">
        <v>0</v>
      </c>
      <c r="G470">
        <v>0</v>
      </c>
      <c r="H470">
        <v>0</v>
      </c>
      <c r="I470">
        <v>1</v>
      </c>
      <c r="J470">
        <v>100</v>
      </c>
      <c r="K470">
        <v>9360.0634765625</v>
      </c>
      <c r="L470">
        <v>73609.21875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1686911.875</v>
      </c>
      <c r="F471">
        <v>0</v>
      </c>
      <c r="G471">
        <v>0</v>
      </c>
      <c r="H471">
        <v>0</v>
      </c>
      <c r="I471">
        <v>1</v>
      </c>
      <c r="J471">
        <v>100</v>
      </c>
      <c r="K471">
        <v>9092.201171875</v>
      </c>
      <c r="L471">
        <v>73527.6484375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1741374.125</v>
      </c>
      <c r="F472">
        <v>0</v>
      </c>
      <c r="G472">
        <v>0</v>
      </c>
      <c r="H472">
        <v>0</v>
      </c>
      <c r="I472">
        <v>1</v>
      </c>
      <c r="J472">
        <v>100</v>
      </c>
      <c r="K472">
        <v>9092.201171875</v>
      </c>
      <c r="L472">
        <v>73698.15625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1741462.25</v>
      </c>
      <c r="F473">
        <v>0</v>
      </c>
      <c r="G473">
        <v>0</v>
      </c>
      <c r="H473">
        <v>0</v>
      </c>
      <c r="I473">
        <v>1</v>
      </c>
      <c r="J473">
        <v>100</v>
      </c>
      <c r="K473">
        <v>8811.615234375</v>
      </c>
      <c r="L473">
        <v>73610.765625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1785432.25</v>
      </c>
      <c r="F474">
        <v>0</v>
      </c>
      <c r="G474">
        <v>0</v>
      </c>
      <c r="H474">
        <v>0</v>
      </c>
      <c r="I474">
        <v>1</v>
      </c>
      <c r="J474">
        <v>100</v>
      </c>
      <c r="K474">
        <v>8811.615234375</v>
      </c>
      <c r="L474">
        <v>73667.015625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1785432.25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70243.578125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1785432.25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69993.609375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1785520.875</v>
      </c>
      <c r="F477">
        <v>0</v>
      </c>
      <c r="G477">
        <v>0</v>
      </c>
      <c r="H477">
        <v>0</v>
      </c>
      <c r="I477">
        <v>1</v>
      </c>
      <c r="J477">
        <v>100</v>
      </c>
      <c r="K477">
        <v>8861.7900390625</v>
      </c>
      <c r="L477">
        <v>72391.890625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1860757.5</v>
      </c>
      <c r="F478">
        <v>0</v>
      </c>
      <c r="G478">
        <v>0</v>
      </c>
      <c r="H478">
        <v>0</v>
      </c>
      <c r="I478">
        <v>1</v>
      </c>
      <c r="J478">
        <v>100</v>
      </c>
      <c r="K478">
        <v>8861.7900390625</v>
      </c>
      <c r="L478">
        <v>73827.09375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1860845.5</v>
      </c>
      <c r="F479">
        <v>0</v>
      </c>
      <c r="G479">
        <v>0</v>
      </c>
      <c r="H479">
        <v>0</v>
      </c>
      <c r="I479">
        <v>1</v>
      </c>
      <c r="J479">
        <v>100</v>
      </c>
      <c r="K479">
        <v>8803.396484375</v>
      </c>
      <c r="L479">
        <v>73808.0234375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1913577.875</v>
      </c>
      <c r="F480">
        <v>0</v>
      </c>
      <c r="G480">
        <v>0</v>
      </c>
      <c r="H480">
        <v>0</v>
      </c>
      <c r="I480">
        <v>1</v>
      </c>
      <c r="J480">
        <v>100</v>
      </c>
      <c r="K480">
        <v>8803.396484375</v>
      </c>
      <c r="L480">
        <v>73877.15625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1913664</v>
      </c>
      <c r="F481">
        <v>0</v>
      </c>
      <c r="G481">
        <v>0</v>
      </c>
      <c r="H481">
        <v>0</v>
      </c>
      <c r="I481">
        <v>1</v>
      </c>
      <c r="J481">
        <v>100</v>
      </c>
      <c r="K481">
        <v>8614.6455078125</v>
      </c>
      <c r="L481">
        <v>73813.671875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1973880.375</v>
      </c>
      <c r="F482">
        <v>0</v>
      </c>
      <c r="G482">
        <v>0</v>
      </c>
      <c r="H482">
        <v>0</v>
      </c>
      <c r="I482">
        <v>1</v>
      </c>
      <c r="J482">
        <v>100</v>
      </c>
      <c r="K482">
        <v>8614.6455078125</v>
      </c>
      <c r="L482">
        <v>73795.125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1973967</v>
      </c>
      <c r="F483">
        <v>0</v>
      </c>
      <c r="G483">
        <v>0</v>
      </c>
      <c r="H483">
        <v>0</v>
      </c>
      <c r="I483">
        <v>1</v>
      </c>
      <c r="J483">
        <v>100</v>
      </c>
      <c r="K483">
        <v>8662.310546875</v>
      </c>
      <c r="L483">
        <v>73811.3984375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2017191.875</v>
      </c>
      <c r="F484">
        <v>0</v>
      </c>
      <c r="G484">
        <v>0</v>
      </c>
      <c r="H484">
        <v>0</v>
      </c>
      <c r="I484">
        <v>1</v>
      </c>
      <c r="J484">
        <v>100</v>
      </c>
      <c r="K484">
        <v>8662.310546875</v>
      </c>
      <c r="L484">
        <v>73855.296875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2017279</v>
      </c>
      <c r="F485">
        <v>0</v>
      </c>
      <c r="G485">
        <v>0</v>
      </c>
      <c r="H485">
        <v>0</v>
      </c>
      <c r="I485">
        <v>1</v>
      </c>
      <c r="J485">
        <v>100</v>
      </c>
      <c r="K485">
        <v>8712.8212890625</v>
      </c>
      <c r="L485">
        <v>73872.6953125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2139171.5</v>
      </c>
      <c r="F486">
        <v>0</v>
      </c>
      <c r="G486">
        <v>0</v>
      </c>
      <c r="H486">
        <v>0</v>
      </c>
      <c r="I486">
        <v>1</v>
      </c>
      <c r="J486">
        <v>100</v>
      </c>
      <c r="K486">
        <v>8712.8212890625</v>
      </c>
      <c r="L486">
        <v>73975.7734375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2139171.5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70604.8359375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2139171.5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69457.625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2139259</v>
      </c>
      <c r="F489">
        <v>0</v>
      </c>
      <c r="G489">
        <v>0</v>
      </c>
      <c r="H489">
        <v>0</v>
      </c>
      <c r="I489">
        <v>1</v>
      </c>
      <c r="J489">
        <v>100</v>
      </c>
      <c r="K489">
        <v>8748.8642578125</v>
      </c>
      <c r="L489">
        <v>71807.3671875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2270491.75</v>
      </c>
      <c r="F490">
        <v>0</v>
      </c>
      <c r="G490">
        <v>0</v>
      </c>
      <c r="H490">
        <v>0</v>
      </c>
      <c r="I490">
        <v>1</v>
      </c>
      <c r="J490">
        <v>100</v>
      </c>
      <c r="K490">
        <v>8748.8642578125</v>
      </c>
      <c r="L490">
        <v>73944.2578125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2279153.25</v>
      </c>
      <c r="F491">
        <v>0</v>
      </c>
      <c r="G491">
        <v>0</v>
      </c>
      <c r="H491">
        <v>0</v>
      </c>
      <c r="I491">
        <v>1</v>
      </c>
      <c r="J491">
        <v>100</v>
      </c>
      <c r="K491">
        <v>8748.8642578125</v>
      </c>
      <c r="L491">
        <v>73958.7265625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2279236.75</v>
      </c>
      <c r="F492">
        <v>0</v>
      </c>
      <c r="G492">
        <v>0</v>
      </c>
      <c r="H492">
        <v>0</v>
      </c>
      <c r="I492">
        <v>1</v>
      </c>
      <c r="J492">
        <v>100</v>
      </c>
      <c r="K492">
        <v>8352.5771484375</v>
      </c>
      <c r="L492">
        <v>73820.7265625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2371031.5</v>
      </c>
      <c r="F493">
        <v>0</v>
      </c>
      <c r="G493">
        <v>0</v>
      </c>
      <c r="H493">
        <v>0</v>
      </c>
      <c r="I493">
        <v>1</v>
      </c>
      <c r="J493">
        <v>100</v>
      </c>
      <c r="K493">
        <v>8352.5771484375</v>
      </c>
      <c r="L493">
        <v>73895.265625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2371114.25</v>
      </c>
      <c r="F494">
        <v>0</v>
      </c>
      <c r="G494">
        <v>0</v>
      </c>
      <c r="H494">
        <v>0</v>
      </c>
      <c r="I494">
        <v>1</v>
      </c>
      <c r="J494">
        <v>100</v>
      </c>
      <c r="K494">
        <v>8252.8232421875</v>
      </c>
      <c r="L494">
        <v>73860.5390625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2395790</v>
      </c>
      <c r="F495">
        <v>0</v>
      </c>
      <c r="G495">
        <v>0</v>
      </c>
      <c r="H495">
        <v>0</v>
      </c>
      <c r="I495">
        <v>1</v>
      </c>
      <c r="J495">
        <v>100</v>
      </c>
      <c r="K495">
        <v>8252.8232421875</v>
      </c>
      <c r="L495">
        <v>73876.2890625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2395876.75</v>
      </c>
      <c r="F496">
        <v>0</v>
      </c>
      <c r="G496">
        <v>0</v>
      </c>
      <c r="H496">
        <v>0</v>
      </c>
      <c r="I496">
        <v>1</v>
      </c>
      <c r="J496">
        <v>100</v>
      </c>
      <c r="K496">
        <v>8670.7119140625</v>
      </c>
      <c r="L496">
        <v>74022.6015625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2404460.75</v>
      </c>
      <c r="F497">
        <v>0</v>
      </c>
      <c r="G497">
        <v>0</v>
      </c>
      <c r="H497">
        <v>0</v>
      </c>
      <c r="I497">
        <v>1</v>
      </c>
      <c r="J497">
        <v>100</v>
      </c>
      <c r="K497">
        <v>8670.7119140625</v>
      </c>
      <c r="L497">
        <v>74120.6484375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2404544</v>
      </c>
      <c r="F498">
        <v>0</v>
      </c>
      <c r="G498">
        <v>0</v>
      </c>
      <c r="H498">
        <v>0</v>
      </c>
      <c r="I498">
        <v>1</v>
      </c>
      <c r="J498">
        <v>100</v>
      </c>
      <c r="K498">
        <v>8329.23046875</v>
      </c>
      <c r="L498">
        <v>74001.4375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2429448.5</v>
      </c>
      <c r="F499">
        <v>0</v>
      </c>
      <c r="G499">
        <v>0</v>
      </c>
      <c r="H499">
        <v>0</v>
      </c>
      <c r="I499">
        <v>1</v>
      </c>
      <c r="J499">
        <v>100</v>
      </c>
      <c r="K499">
        <v>8329.23046875</v>
      </c>
      <c r="L499">
        <v>73944.3671875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2429534</v>
      </c>
      <c r="F500">
        <v>0</v>
      </c>
      <c r="G500">
        <v>0</v>
      </c>
      <c r="H500">
        <v>0</v>
      </c>
      <c r="I500">
        <v>1</v>
      </c>
      <c r="J500">
        <v>100</v>
      </c>
      <c r="K500">
        <v>8560.6162109375</v>
      </c>
      <c r="L500">
        <v>74025.375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2438009</v>
      </c>
      <c r="F501">
        <v>0</v>
      </c>
      <c r="G501">
        <v>0</v>
      </c>
      <c r="H501">
        <v>0</v>
      </c>
      <c r="I501">
        <v>1</v>
      </c>
      <c r="J501">
        <v>100</v>
      </c>
      <c r="K501">
        <v>8560.6162109375</v>
      </c>
      <c r="L501">
        <v>74066.2890625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2438096.25</v>
      </c>
      <c r="F502">
        <v>0</v>
      </c>
      <c r="G502">
        <v>0</v>
      </c>
      <c r="H502">
        <v>0</v>
      </c>
      <c r="I502">
        <v>1</v>
      </c>
      <c r="J502">
        <v>100</v>
      </c>
      <c r="K502">
        <v>8715.1376953125</v>
      </c>
      <c r="L502">
        <v>74120.578125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2454132</v>
      </c>
      <c r="F503">
        <v>0</v>
      </c>
      <c r="G503">
        <v>0</v>
      </c>
      <c r="H503">
        <v>0</v>
      </c>
      <c r="I503">
        <v>1</v>
      </c>
      <c r="J503">
        <v>100</v>
      </c>
      <c r="K503">
        <v>8715.1376953125</v>
      </c>
      <c r="L503">
        <v>74164.6171875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2455439.25</v>
      </c>
      <c r="F504">
        <v>0</v>
      </c>
      <c r="G504">
        <v>0</v>
      </c>
      <c r="H504">
        <v>0</v>
      </c>
      <c r="I504">
        <v>1</v>
      </c>
      <c r="J504">
        <v>100</v>
      </c>
      <c r="K504">
        <v>8715.1376953125</v>
      </c>
      <c r="L504">
        <v>74166.0703125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2455524</v>
      </c>
      <c r="F505">
        <v>0</v>
      </c>
      <c r="G505">
        <v>0</v>
      </c>
      <c r="H505">
        <v>0</v>
      </c>
      <c r="I505">
        <v>1</v>
      </c>
      <c r="J505">
        <v>100</v>
      </c>
      <c r="K505">
        <v>8454.1162109375</v>
      </c>
      <c r="L505">
        <v>74074.6328125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2463893.5</v>
      </c>
      <c r="F506">
        <v>0</v>
      </c>
      <c r="G506">
        <v>0</v>
      </c>
      <c r="H506">
        <v>0</v>
      </c>
      <c r="I506">
        <v>1</v>
      </c>
      <c r="J506">
        <v>100</v>
      </c>
      <c r="K506">
        <v>8454.1162109375</v>
      </c>
      <c r="L506">
        <v>74030.8203125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2463978.5</v>
      </c>
      <c r="F507">
        <v>0</v>
      </c>
      <c r="G507">
        <v>0</v>
      </c>
      <c r="H507">
        <v>0</v>
      </c>
      <c r="I507">
        <v>1</v>
      </c>
      <c r="J507">
        <v>100</v>
      </c>
      <c r="K507">
        <v>8505.349609375</v>
      </c>
      <c r="L507">
        <v>74048.6875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2719054</v>
      </c>
      <c r="F508">
        <v>0</v>
      </c>
      <c r="G508">
        <v>0</v>
      </c>
      <c r="H508">
        <v>0</v>
      </c>
      <c r="I508">
        <v>1</v>
      </c>
      <c r="J508">
        <v>100</v>
      </c>
      <c r="K508">
        <v>8505.349609375</v>
      </c>
      <c r="L508">
        <v>74303.5859375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2719137.5</v>
      </c>
      <c r="F509">
        <v>0</v>
      </c>
      <c r="G509">
        <v>0</v>
      </c>
      <c r="H509">
        <v>0</v>
      </c>
      <c r="I509">
        <v>1</v>
      </c>
      <c r="J509">
        <v>100</v>
      </c>
      <c r="K509">
        <v>8347.5556640625</v>
      </c>
      <c r="L509">
        <v>74251.4765625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2777570.25</v>
      </c>
      <c r="F510">
        <v>0</v>
      </c>
      <c r="G510">
        <v>0</v>
      </c>
      <c r="H510">
        <v>0</v>
      </c>
      <c r="I510">
        <v>1</v>
      </c>
      <c r="J510">
        <v>100</v>
      </c>
      <c r="K510">
        <v>8347.5556640625</v>
      </c>
      <c r="L510">
        <v>74254.09375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2785834.5</v>
      </c>
      <c r="F511">
        <v>0</v>
      </c>
      <c r="G511">
        <v>0</v>
      </c>
      <c r="H511">
        <v>0</v>
      </c>
      <c r="I511">
        <v>1</v>
      </c>
      <c r="J511">
        <v>100</v>
      </c>
      <c r="K511">
        <v>8347.5556640625</v>
      </c>
      <c r="L511">
        <v>70103.765625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2785929.75</v>
      </c>
      <c r="F512">
        <v>0</v>
      </c>
      <c r="G512">
        <v>0</v>
      </c>
      <c r="H512">
        <v>0</v>
      </c>
      <c r="I512">
        <v>1</v>
      </c>
      <c r="J512">
        <v>100</v>
      </c>
      <c r="K512">
        <v>9541.8154296875</v>
      </c>
      <c r="L512">
        <v>71091.84375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2890794.5</v>
      </c>
      <c r="F513">
        <v>0</v>
      </c>
      <c r="G513">
        <v>0</v>
      </c>
      <c r="H513">
        <v>0</v>
      </c>
      <c r="I513">
        <v>1</v>
      </c>
      <c r="J513">
        <v>100</v>
      </c>
      <c r="K513">
        <v>9541.8154296875</v>
      </c>
      <c r="L513">
        <v>75233.3828125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2890886</v>
      </c>
      <c r="F514">
        <v>0</v>
      </c>
      <c r="G514">
        <v>0</v>
      </c>
      <c r="H514">
        <v>0</v>
      </c>
      <c r="I514">
        <v>1</v>
      </c>
      <c r="J514">
        <v>100</v>
      </c>
      <c r="K514">
        <v>9148.3203125</v>
      </c>
      <c r="L514">
        <v>74940.3515625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2899942.75</v>
      </c>
      <c r="F515">
        <v>0</v>
      </c>
      <c r="G515">
        <v>0</v>
      </c>
      <c r="H515">
        <v>0</v>
      </c>
      <c r="I515">
        <v>1</v>
      </c>
      <c r="J515">
        <v>100</v>
      </c>
      <c r="K515">
        <v>9148.3203125</v>
      </c>
      <c r="L515">
        <v>75077.921875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2900040.25</v>
      </c>
      <c r="F516">
        <v>0</v>
      </c>
      <c r="G516">
        <v>0</v>
      </c>
      <c r="H516">
        <v>0</v>
      </c>
      <c r="I516">
        <v>1</v>
      </c>
      <c r="J516">
        <v>100</v>
      </c>
      <c r="K516">
        <v>9752.96875</v>
      </c>
      <c r="L516">
        <v>75544.234375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2919546.25</v>
      </c>
      <c r="F517">
        <v>0</v>
      </c>
      <c r="G517">
        <v>0</v>
      </c>
      <c r="H517">
        <v>0</v>
      </c>
      <c r="I517">
        <v>1</v>
      </c>
      <c r="J517">
        <v>100</v>
      </c>
      <c r="K517">
        <v>9752.96875</v>
      </c>
      <c r="L517">
        <v>76103.2734375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2929201.5</v>
      </c>
      <c r="F518">
        <v>0</v>
      </c>
      <c r="G518">
        <v>0</v>
      </c>
      <c r="H518">
        <v>0</v>
      </c>
      <c r="I518">
        <v>1</v>
      </c>
      <c r="J518">
        <v>100</v>
      </c>
      <c r="K518">
        <v>9752.96875</v>
      </c>
      <c r="L518">
        <v>76316.578125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2929299.75</v>
      </c>
      <c r="F519">
        <v>0</v>
      </c>
      <c r="G519">
        <v>0</v>
      </c>
      <c r="H519">
        <v>0</v>
      </c>
      <c r="I519">
        <v>1</v>
      </c>
      <c r="J519">
        <v>100</v>
      </c>
      <c r="K519">
        <v>9812.5146484375</v>
      </c>
      <c r="L519">
        <v>76365.4453125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2939014.25</v>
      </c>
      <c r="F520">
        <v>0</v>
      </c>
      <c r="G520">
        <v>0</v>
      </c>
      <c r="H520">
        <v>0</v>
      </c>
      <c r="I520">
        <v>1</v>
      </c>
      <c r="J520">
        <v>100</v>
      </c>
      <c r="K520">
        <v>9812.5146484375</v>
      </c>
      <c r="L520">
        <v>76578.234375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2939107.25</v>
      </c>
      <c r="F521">
        <v>0</v>
      </c>
      <c r="G521">
        <v>0</v>
      </c>
      <c r="H521">
        <v>0</v>
      </c>
      <c r="I521">
        <v>1</v>
      </c>
      <c r="J521">
        <v>100</v>
      </c>
      <c r="K521">
        <v>9302.4580078125</v>
      </c>
      <c r="L521">
        <v>76177.7265625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3022736.25</v>
      </c>
      <c r="F522">
        <v>0</v>
      </c>
      <c r="G522">
        <v>0</v>
      </c>
      <c r="H522">
        <v>0</v>
      </c>
      <c r="I522">
        <v>1</v>
      </c>
      <c r="J522">
        <v>100</v>
      </c>
      <c r="K522">
        <v>9302.4580078125</v>
      </c>
      <c r="L522">
        <v>77280.703125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3022736.25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68204.328125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3022736.25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68028.0390625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3022736.25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68020.34375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3022736.25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68020.0390625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3022736.25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67990.546875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3022736.25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67990.2578125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3022736.25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67908.90625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3022736.25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67908.6484375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3022736.25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67608.96875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3022736.25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67600.5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3022736.25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67600.3046875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3022736.25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67561.7265625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3022736.25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67561.5390625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3022736.25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67552.1796875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3022736.25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67551.9921875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3022736.25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67399.4765625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3022736.25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67399.3046875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3022736.25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67155.9375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3022736.25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67155.7890625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3022736.25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67079.9765625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3022736.25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67079.828125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3022736.25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67021.015625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3022736.25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67020.8671875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3022736.25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66963.5078125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3022736.25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66963.3671875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3022736.25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66921.1953125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3022736.25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66921.0859375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3022736.25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66900.546875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3022736.25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66900.4140625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3022736.25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66856.5078125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3022736.25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66856.3671875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3022736.25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66842.34375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3022736.25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66842.203125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3022736.25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66814.578125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3022736.25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66814.4453125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3022736.25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66807.890625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3022736.25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66807.7578125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3022736.25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66795.6328125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3022736.25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66787.2890625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3022736.25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66787.15625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3022736.25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66707.5625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3022736.25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66707.4296875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3022736.25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66694.453125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3022736.25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66694.3203125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3022736.25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66616.9453125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3022736.25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66623.40625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3022736.25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67408.53125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3022736.25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67417.4453125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3022736.25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68710.578125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3022736.25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68710.7421875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3022736.25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68690.4296875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3022736.25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68689.59375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3022736.25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68623.8828125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3022736.25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68623.7109375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3022736.25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68619.0703125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3022736.25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68618.71875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3022736.25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68600.140625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3022736.25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68600.1484375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3022736.25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68600.21875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3022736.25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68602.953125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3022736.25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68602.9609375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3022736.25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68605.3359375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3022736.25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68605.25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3022736.25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68598.7890625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3022736.25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68599.09375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3022736.25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68750.4296875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3022736.25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68750.3125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3022736.25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68732.203125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3022736.25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68732.3046875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3022736.25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68812.3515625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3022736.25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68813.984375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3022736.25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69114.6328125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3022736.25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69114.15625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3022736.25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68976.7265625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3022736.25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68970.296875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3022736.25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68970.125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3022736.25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69022.6875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3022736.25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69024.6875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3022736.25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69398.765625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3022736.25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69399.984375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3022736.25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69546.28125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3022736.25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69546.8515625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3022736.25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69644.0390625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3022736.25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69642.90625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3022736.25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69625.6875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3022736.25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69504.203125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3022736.25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69502.7578125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3022736.25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69312.2734375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3022736.25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69312.1328125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3022736.25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69269.125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3022736.25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69269.15625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3022736.25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69273.03125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3022736.25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69273.1015625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3022736.25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69288.5859375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3022736.25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69288.8203125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3022736.25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69305.78125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3022736.25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69306.0078125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3022736.25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69382.421875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3022736.25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69384.2734375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3022736.25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69559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3022736.25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69559.234375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3022736.25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69458.6484375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3022736.25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69449.6796875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3022736.25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69449.640625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3022736.25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69503.0625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3022736.25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69496.3203125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3022736.25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68655.625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3022736.25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68656.2578125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3022736.25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69424.2578125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3022736.25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69424.5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3022736.25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69500.578125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3022736.25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69500.7421875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3022736.25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69579.8203125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3022736.25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69579.8046875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3022736.25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69574.8359375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3022736.25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69574.921875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3022736.25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69590.3671875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3022835.75</v>
      </c>
      <c r="F640">
        <v>0</v>
      </c>
      <c r="G640">
        <v>0</v>
      </c>
      <c r="H640">
        <v>0</v>
      </c>
      <c r="I640">
        <v>1</v>
      </c>
      <c r="J640">
        <v>100</v>
      </c>
      <c r="K640">
        <v>9958.3740234375</v>
      </c>
      <c r="L640">
        <v>72388.4140625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3062569.75</v>
      </c>
      <c r="F641">
        <v>0</v>
      </c>
      <c r="G641">
        <v>0</v>
      </c>
      <c r="H641">
        <v>0</v>
      </c>
      <c r="I641">
        <v>1</v>
      </c>
      <c r="J641">
        <v>100</v>
      </c>
      <c r="K641">
        <v>9958.3740234375</v>
      </c>
      <c r="L641">
        <v>72819.6875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3062670.75</v>
      </c>
      <c r="F642">
        <v>0</v>
      </c>
      <c r="G642">
        <v>0</v>
      </c>
      <c r="H642">
        <v>0</v>
      </c>
      <c r="I642">
        <v>1</v>
      </c>
      <c r="J642">
        <v>100</v>
      </c>
      <c r="K642">
        <v>10112.0341796875</v>
      </c>
      <c r="L642">
        <v>72863.9765625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3070659.5</v>
      </c>
      <c r="F643">
        <v>0</v>
      </c>
      <c r="G643">
        <v>0</v>
      </c>
      <c r="H643">
        <v>0</v>
      </c>
      <c r="I643">
        <v>1</v>
      </c>
      <c r="J643">
        <v>100</v>
      </c>
      <c r="K643">
        <v>10112.0341796875</v>
      </c>
      <c r="L643">
        <v>72853.5859375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3070761.25</v>
      </c>
      <c r="F644">
        <v>0</v>
      </c>
      <c r="G644">
        <v>0</v>
      </c>
      <c r="H644">
        <v>0</v>
      </c>
      <c r="I644">
        <v>1</v>
      </c>
      <c r="J644">
        <v>100</v>
      </c>
      <c r="K644">
        <v>10191.4482421875</v>
      </c>
      <c r="L644">
        <v>72875.9609375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3072697.75</v>
      </c>
      <c r="F645">
        <v>0</v>
      </c>
      <c r="G645">
        <v>0</v>
      </c>
      <c r="H645">
        <v>0</v>
      </c>
      <c r="I645">
        <v>1</v>
      </c>
      <c r="J645">
        <v>100</v>
      </c>
      <c r="K645">
        <v>10191.4482421875</v>
      </c>
      <c r="L645">
        <v>72876.53125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3072798.75</v>
      </c>
      <c r="F646">
        <v>0</v>
      </c>
      <c r="G646">
        <v>0</v>
      </c>
      <c r="H646">
        <v>0</v>
      </c>
      <c r="I646">
        <v>1</v>
      </c>
      <c r="J646">
        <v>100</v>
      </c>
      <c r="K646">
        <v>10096.2216796875</v>
      </c>
      <c r="L646">
        <v>72849.46875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3123178.75</v>
      </c>
      <c r="F647">
        <v>0</v>
      </c>
      <c r="G647">
        <v>0</v>
      </c>
      <c r="H647">
        <v>0</v>
      </c>
      <c r="I647">
        <v>1</v>
      </c>
      <c r="J647">
        <v>100</v>
      </c>
      <c r="K647">
        <v>10096.2216796875</v>
      </c>
      <c r="L647">
        <v>73023.6640625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3123278.75</v>
      </c>
      <c r="F648">
        <v>0</v>
      </c>
      <c r="G648">
        <v>0</v>
      </c>
      <c r="H648">
        <v>0</v>
      </c>
      <c r="I648">
        <v>1</v>
      </c>
      <c r="J648">
        <v>100</v>
      </c>
      <c r="K648">
        <v>10004.0615234375</v>
      </c>
      <c r="L648">
        <v>72997.734375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3133182.75</v>
      </c>
      <c r="F649">
        <v>0</v>
      </c>
      <c r="G649">
        <v>0</v>
      </c>
      <c r="H649">
        <v>0</v>
      </c>
      <c r="I649">
        <v>1</v>
      </c>
      <c r="J649">
        <v>100</v>
      </c>
      <c r="K649">
        <v>10004.0615234375</v>
      </c>
      <c r="L649">
        <v>73049.703125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3133281.5</v>
      </c>
      <c r="F650">
        <v>0</v>
      </c>
      <c r="G650">
        <v>0</v>
      </c>
      <c r="H650">
        <v>0</v>
      </c>
      <c r="I650">
        <v>1</v>
      </c>
      <c r="J650">
        <v>100</v>
      </c>
      <c r="K650">
        <v>9860.294921875</v>
      </c>
      <c r="L650">
        <v>73008.3359375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3241646</v>
      </c>
      <c r="F651">
        <v>0</v>
      </c>
      <c r="G651">
        <v>0</v>
      </c>
      <c r="H651">
        <v>0</v>
      </c>
      <c r="I651">
        <v>1</v>
      </c>
      <c r="J651">
        <v>100</v>
      </c>
      <c r="K651">
        <v>9860.294921875</v>
      </c>
      <c r="L651">
        <v>73494.078125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3241646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70123.203125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3241646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69518.625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3241646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69513.8125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3241646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69119.1640625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3241646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69115.71875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3241646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68829.4609375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3241646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68826.921875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3241646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68300.90625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3241746.25</v>
      </c>
      <c r="F660">
        <v>0</v>
      </c>
      <c r="G660">
        <v>0</v>
      </c>
      <c r="H660">
        <v>0</v>
      </c>
      <c r="I660">
        <v>1</v>
      </c>
      <c r="J660">
        <v>100</v>
      </c>
      <c r="K660">
        <v>10029.0048828125</v>
      </c>
      <c r="L660">
        <v>70831.1015625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3261704</v>
      </c>
      <c r="F661">
        <v>0</v>
      </c>
      <c r="G661">
        <v>0</v>
      </c>
      <c r="H661">
        <v>0</v>
      </c>
      <c r="I661">
        <v>1</v>
      </c>
      <c r="J661">
        <v>100</v>
      </c>
      <c r="K661">
        <v>10029.0048828125</v>
      </c>
      <c r="L661">
        <v>72929.015625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3261805.25</v>
      </c>
      <c r="F662">
        <v>0</v>
      </c>
      <c r="G662">
        <v>0</v>
      </c>
      <c r="H662">
        <v>0</v>
      </c>
      <c r="I662">
        <v>1</v>
      </c>
      <c r="J662">
        <v>100</v>
      </c>
      <c r="K662">
        <v>10127.0009765625</v>
      </c>
      <c r="L662">
        <v>72965.8515625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3271932.25</v>
      </c>
      <c r="F663">
        <v>0</v>
      </c>
      <c r="G663">
        <v>0</v>
      </c>
      <c r="H663">
        <v>0</v>
      </c>
      <c r="I663">
        <v>1</v>
      </c>
      <c r="J663">
        <v>100</v>
      </c>
      <c r="K663">
        <v>10127.0009765625</v>
      </c>
      <c r="L663">
        <v>73171.046875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8E1B-17E9-4556-9434-CA1CB73ED610}">
  <dimension ref="A1:L664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21" customWidth="1"/>
    <col min="9" max="9" width="17.5703125" customWidth="1"/>
    <col min="10" max="10" width="17.42578125" customWidth="1"/>
    <col min="11" max="11" width="24" customWidth="1"/>
    <col min="12" max="12" width="31.140625" customWidth="1"/>
  </cols>
  <sheetData>
    <row r="1" spans="1:12" x14ac:dyDescent="0.25">
      <c r="A1" t="s">
        <v>21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10</v>
      </c>
      <c r="I5" t="s">
        <v>11</v>
      </c>
      <c r="J5" t="s">
        <v>12</v>
      </c>
      <c r="K5" t="s">
        <v>13</v>
      </c>
      <c r="L5" t="s">
        <v>22</v>
      </c>
    </row>
    <row r="6" spans="1:12" x14ac:dyDescent="0.25">
      <c r="A6">
        <v>29.989999999999995</v>
      </c>
      <c r="B6" s="1">
        <f>DATE(2018,10,1) + TIME(23,45,35)</f>
        <v>43374.989988425928</v>
      </c>
      <c r="C6">
        <v>0</v>
      </c>
      <c r="G6">
        <v>0</v>
      </c>
      <c r="H6">
        <v>0</v>
      </c>
      <c r="I6">
        <v>0</v>
      </c>
      <c r="K6">
        <v>0</v>
      </c>
    </row>
    <row r="7" spans="1:12" x14ac:dyDescent="0.25">
      <c r="A7">
        <v>30</v>
      </c>
      <c r="B7" s="1">
        <f>DATE(2018,10,2) + TIME(0,0,0)</f>
        <v>43375</v>
      </c>
      <c r="C7">
        <v>27586.943359375</v>
      </c>
      <c r="D7">
        <v>0</v>
      </c>
      <c r="E7">
        <v>0</v>
      </c>
      <c r="F7">
        <v>0</v>
      </c>
      <c r="G7">
        <v>2758694.25</v>
      </c>
      <c r="H7">
        <v>0</v>
      </c>
      <c r="I7">
        <v>1</v>
      </c>
      <c r="J7">
        <v>0</v>
      </c>
      <c r="K7">
        <v>0</v>
      </c>
      <c r="L7">
        <v>65185.23828125</v>
      </c>
    </row>
    <row r="8" spans="1:12" x14ac:dyDescent="0.25">
      <c r="A8">
        <v>59.989999999999995</v>
      </c>
      <c r="B8" s="1">
        <f>DATE(2018,10,31) + TIME(23,45,35)</f>
        <v>43404.989988425928</v>
      </c>
      <c r="C8">
        <v>82760832</v>
      </c>
      <c r="D8">
        <v>0</v>
      </c>
      <c r="E8">
        <v>0</v>
      </c>
      <c r="F8">
        <v>0</v>
      </c>
      <c r="G8">
        <v>2758694.25</v>
      </c>
      <c r="H8">
        <v>0</v>
      </c>
      <c r="I8">
        <v>1</v>
      </c>
      <c r="J8">
        <v>0</v>
      </c>
      <c r="K8">
        <v>0</v>
      </c>
      <c r="L8">
        <v>67675.9140625</v>
      </c>
    </row>
    <row r="9" spans="1:12" x14ac:dyDescent="0.25">
      <c r="A9">
        <v>60</v>
      </c>
      <c r="B9" s="1">
        <f>DATE(2018,11,1) + TIME(0,0,0)</f>
        <v>43405</v>
      </c>
      <c r="C9">
        <v>82788472</v>
      </c>
      <c r="D9">
        <v>0</v>
      </c>
      <c r="E9">
        <v>0</v>
      </c>
      <c r="F9">
        <v>0</v>
      </c>
      <c r="G9">
        <v>2763720.5</v>
      </c>
      <c r="H9">
        <v>0</v>
      </c>
      <c r="I9">
        <v>1</v>
      </c>
      <c r="J9">
        <v>0</v>
      </c>
      <c r="K9">
        <v>0</v>
      </c>
      <c r="L9">
        <v>67680.109375</v>
      </c>
    </row>
    <row r="10" spans="1:12" x14ac:dyDescent="0.25">
      <c r="A10">
        <v>89.99</v>
      </c>
      <c r="B10" s="1">
        <f>DATE(2018,11,30) + TIME(23,45,35)</f>
        <v>43434.989988425928</v>
      </c>
      <c r="C10">
        <v>165672448</v>
      </c>
      <c r="D10">
        <v>0</v>
      </c>
      <c r="E10">
        <v>0</v>
      </c>
      <c r="F10">
        <v>0</v>
      </c>
      <c r="G10">
        <v>2763720.5</v>
      </c>
      <c r="H10">
        <v>0</v>
      </c>
      <c r="I10">
        <v>1</v>
      </c>
      <c r="J10">
        <v>0</v>
      </c>
      <c r="K10">
        <v>0</v>
      </c>
      <c r="L10">
        <v>67498.2109375</v>
      </c>
    </row>
    <row r="11" spans="1:12" x14ac:dyDescent="0.25">
      <c r="A11">
        <v>90</v>
      </c>
      <c r="B11" s="1">
        <f>DATE(2018,12,1) + TIME(0,0,0)</f>
        <v>43435</v>
      </c>
      <c r="C11">
        <v>165699776</v>
      </c>
      <c r="D11">
        <v>0</v>
      </c>
      <c r="E11">
        <v>0</v>
      </c>
      <c r="F11">
        <v>0</v>
      </c>
      <c r="G11">
        <v>2732613.75</v>
      </c>
      <c r="H11">
        <v>0</v>
      </c>
      <c r="I11">
        <v>1</v>
      </c>
      <c r="J11">
        <v>0</v>
      </c>
      <c r="K11">
        <v>0</v>
      </c>
      <c r="L11">
        <v>67531.4765625</v>
      </c>
    </row>
    <row r="12" spans="1:12" x14ac:dyDescent="0.25">
      <c r="A12">
        <v>119.99</v>
      </c>
      <c r="B12" s="1">
        <f>DATE(2018,12,30) + TIME(23,45,35)</f>
        <v>43464.989988425928</v>
      </c>
      <c r="C12">
        <v>247650864</v>
      </c>
      <c r="D12">
        <v>0</v>
      </c>
      <c r="E12">
        <v>0</v>
      </c>
      <c r="F12">
        <v>0</v>
      </c>
      <c r="G12">
        <v>2732613.75</v>
      </c>
      <c r="H12">
        <v>0</v>
      </c>
      <c r="I12">
        <v>1</v>
      </c>
      <c r="J12">
        <v>0</v>
      </c>
      <c r="K12">
        <v>0</v>
      </c>
      <c r="L12">
        <v>67419.078125</v>
      </c>
    </row>
    <row r="13" spans="1:12" x14ac:dyDescent="0.25">
      <c r="A13">
        <v>120</v>
      </c>
      <c r="B13" s="1">
        <f>DATE(2018,12,31) + TIME(0,0,0)</f>
        <v>43465</v>
      </c>
      <c r="C13">
        <v>247678080</v>
      </c>
      <c r="D13">
        <v>0</v>
      </c>
      <c r="E13">
        <v>0</v>
      </c>
      <c r="F13">
        <v>0</v>
      </c>
      <c r="G13">
        <v>2722071.75</v>
      </c>
      <c r="H13">
        <v>0</v>
      </c>
      <c r="I13">
        <v>1</v>
      </c>
      <c r="J13">
        <v>0</v>
      </c>
      <c r="K13">
        <v>0</v>
      </c>
      <c r="L13">
        <v>67416.453125</v>
      </c>
    </row>
    <row r="14" spans="1:12" x14ac:dyDescent="0.25">
      <c r="A14">
        <v>149.99</v>
      </c>
      <c r="B14" s="1">
        <f>DATE(2019,1,29) + TIME(23,45,35)</f>
        <v>43494.989988425928</v>
      </c>
      <c r="C14">
        <v>329313024</v>
      </c>
      <c r="D14">
        <v>0</v>
      </c>
      <c r="E14">
        <v>0</v>
      </c>
      <c r="F14">
        <v>0</v>
      </c>
      <c r="G14">
        <v>2722071.75</v>
      </c>
      <c r="H14">
        <v>0</v>
      </c>
      <c r="I14">
        <v>1</v>
      </c>
      <c r="J14">
        <v>0</v>
      </c>
      <c r="K14">
        <v>0</v>
      </c>
      <c r="L14">
        <v>67325.6015625</v>
      </c>
    </row>
    <row r="15" spans="1:12" x14ac:dyDescent="0.25">
      <c r="A15">
        <v>150</v>
      </c>
      <c r="B15" s="1">
        <f>DATE(2019,1,30) + TIME(0,0,0)</f>
        <v>43495</v>
      </c>
      <c r="C15">
        <v>329340320</v>
      </c>
      <c r="D15">
        <v>0</v>
      </c>
      <c r="E15">
        <v>0</v>
      </c>
      <c r="F15">
        <v>0</v>
      </c>
      <c r="G15">
        <v>2732249.5</v>
      </c>
      <c r="H15">
        <v>0</v>
      </c>
      <c r="I15">
        <v>1</v>
      </c>
      <c r="J15">
        <v>0</v>
      </c>
      <c r="K15">
        <v>0</v>
      </c>
      <c r="L15">
        <v>67328.2421875</v>
      </c>
    </row>
    <row r="16" spans="1:12" x14ac:dyDescent="0.25">
      <c r="A16">
        <v>179.99</v>
      </c>
      <c r="B16" s="1">
        <f>DATE(2019,2,28) + TIME(23,45,35)</f>
        <v>43524.989988425928</v>
      </c>
      <c r="C16">
        <v>411280480</v>
      </c>
      <c r="D16">
        <v>0</v>
      </c>
      <c r="E16">
        <v>0</v>
      </c>
      <c r="F16">
        <v>0</v>
      </c>
      <c r="G16">
        <v>2732249.5</v>
      </c>
      <c r="H16">
        <v>0</v>
      </c>
      <c r="I16">
        <v>1</v>
      </c>
      <c r="J16">
        <v>0</v>
      </c>
      <c r="K16">
        <v>0</v>
      </c>
      <c r="L16">
        <v>67296.3671875</v>
      </c>
    </row>
    <row r="17" spans="1:12" x14ac:dyDescent="0.25">
      <c r="A17">
        <v>180</v>
      </c>
      <c r="B17" s="1">
        <f>DATE(2019,3,1) + TIME(0,0,0)</f>
        <v>43525</v>
      </c>
      <c r="C17">
        <v>411307136</v>
      </c>
      <c r="D17">
        <v>0</v>
      </c>
      <c r="E17">
        <v>0</v>
      </c>
      <c r="F17">
        <v>0</v>
      </c>
      <c r="G17">
        <v>2663549.5</v>
      </c>
      <c r="H17">
        <v>0</v>
      </c>
      <c r="I17">
        <v>1</v>
      </c>
      <c r="J17">
        <v>0</v>
      </c>
      <c r="K17">
        <v>0</v>
      </c>
      <c r="L17">
        <v>67279.2890625</v>
      </c>
    </row>
    <row r="18" spans="1:12" x14ac:dyDescent="0.25">
      <c r="A18">
        <v>180.99</v>
      </c>
      <c r="B18" s="1">
        <f>DATE(2019,3,1) + TIME(23,45,35)</f>
        <v>43525.989988425928</v>
      </c>
      <c r="C18">
        <v>413944032</v>
      </c>
      <c r="D18">
        <v>0</v>
      </c>
      <c r="E18">
        <v>0</v>
      </c>
      <c r="F18">
        <v>0</v>
      </c>
      <c r="G18">
        <v>2663549.5</v>
      </c>
      <c r="H18">
        <v>0</v>
      </c>
      <c r="I18">
        <v>1</v>
      </c>
      <c r="J18">
        <v>0</v>
      </c>
      <c r="K18">
        <v>0</v>
      </c>
      <c r="L18">
        <v>67258.5703125</v>
      </c>
    </row>
    <row r="19" spans="1:12" x14ac:dyDescent="0.25">
      <c r="A19">
        <v>181</v>
      </c>
      <c r="B19" s="1">
        <f>DATE(2019,3,2) + TIME(0,0,0)</f>
        <v>43526</v>
      </c>
      <c r="C19">
        <v>413944032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65627.2109375</v>
      </c>
    </row>
    <row r="20" spans="1:12" x14ac:dyDescent="0.25">
      <c r="A20">
        <v>182.99</v>
      </c>
      <c r="B20" s="1">
        <f>DATE(2019,3,3) + TIME(23,45,35)</f>
        <v>43527.989988425928</v>
      </c>
      <c r="C20">
        <v>413944032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65262.6796875</v>
      </c>
    </row>
    <row r="21" spans="1:12" x14ac:dyDescent="0.25">
      <c r="A21">
        <v>183</v>
      </c>
      <c r="B21" s="1">
        <f>DATE(2019,3,4) + TIME(0,0,0)</f>
        <v>43528</v>
      </c>
      <c r="C21">
        <v>413971296</v>
      </c>
      <c r="D21">
        <v>0</v>
      </c>
      <c r="E21">
        <v>0</v>
      </c>
      <c r="F21">
        <v>0</v>
      </c>
      <c r="G21">
        <v>2724890.75</v>
      </c>
      <c r="H21">
        <v>0</v>
      </c>
      <c r="I21">
        <v>1</v>
      </c>
      <c r="J21">
        <v>0</v>
      </c>
      <c r="K21">
        <v>0</v>
      </c>
      <c r="L21">
        <v>66236.734375</v>
      </c>
    </row>
    <row r="22" spans="1:12" x14ac:dyDescent="0.25">
      <c r="A22">
        <v>212.99</v>
      </c>
      <c r="B22" s="1">
        <f>DATE(2019,4,2) + TIME(23,45,35)</f>
        <v>43557.989988425928</v>
      </c>
      <c r="C22">
        <v>495690752</v>
      </c>
      <c r="D22">
        <v>0</v>
      </c>
      <c r="E22">
        <v>0</v>
      </c>
      <c r="F22">
        <v>0</v>
      </c>
      <c r="G22">
        <v>2724890.75</v>
      </c>
      <c r="H22">
        <v>0</v>
      </c>
      <c r="I22">
        <v>1</v>
      </c>
      <c r="J22">
        <v>0</v>
      </c>
      <c r="K22">
        <v>0</v>
      </c>
      <c r="L22">
        <v>67247.5625</v>
      </c>
    </row>
    <row r="23" spans="1:12" x14ac:dyDescent="0.25">
      <c r="A23">
        <v>213</v>
      </c>
      <c r="B23" s="1">
        <f>DATE(2019,4,3) + TIME(0,0,0)</f>
        <v>43558</v>
      </c>
      <c r="C23">
        <v>495718400</v>
      </c>
      <c r="D23">
        <v>0</v>
      </c>
      <c r="E23">
        <v>0</v>
      </c>
      <c r="F23">
        <v>0</v>
      </c>
      <c r="G23">
        <v>2763616.5</v>
      </c>
      <c r="H23">
        <v>0</v>
      </c>
      <c r="I23">
        <v>1</v>
      </c>
      <c r="J23">
        <v>0</v>
      </c>
      <c r="K23">
        <v>0</v>
      </c>
      <c r="L23">
        <v>67256.890625</v>
      </c>
    </row>
    <row r="24" spans="1:12" x14ac:dyDescent="0.25">
      <c r="A24">
        <v>242.99</v>
      </c>
      <c r="B24" s="1">
        <f>DATE(2019,5,2) + TIME(23,45,35)</f>
        <v>43587.989988425928</v>
      </c>
      <c r="C24">
        <v>578599232</v>
      </c>
      <c r="D24">
        <v>0</v>
      </c>
      <c r="E24">
        <v>0</v>
      </c>
      <c r="F24">
        <v>0</v>
      </c>
      <c r="G24">
        <v>2763616.5</v>
      </c>
      <c r="H24">
        <v>0</v>
      </c>
      <c r="I24">
        <v>1</v>
      </c>
      <c r="J24">
        <v>0</v>
      </c>
      <c r="K24">
        <v>0</v>
      </c>
      <c r="L24">
        <v>67300.3984375</v>
      </c>
    </row>
    <row r="25" spans="1:12" x14ac:dyDescent="0.25">
      <c r="A25">
        <v>243</v>
      </c>
      <c r="B25" s="1">
        <f>DATE(2019,5,3) + TIME(0,0,0)</f>
        <v>43588</v>
      </c>
      <c r="C25">
        <v>578626496</v>
      </c>
      <c r="D25">
        <v>0</v>
      </c>
      <c r="E25">
        <v>0</v>
      </c>
      <c r="F25">
        <v>0</v>
      </c>
      <c r="G25">
        <v>2724925.5</v>
      </c>
      <c r="H25">
        <v>0</v>
      </c>
      <c r="I25">
        <v>1</v>
      </c>
      <c r="J25">
        <v>0</v>
      </c>
      <c r="K25">
        <v>0</v>
      </c>
      <c r="L25">
        <v>67291.578125</v>
      </c>
    </row>
    <row r="26" spans="1:12" x14ac:dyDescent="0.25">
      <c r="A26">
        <v>272.99</v>
      </c>
      <c r="B26" s="1">
        <f>DATE(2019,6,1) + TIME(23,45,35)</f>
        <v>43617.989988425928</v>
      </c>
      <c r="C26">
        <v>660347008</v>
      </c>
      <c r="D26">
        <v>0</v>
      </c>
      <c r="E26">
        <v>0</v>
      </c>
      <c r="F26">
        <v>0</v>
      </c>
      <c r="G26">
        <v>2724925.5</v>
      </c>
      <c r="H26">
        <v>0</v>
      </c>
      <c r="I26">
        <v>1</v>
      </c>
      <c r="J26">
        <v>0</v>
      </c>
      <c r="K26">
        <v>0</v>
      </c>
      <c r="L26">
        <v>67261.15625</v>
      </c>
    </row>
    <row r="27" spans="1:12" x14ac:dyDescent="0.25">
      <c r="A27">
        <v>273</v>
      </c>
      <c r="B27" s="1">
        <f>DATE(2019,6,2) + TIME(0,0,0)</f>
        <v>43618</v>
      </c>
      <c r="C27">
        <v>660374784</v>
      </c>
      <c r="D27">
        <v>0</v>
      </c>
      <c r="E27">
        <v>0</v>
      </c>
      <c r="F27">
        <v>0</v>
      </c>
      <c r="G27">
        <v>2774030.75</v>
      </c>
      <c r="H27">
        <v>0</v>
      </c>
      <c r="I27">
        <v>1</v>
      </c>
      <c r="J27">
        <v>0</v>
      </c>
      <c r="K27">
        <v>0</v>
      </c>
      <c r="L27">
        <v>67273.7734375</v>
      </c>
    </row>
    <row r="28" spans="1:12" x14ac:dyDescent="0.25">
      <c r="A28">
        <v>302.99</v>
      </c>
      <c r="B28" s="1">
        <f>DATE(2019,7,1) + TIME(23,45,35)</f>
        <v>43647.989988425928</v>
      </c>
      <c r="C28">
        <v>743567936</v>
      </c>
      <c r="D28">
        <v>0</v>
      </c>
      <c r="E28">
        <v>0</v>
      </c>
      <c r="F28">
        <v>0</v>
      </c>
      <c r="G28">
        <v>2774030.75</v>
      </c>
      <c r="H28">
        <v>0</v>
      </c>
      <c r="I28">
        <v>1</v>
      </c>
      <c r="J28">
        <v>0</v>
      </c>
      <c r="K28">
        <v>0</v>
      </c>
      <c r="L28">
        <v>67295.609375</v>
      </c>
    </row>
    <row r="29" spans="1:12" x14ac:dyDescent="0.25">
      <c r="A29">
        <v>303</v>
      </c>
      <c r="B29" s="1">
        <f>DATE(2019,7,2) + TIME(0,0,0)</f>
        <v>43648</v>
      </c>
      <c r="C29">
        <v>743567936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65924.3125</v>
      </c>
    </row>
    <row r="30" spans="1:12" x14ac:dyDescent="0.25">
      <c r="A30">
        <v>304.99</v>
      </c>
      <c r="B30" s="1">
        <f>DATE(2019,7,3) + TIME(23,45,35)</f>
        <v>43649.989988425928</v>
      </c>
      <c r="C30">
        <v>743567936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65605.3125</v>
      </c>
    </row>
    <row r="31" spans="1:12" x14ac:dyDescent="0.25">
      <c r="A31">
        <v>305</v>
      </c>
      <c r="B31" s="1">
        <f>DATE(2019,7,4) + TIME(0,0,0)</f>
        <v>43650</v>
      </c>
      <c r="C31">
        <v>743595200</v>
      </c>
      <c r="D31">
        <v>0</v>
      </c>
      <c r="E31">
        <v>0</v>
      </c>
      <c r="F31">
        <v>0</v>
      </c>
      <c r="G31">
        <v>2726678.75</v>
      </c>
      <c r="H31">
        <v>0</v>
      </c>
      <c r="I31">
        <v>1</v>
      </c>
      <c r="J31">
        <v>0</v>
      </c>
      <c r="K31">
        <v>0</v>
      </c>
      <c r="L31">
        <v>66336.6484375</v>
      </c>
    </row>
    <row r="32" spans="1:12" x14ac:dyDescent="0.25">
      <c r="A32">
        <v>334.99</v>
      </c>
      <c r="B32" s="1">
        <f>DATE(2019,8,2) + TIME(23,45,35)</f>
        <v>43679.989988425928</v>
      </c>
      <c r="C32">
        <v>825368320</v>
      </c>
      <c r="D32">
        <v>0</v>
      </c>
      <c r="E32">
        <v>0</v>
      </c>
      <c r="F32">
        <v>0</v>
      </c>
      <c r="G32">
        <v>2726678.75</v>
      </c>
      <c r="H32">
        <v>0</v>
      </c>
      <c r="I32">
        <v>1</v>
      </c>
      <c r="J32">
        <v>0</v>
      </c>
      <c r="K32">
        <v>0</v>
      </c>
      <c r="L32">
        <v>67187.2109375</v>
      </c>
    </row>
    <row r="33" spans="1:12" x14ac:dyDescent="0.25">
      <c r="A33">
        <v>335</v>
      </c>
      <c r="B33" s="1">
        <f>DATE(2019,8,3) + TIME(0,0,0)</f>
        <v>43680</v>
      </c>
      <c r="C33">
        <v>825395648</v>
      </c>
      <c r="D33">
        <v>0</v>
      </c>
      <c r="E33">
        <v>0</v>
      </c>
      <c r="F33">
        <v>0</v>
      </c>
      <c r="G33">
        <v>2733625.75</v>
      </c>
      <c r="H33">
        <v>0</v>
      </c>
      <c r="I33">
        <v>1</v>
      </c>
      <c r="J33">
        <v>0</v>
      </c>
      <c r="K33">
        <v>0</v>
      </c>
      <c r="L33">
        <v>67189.1015625</v>
      </c>
    </row>
    <row r="34" spans="1:12" x14ac:dyDescent="0.25">
      <c r="A34">
        <v>364.99</v>
      </c>
      <c r="B34" s="1">
        <f>DATE(2019,9,1) + TIME(23,45,35)</f>
        <v>43709.989988425928</v>
      </c>
      <c r="C34">
        <v>907377088</v>
      </c>
      <c r="D34">
        <v>0</v>
      </c>
      <c r="E34">
        <v>0</v>
      </c>
      <c r="F34">
        <v>0</v>
      </c>
      <c r="G34">
        <v>2733625.75</v>
      </c>
      <c r="H34">
        <v>0</v>
      </c>
      <c r="I34">
        <v>1</v>
      </c>
      <c r="J34">
        <v>0</v>
      </c>
      <c r="K34">
        <v>0</v>
      </c>
      <c r="L34">
        <v>67175.1796875</v>
      </c>
    </row>
    <row r="35" spans="1:12" x14ac:dyDescent="0.25">
      <c r="A35">
        <v>365</v>
      </c>
      <c r="B35" s="1">
        <f>DATE(2019,9,2) + TIME(0,0,0)</f>
        <v>43710</v>
      </c>
      <c r="C35">
        <v>907404608</v>
      </c>
      <c r="D35">
        <v>0</v>
      </c>
      <c r="E35">
        <v>0</v>
      </c>
      <c r="F35">
        <v>0</v>
      </c>
      <c r="G35">
        <v>2750554.5</v>
      </c>
      <c r="H35">
        <v>0</v>
      </c>
      <c r="I35">
        <v>1</v>
      </c>
      <c r="J35">
        <v>0</v>
      </c>
      <c r="K35">
        <v>0</v>
      </c>
      <c r="L35">
        <v>67179.125</v>
      </c>
    </row>
    <row r="36" spans="1:12" x14ac:dyDescent="0.25">
      <c r="A36">
        <v>394.99</v>
      </c>
      <c r="B36" s="1">
        <f>DATE(2019,10,1) + TIME(23,45,35)</f>
        <v>43739.989988425928</v>
      </c>
      <c r="C36">
        <v>989893760</v>
      </c>
      <c r="D36">
        <v>0</v>
      </c>
      <c r="E36">
        <v>0</v>
      </c>
      <c r="F36">
        <v>0</v>
      </c>
      <c r="G36">
        <v>2750554.5</v>
      </c>
      <c r="H36">
        <v>0</v>
      </c>
      <c r="I36">
        <v>1</v>
      </c>
      <c r="J36">
        <v>0</v>
      </c>
      <c r="K36">
        <v>0</v>
      </c>
      <c r="L36">
        <v>67160.3828125</v>
      </c>
    </row>
    <row r="37" spans="1:12" x14ac:dyDescent="0.25">
      <c r="A37">
        <v>395</v>
      </c>
      <c r="B37" s="1">
        <f>DATE(2019,10,2) + TIME(0,0,0)</f>
        <v>43740</v>
      </c>
      <c r="C37">
        <v>989893760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65991.6640625</v>
      </c>
    </row>
    <row r="38" spans="1:12" x14ac:dyDescent="0.25">
      <c r="A38">
        <v>424.99</v>
      </c>
      <c r="B38" s="1">
        <f>DATE(2019,10,31) + TIME(23,45,35)</f>
        <v>43769.989988425928</v>
      </c>
      <c r="C38">
        <v>989893760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64811.55078125</v>
      </c>
    </row>
    <row r="39" spans="1:12" x14ac:dyDescent="0.25">
      <c r="A39">
        <v>425</v>
      </c>
      <c r="B39" s="1">
        <f>DATE(2019,11,1) + TIME(0,0,0)</f>
        <v>43770</v>
      </c>
      <c r="C39">
        <v>989893760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64811.4609375</v>
      </c>
    </row>
    <row r="40" spans="1:12" x14ac:dyDescent="0.25">
      <c r="A40">
        <v>454.99</v>
      </c>
      <c r="B40" s="1">
        <f>DATE(2019,11,30) + TIME(23,45,35)</f>
        <v>43799.989988425928</v>
      </c>
      <c r="C40">
        <v>989893760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64568.62890625</v>
      </c>
    </row>
    <row r="41" spans="1:12" x14ac:dyDescent="0.25">
      <c r="A41">
        <v>455</v>
      </c>
      <c r="B41" s="1">
        <f>DATE(2019,12,1) + TIME(0,0,0)</f>
        <v>43800</v>
      </c>
      <c r="C41">
        <v>989893760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64568.57421875</v>
      </c>
    </row>
    <row r="42" spans="1:12" x14ac:dyDescent="0.25">
      <c r="A42">
        <v>484.99</v>
      </c>
      <c r="B42" s="1">
        <f>DATE(2019,12,30) + TIME(23,45,35)</f>
        <v>43829.989988425928</v>
      </c>
      <c r="C42">
        <v>989893760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64389.2265625</v>
      </c>
    </row>
    <row r="43" spans="1:12" x14ac:dyDescent="0.25">
      <c r="A43">
        <v>485</v>
      </c>
      <c r="B43" s="1">
        <f>DATE(2019,12,31) + TIME(0,0,0)</f>
        <v>43830</v>
      </c>
      <c r="C43">
        <v>989893760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64389.1796875</v>
      </c>
    </row>
    <row r="44" spans="1:12" x14ac:dyDescent="0.25">
      <c r="A44">
        <v>514.99</v>
      </c>
      <c r="B44" s="1">
        <f>DATE(2020,1,29) + TIME(23,45,35)</f>
        <v>43859.989988425928</v>
      </c>
      <c r="C44">
        <v>989893760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64231.4609375</v>
      </c>
    </row>
    <row r="45" spans="1:12" x14ac:dyDescent="0.25">
      <c r="A45">
        <v>515</v>
      </c>
      <c r="B45" s="1">
        <f>DATE(2020,1,30) + TIME(0,0,0)</f>
        <v>43860</v>
      </c>
      <c r="C45">
        <v>989893760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64231.42578125</v>
      </c>
    </row>
    <row r="46" spans="1:12" x14ac:dyDescent="0.25">
      <c r="A46">
        <v>544.99</v>
      </c>
      <c r="B46" s="1">
        <f>DATE(2020,2,28) + TIME(23,45,35)</f>
        <v>43889.989988425928</v>
      </c>
      <c r="C46">
        <v>989893760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64086.9609375</v>
      </c>
    </row>
    <row r="47" spans="1:12" x14ac:dyDescent="0.25">
      <c r="A47">
        <v>545</v>
      </c>
      <c r="B47" s="1">
        <f>DATE(2020,2,29) + TIME(0,0,0)</f>
        <v>43890</v>
      </c>
      <c r="C47">
        <v>989893760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64086.921875</v>
      </c>
    </row>
    <row r="48" spans="1:12" x14ac:dyDescent="0.25">
      <c r="A48">
        <v>574.99</v>
      </c>
      <c r="B48" s="1">
        <f>DATE(2020,3,29) + TIME(23,45,35)</f>
        <v>43919.989988425928</v>
      </c>
      <c r="C48">
        <v>989893760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63955.7265625</v>
      </c>
    </row>
    <row r="49" spans="1:12" x14ac:dyDescent="0.25">
      <c r="A49">
        <v>575</v>
      </c>
      <c r="B49" s="1">
        <f>DATE(2020,3,30) + TIME(0,0,0)</f>
        <v>43920</v>
      </c>
      <c r="C49">
        <v>989893760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63955.68359375</v>
      </c>
    </row>
    <row r="50" spans="1:12" x14ac:dyDescent="0.25">
      <c r="A50">
        <v>604.99</v>
      </c>
      <c r="B50" s="1">
        <f>DATE(2020,4,28) + TIME(23,45,35)</f>
        <v>43949.989988425928</v>
      </c>
      <c r="C50">
        <v>989893760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63836.7421875</v>
      </c>
    </row>
    <row r="51" spans="1:12" x14ac:dyDescent="0.25">
      <c r="A51">
        <v>605</v>
      </c>
      <c r="B51" s="1">
        <f>DATE(2020,4,29) + TIME(0,0,0)</f>
        <v>43950</v>
      </c>
      <c r="C51">
        <v>989893760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63836.79296875</v>
      </c>
    </row>
    <row r="52" spans="1:12" x14ac:dyDescent="0.25">
      <c r="A52">
        <v>634.99</v>
      </c>
      <c r="B52" s="1">
        <f>DATE(2020,5,28) + TIME(23,45,35)</f>
        <v>43979.989988425928</v>
      </c>
      <c r="C52">
        <v>989893760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63729.21484375</v>
      </c>
    </row>
    <row r="53" spans="1:12" x14ac:dyDescent="0.25">
      <c r="A53">
        <v>635</v>
      </c>
      <c r="B53" s="1">
        <f>DATE(2020,5,29) + TIME(0,0,0)</f>
        <v>43980</v>
      </c>
      <c r="C53">
        <v>989893760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63729.1796875</v>
      </c>
    </row>
    <row r="54" spans="1:12" x14ac:dyDescent="0.25">
      <c r="A54">
        <v>664.99</v>
      </c>
      <c r="B54" s="1">
        <f>DATE(2020,6,27) + TIME(23,45,35)</f>
        <v>44009.989988425928</v>
      </c>
      <c r="C54">
        <v>989893760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63629.35546875</v>
      </c>
    </row>
    <row r="55" spans="1:12" x14ac:dyDescent="0.25">
      <c r="A55">
        <v>665</v>
      </c>
      <c r="B55" s="1">
        <f>DATE(2020,6,28) + TIME(0,0,0)</f>
        <v>44010</v>
      </c>
      <c r="C55">
        <v>989893760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63629.3203125</v>
      </c>
    </row>
    <row r="56" spans="1:12" x14ac:dyDescent="0.25">
      <c r="A56">
        <v>694.99</v>
      </c>
      <c r="B56" s="1">
        <f>DATE(2020,7,27) + TIME(23,45,35)</f>
        <v>44039.989988425928</v>
      </c>
      <c r="C56">
        <v>989893760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63537.6328125</v>
      </c>
    </row>
    <row r="57" spans="1:12" x14ac:dyDescent="0.25">
      <c r="A57">
        <v>695</v>
      </c>
      <c r="B57" s="1">
        <f>DATE(2020,7,28) + TIME(0,0,0)</f>
        <v>44040</v>
      </c>
      <c r="C57">
        <v>989893760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63537.65234375</v>
      </c>
    </row>
    <row r="58" spans="1:12" x14ac:dyDescent="0.25">
      <c r="A58">
        <v>724.99</v>
      </c>
      <c r="B58" s="1">
        <f>DATE(2020,8,26) + TIME(23,45,35)</f>
        <v>44069.989988425928</v>
      </c>
      <c r="C58">
        <v>989893760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63453.57421875</v>
      </c>
    </row>
    <row r="59" spans="1:12" x14ac:dyDescent="0.25">
      <c r="A59">
        <v>725</v>
      </c>
      <c r="B59" s="1">
        <f>DATE(2020,8,27) + TIME(0,0,0)</f>
        <v>44070</v>
      </c>
      <c r="C59">
        <v>989893760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63453.5859375</v>
      </c>
    </row>
    <row r="60" spans="1:12" x14ac:dyDescent="0.25">
      <c r="A60">
        <v>754.99</v>
      </c>
      <c r="B60" s="1">
        <f>DATE(2020,9,25) + TIME(23,45,35)</f>
        <v>44099.989988425928</v>
      </c>
      <c r="C60">
        <v>989893760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63376.49609375</v>
      </c>
    </row>
    <row r="61" spans="1:12" x14ac:dyDescent="0.25">
      <c r="A61">
        <v>755</v>
      </c>
      <c r="B61" s="1">
        <f>DATE(2020,9,26) + TIME(0,0,0)</f>
        <v>44100</v>
      </c>
      <c r="C61">
        <v>989893760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63376.46875</v>
      </c>
    </row>
    <row r="62" spans="1:12" x14ac:dyDescent="0.25">
      <c r="A62">
        <v>784.99</v>
      </c>
      <c r="B62" s="1">
        <f>DATE(2020,10,25) + TIME(23,45,35)</f>
        <v>44129.989988425928</v>
      </c>
      <c r="C62">
        <v>989893760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63305.66796875</v>
      </c>
    </row>
    <row r="63" spans="1:12" x14ac:dyDescent="0.25">
      <c r="A63">
        <v>785</v>
      </c>
      <c r="B63" s="1">
        <f>DATE(2020,10,26) + TIME(0,0,0)</f>
        <v>44130</v>
      </c>
      <c r="C63">
        <v>989893760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63305.671875</v>
      </c>
    </row>
    <row r="64" spans="1:12" x14ac:dyDescent="0.25">
      <c r="A64">
        <v>814.99</v>
      </c>
      <c r="B64" s="1">
        <f>DATE(2020,11,24) + TIME(23,45,35)</f>
        <v>44159.989988425928</v>
      </c>
      <c r="C64">
        <v>989893760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63240.6171875</v>
      </c>
    </row>
    <row r="65" spans="1:12" x14ac:dyDescent="0.25">
      <c r="A65">
        <v>815</v>
      </c>
      <c r="B65" s="1">
        <f>DATE(2020,11,25) + TIME(0,0,0)</f>
        <v>44160</v>
      </c>
      <c r="C65">
        <v>989893760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63240.6171875</v>
      </c>
    </row>
    <row r="66" spans="1:12" x14ac:dyDescent="0.25">
      <c r="A66">
        <v>844.99</v>
      </c>
      <c r="B66" s="1">
        <f>DATE(2020,12,24) + TIME(23,45,35)</f>
        <v>44189.989988425928</v>
      </c>
      <c r="C66">
        <v>989893760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63180.765625</v>
      </c>
    </row>
    <row r="67" spans="1:12" x14ac:dyDescent="0.25">
      <c r="A67">
        <v>845</v>
      </c>
      <c r="B67" s="1">
        <f>DATE(2020,12,25) + TIME(0,0,0)</f>
        <v>44190</v>
      </c>
      <c r="C67">
        <v>989893760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63180.765625</v>
      </c>
    </row>
    <row r="68" spans="1:12" x14ac:dyDescent="0.25">
      <c r="A68">
        <v>874.99</v>
      </c>
      <c r="B68" s="1">
        <f>DATE(2021,1,23) + TIME(23,45,35)</f>
        <v>44219.989988425928</v>
      </c>
      <c r="C68">
        <v>989893760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63125.62890625</v>
      </c>
    </row>
    <row r="69" spans="1:12" x14ac:dyDescent="0.25">
      <c r="A69">
        <v>875</v>
      </c>
      <c r="B69" s="1">
        <f>DATE(2021,1,24) + TIME(0,0,0)</f>
        <v>44220</v>
      </c>
      <c r="C69">
        <v>989893760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63125.625</v>
      </c>
    </row>
    <row r="70" spans="1:12" x14ac:dyDescent="0.25">
      <c r="A70">
        <v>904.99</v>
      </c>
      <c r="B70" s="1">
        <f>DATE(2021,2,22) + TIME(23,45,35)</f>
        <v>44249.989988425928</v>
      </c>
      <c r="C70">
        <v>989893760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63074.7578125</v>
      </c>
    </row>
    <row r="71" spans="1:12" x14ac:dyDescent="0.25">
      <c r="A71">
        <v>905</v>
      </c>
      <c r="B71" s="1">
        <f>DATE(2021,2,23) + TIME(0,0,0)</f>
        <v>44250</v>
      </c>
      <c r="C71">
        <v>989893760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63074.75390625</v>
      </c>
    </row>
    <row r="72" spans="1:12" x14ac:dyDescent="0.25">
      <c r="A72">
        <v>934.99</v>
      </c>
      <c r="B72" s="1">
        <f>DATE(2021,3,24) + TIME(23,45,35)</f>
        <v>44279.989988425928</v>
      </c>
      <c r="C72">
        <v>989893760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63027.76171875</v>
      </c>
    </row>
    <row r="73" spans="1:12" x14ac:dyDescent="0.25">
      <c r="A73">
        <v>935</v>
      </c>
      <c r="B73" s="1">
        <f>DATE(2021,3,25) + TIME(0,0,0)</f>
        <v>44280</v>
      </c>
      <c r="C73">
        <v>989893760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63027.75390625</v>
      </c>
    </row>
    <row r="74" spans="1:12" x14ac:dyDescent="0.25">
      <c r="A74">
        <v>964.99</v>
      </c>
      <c r="B74" s="1">
        <f>DATE(2021,4,23) + TIME(23,45,35)</f>
        <v>44309.989988425928</v>
      </c>
      <c r="C74">
        <v>989893760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62984.27734375</v>
      </c>
    </row>
    <row r="75" spans="1:12" x14ac:dyDescent="0.25">
      <c r="A75">
        <v>965</v>
      </c>
      <c r="B75" s="1">
        <f>DATE(2021,4,24) + TIME(0,0,0)</f>
        <v>44310</v>
      </c>
      <c r="C75">
        <v>989893760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62984.2734375</v>
      </c>
    </row>
    <row r="76" spans="1:12" x14ac:dyDescent="0.25">
      <c r="A76">
        <v>967.99</v>
      </c>
      <c r="B76" s="1">
        <f>DATE(2021,4,26) + TIME(23,45,35)</f>
        <v>44312.989988425928</v>
      </c>
      <c r="C76">
        <v>989893760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62979.9765625</v>
      </c>
    </row>
    <row r="77" spans="1:12" x14ac:dyDescent="0.25">
      <c r="A77">
        <v>968</v>
      </c>
      <c r="B77" s="1">
        <f>DATE(2021,4,27) + TIME(0,0,0)</f>
        <v>44313</v>
      </c>
      <c r="C77">
        <v>989893760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62979.9609375</v>
      </c>
    </row>
    <row r="78" spans="1:12" x14ac:dyDescent="0.25">
      <c r="A78">
        <v>979.99</v>
      </c>
      <c r="B78" s="1">
        <f>DATE(2021,5,8) + TIME(23,45,35)</f>
        <v>44324.989988425928</v>
      </c>
      <c r="C78">
        <v>989893760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62963.109375</v>
      </c>
    </row>
    <row r="79" spans="1:12" x14ac:dyDescent="0.25">
      <c r="A79">
        <v>980</v>
      </c>
      <c r="B79" s="1">
        <f>DATE(2021,5,9) + TIME(0,0,0)</f>
        <v>44325</v>
      </c>
      <c r="C79">
        <v>989893760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62963.09765625</v>
      </c>
    </row>
    <row r="80" spans="1:12" x14ac:dyDescent="0.25">
      <c r="A80">
        <v>1000.99</v>
      </c>
      <c r="B80" s="1">
        <f>DATE(2021,5,29) + TIME(23,45,35)</f>
        <v>44345.989988425928</v>
      </c>
      <c r="C80">
        <v>989893760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62934.90625</v>
      </c>
    </row>
    <row r="81" spans="1:12" x14ac:dyDescent="0.25">
      <c r="A81">
        <v>1001</v>
      </c>
      <c r="B81" s="1">
        <f>DATE(2021,5,30) + TIME(0,0,0)</f>
        <v>44346</v>
      </c>
      <c r="C81">
        <v>989893760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62934.890625</v>
      </c>
    </row>
    <row r="82" spans="1:12" x14ac:dyDescent="0.25">
      <c r="A82">
        <v>1008.99</v>
      </c>
      <c r="B82" s="1">
        <f>DATE(2021,6,6) + TIME(23,45,35)</f>
        <v>44353.989988425928</v>
      </c>
      <c r="C82">
        <v>989893760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62924.77734375</v>
      </c>
    </row>
    <row r="83" spans="1:12" x14ac:dyDescent="0.25">
      <c r="A83">
        <v>1009</v>
      </c>
      <c r="B83" s="1">
        <f>DATE(2021,6,7) + TIME(0,0,0)</f>
        <v>44354</v>
      </c>
      <c r="C83">
        <v>989893760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62924.765625</v>
      </c>
    </row>
    <row r="84" spans="1:12" x14ac:dyDescent="0.25">
      <c r="A84">
        <v>1014.99</v>
      </c>
      <c r="B84" s="1">
        <f>DATE(2021,6,12) + TIME(23,45,35)</f>
        <v>44359.989988425928</v>
      </c>
      <c r="C84">
        <v>989893760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62917.5390625</v>
      </c>
    </row>
    <row r="85" spans="1:12" x14ac:dyDescent="0.25">
      <c r="A85">
        <v>1015</v>
      </c>
      <c r="B85" s="1">
        <f>DATE(2021,6,13) + TIME(0,0,0)</f>
        <v>44360</v>
      </c>
      <c r="C85">
        <v>989893760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62917.52734375</v>
      </c>
    </row>
    <row r="86" spans="1:12" x14ac:dyDescent="0.25">
      <c r="A86">
        <v>1021.99</v>
      </c>
      <c r="B86" s="1">
        <f>DATE(2021,6,19) + TIME(23,45,35)</f>
        <v>44366.989988425928</v>
      </c>
      <c r="C86">
        <v>989893760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62909.6171875</v>
      </c>
    </row>
    <row r="87" spans="1:12" x14ac:dyDescent="0.25">
      <c r="A87">
        <v>1022</v>
      </c>
      <c r="B87" s="1">
        <f>DATE(2021,6,20) + TIME(0,0,0)</f>
        <v>44367</v>
      </c>
      <c r="C87">
        <v>989893760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62909.60546875</v>
      </c>
    </row>
    <row r="88" spans="1:12" x14ac:dyDescent="0.25">
      <c r="A88">
        <v>1025.99</v>
      </c>
      <c r="B88" s="1">
        <f>DATE(2021,6,23) + TIME(23,45,35)</f>
        <v>44370.989988425928</v>
      </c>
      <c r="C88">
        <v>989893760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62905.3515625</v>
      </c>
    </row>
    <row r="89" spans="1:12" x14ac:dyDescent="0.25">
      <c r="A89">
        <v>1026</v>
      </c>
      <c r="B89" s="1">
        <f>DATE(2021,6,24) + TIME(0,0,0)</f>
        <v>44371</v>
      </c>
      <c r="C89">
        <v>989893760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62905.33984375</v>
      </c>
    </row>
    <row r="90" spans="1:12" x14ac:dyDescent="0.25">
      <c r="A90">
        <v>1028.99</v>
      </c>
      <c r="B90" s="1">
        <f>DATE(2021,6,26) + TIME(23,45,35)</f>
        <v>44373.989988425928</v>
      </c>
      <c r="C90">
        <v>989893760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62902.29296875</v>
      </c>
    </row>
    <row r="91" spans="1:12" x14ac:dyDescent="0.25">
      <c r="A91">
        <v>1029</v>
      </c>
      <c r="B91" s="1">
        <f>DATE(2021,6,27) + TIME(0,0,0)</f>
        <v>44374</v>
      </c>
      <c r="C91">
        <v>989893760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62902.28125</v>
      </c>
    </row>
    <row r="92" spans="1:12" x14ac:dyDescent="0.25">
      <c r="A92">
        <v>1039.99</v>
      </c>
      <c r="B92" s="1">
        <f>DATE(2021,7,7) + TIME(23,45,35)</f>
        <v>44384.989988425928</v>
      </c>
      <c r="C92">
        <v>989893760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62892.484375</v>
      </c>
    </row>
    <row r="93" spans="1:12" x14ac:dyDescent="0.25">
      <c r="A93">
        <v>1040</v>
      </c>
      <c r="B93" s="1">
        <f>DATE(2021,7,8) + TIME(0,0,0)</f>
        <v>44385</v>
      </c>
      <c r="C93">
        <v>989893760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62892.4765625</v>
      </c>
    </row>
    <row r="94" spans="1:12" x14ac:dyDescent="0.25">
      <c r="A94">
        <v>1040.5899999999999</v>
      </c>
      <c r="B94" s="1">
        <f>DATE(2021,7,8) + TIME(14,9,35)</f>
        <v>44385.589988425927</v>
      </c>
      <c r="C94">
        <v>989893760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62891.98828125</v>
      </c>
    </row>
    <row r="95" spans="1:12" x14ac:dyDescent="0.25">
      <c r="A95">
        <v>1040.5999999999999</v>
      </c>
      <c r="B95" s="1">
        <f>DATE(2021,7,8) + TIME(14,24,0)</f>
        <v>44385.599999999999</v>
      </c>
      <c r="C95">
        <v>989893760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62891.98046875</v>
      </c>
    </row>
    <row r="96" spans="1:12" x14ac:dyDescent="0.25">
      <c r="A96">
        <v>1042.99</v>
      </c>
      <c r="B96" s="1">
        <f>DATE(2021,7,10) + TIME(23,45,35)</f>
        <v>44387.989988425928</v>
      </c>
      <c r="C96">
        <v>989893760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62890.07421875</v>
      </c>
    </row>
    <row r="97" spans="1:12" x14ac:dyDescent="0.25">
      <c r="A97">
        <v>1043</v>
      </c>
      <c r="B97" s="1">
        <f>DATE(2021,7,11) + TIME(0,0,0)</f>
        <v>44388</v>
      </c>
      <c r="C97">
        <v>989893760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62890.06640625</v>
      </c>
    </row>
    <row r="98" spans="1:12" x14ac:dyDescent="0.25">
      <c r="A98">
        <v>1064.99</v>
      </c>
      <c r="B98" s="1">
        <f>DATE(2021,8,1) + TIME(23,45,35)</f>
        <v>44409.989988425928</v>
      </c>
      <c r="C98">
        <v>989893760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62875.484375</v>
      </c>
    </row>
    <row r="99" spans="1:12" x14ac:dyDescent="0.25">
      <c r="A99">
        <v>1065</v>
      </c>
      <c r="B99" s="1">
        <f>DATE(2021,8,2) + TIME(0,0,0)</f>
        <v>44410</v>
      </c>
      <c r="C99">
        <v>989925376</v>
      </c>
      <c r="D99">
        <v>0</v>
      </c>
      <c r="E99">
        <v>0</v>
      </c>
      <c r="F99">
        <v>0</v>
      </c>
      <c r="G99">
        <v>3162791.5</v>
      </c>
      <c r="H99">
        <v>0</v>
      </c>
      <c r="I99">
        <v>1</v>
      </c>
      <c r="J99">
        <v>0</v>
      </c>
      <c r="K99">
        <v>0</v>
      </c>
      <c r="L99">
        <v>63642.65625</v>
      </c>
    </row>
    <row r="100" spans="1:12" x14ac:dyDescent="0.25">
      <c r="A100">
        <v>1077.99</v>
      </c>
      <c r="B100" s="1">
        <f>DATE(2021,8,14) + TIME(23,45,35)</f>
        <v>44422.989988425928</v>
      </c>
      <c r="C100">
        <v>1031010048</v>
      </c>
      <c r="D100">
        <v>0</v>
      </c>
      <c r="E100">
        <v>0</v>
      </c>
      <c r="F100">
        <v>0</v>
      </c>
      <c r="G100">
        <v>3162791.5</v>
      </c>
      <c r="H100">
        <v>0</v>
      </c>
      <c r="I100">
        <v>1</v>
      </c>
      <c r="J100">
        <v>0</v>
      </c>
      <c r="K100">
        <v>0</v>
      </c>
      <c r="L100">
        <v>65447.52734375</v>
      </c>
    </row>
    <row r="101" spans="1:12" x14ac:dyDescent="0.25">
      <c r="A101">
        <v>1078</v>
      </c>
      <c r="B101" s="1">
        <f>DATE(2021,8,15) + TIME(0,0,0)</f>
        <v>44423</v>
      </c>
      <c r="C101">
        <v>1031010048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64005.24609375</v>
      </c>
    </row>
    <row r="102" spans="1:12" x14ac:dyDescent="0.25">
      <c r="A102">
        <v>1078.79</v>
      </c>
      <c r="B102" s="1">
        <f>DATE(2021,8,15) + TIME(18,57,35)</f>
        <v>44423.789988425924</v>
      </c>
      <c r="C102">
        <v>1031010048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63878.86328125</v>
      </c>
    </row>
    <row r="103" spans="1:12" x14ac:dyDescent="0.25">
      <c r="A103">
        <v>1078.8</v>
      </c>
      <c r="B103" s="1">
        <f>DATE(2021,8,15) + TIME(19,12,0)</f>
        <v>44423.8</v>
      </c>
      <c r="C103">
        <v>1031010048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63877.3671875</v>
      </c>
    </row>
    <row r="104" spans="1:12" x14ac:dyDescent="0.25">
      <c r="A104">
        <v>1079.99</v>
      </c>
      <c r="B104" s="1">
        <f>DATE(2021,8,16) + TIME(23,45,35)</f>
        <v>44424.989988425928</v>
      </c>
      <c r="C104">
        <v>1031010048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63722.3828125</v>
      </c>
    </row>
    <row r="105" spans="1:12" x14ac:dyDescent="0.25">
      <c r="A105">
        <v>1080</v>
      </c>
      <c r="B105" s="1">
        <f>DATE(2021,8,17) + TIME(0,0,0)</f>
        <v>44425</v>
      </c>
      <c r="C105">
        <v>1031041152</v>
      </c>
      <c r="D105">
        <v>0</v>
      </c>
      <c r="E105">
        <v>0</v>
      </c>
      <c r="F105">
        <v>0</v>
      </c>
      <c r="G105">
        <v>3114367.5</v>
      </c>
      <c r="H105">
        <v>0</v>
      </c>
      <c r="I105">
        <v>1</v>
      </c>
      <c r="J105">
        <v>0</v>
      </c>
      <c r="K105">
        <v>0</v>
      </c>
      <c r="L105">
        <v>64466.05859375</v>
      </c>
    </row>
    <row r="106" spans="1:12" x14ac:dyDescent="0.25">
      <c r="A106">
        <v>1084.99</v>
      </c>
      <c r="B106" s="1">
        <f>DATE(2021,8,21) + TIME(23,45,35)</f>
        <v>44429.989988425928</v>
      </c>
      <c r="C106">
        <v>1046581888</v>
      </c>
      <c r="D106">
        <v>0</v>
      </c>
      <c r="E106">
        <v>0</v>
      </c>
      <c r="F106">
        <v>0</v>
      </c>
      <c r="G106">
        <v>3114367.5</v>
      </c>
      <c r="H106">
        <v>0</v>
      </c>
      <c r="I106">
        <v>1</v>
      </c>
      <c r="J106">
        <v>0</v>
      </c>
      <c r="K106">
        <v>0</v>
      </c>
      <c r="L106">
        <v>65426.671875</v>
      </c>
    </row>
    <row r="107" spans="1:12" x14ac:dyDescent="0.25">
      <c r="A107">
        <v>1085</v>
      </c>
      <c r="B107" s="1">
        <f>DATE(2021,8,22) + TIME(0,0,0)</f>
        <v>44430</v>
      </c>
      <c r="C107">
        <v>1046622144</v>
      </c>
      <c r="D107">
        <v>0</v>
      </c>
      <c r="E107">
        <v>0</v>
      </c>
      <c r="F107">
        <v>0</v>
      </c>
      <c r="G107">
        <v>4027260.5</v>
      </c>
      <c r="H107">
        <v>0</v>
      </c>
      <c r="I107">
        <v>1</v>
      </c>
      <c r="J107">
        <v>0</v>
      </c>
      <c r="K107">
        <v>0</v>
      </c>
      <c r="L107">
        <v>65668.75</v>
      </c>
    </row>
    <row r="108" spans="1:12" x14ac:dyDescent="0.25">
      <c r="A108">
        <v>1100.99</v>
      </c>
      <c r="B108" s="1">
        <f>DATE(2021,9,6) + TIME(23,45,35)</f>
        <v>44445.989988425928</v>
      </c>
      <c r="C108">
        <v>1111017984</v>
      </c>
      <c r="D108">
        <v>0</v>
      </c>
      <c r="E108">
        <v>0</v>
      </c>
      <c r="F108">
        <v>0</v>
      </c>
      <c r="G108">
        <v>4027260.5</v>
      </c>
      <c r="H108">
        <v>0</v>
      </c>
      <c r="I108">
        <v>1</v>
      </c>
      <c r="J108">
        <v>0</v>
      </c>
      <c r="K108">
        <v>0</v>
      </c>
      <c r="L108">
        <v>66504.640625</v>
      </c>
    </row>
    <row r="109" spans="1:12" x14ac:dyDescent="0.25">
      <c r="A109">
        <v>1101</v>
      </c>
      <c r="B109" s="1">
        <f>DATE(2021,9,7) + TIME(0,0,0)</f>
        <v>44446</v>
      </c>
      <c r="C109">
        <v>1111049728</v>
      </c>
      <c r="D109">
        <v>0</v>
      </c>
      <c r="E109">
        <v>0</v>
      </c>
      <c r="F109">
        <v>0</v>
      </c>
      <c r="G109">
        <v>3175929.5</v>
      </c>
      <c r="H109">
        <v>0</v>
      </c>
      <c r="I109">
        <v>1</v>
      </c>
      <c r="J109">
        <v>0</v>
      </c>
      <c r="K109">
        <v>0</v>
      </c>
      <c r="L109">
        <v>66276.046875</v>
      </c>
    </row>
    <row r="110" spans="1:12" x14ac:dyDescent="0.25">
      <c r="A110">
        <v>1101.49</v>
      </c>
      <c r="B110" s="1">
        <f>DATE(2021,9,7) + TIME(11,45,35)</f>
        <v>44446.489988425928</v>
      </c>
      <c r="C110">
        <v>1112605952</v>
      </c>
      <c r="D110">
        <v>0</v>
      </c>
      <c r="E110">
        <v>0</v>
      </c>
      <c r="F110">
        <v>0</v>
      </c>
      <c r="G110">
        <v>3175929.5</v>
      </c>
      <c r="H110">
        <v>0</v>
      </c>
      <c r="I110">
        <v>1</v>
      </c>
      <c r="J110">
        <v>0</v>
      </c>
      <c r="K110">
        <v>0</v>
      </c>
      <c r="L110">
        <v>66137.78125</v>
      </c>
    </row>
    <row r="111" spans="1:12" x14ac:dyDescent="0.25">
      <c r="A111">
        <v>1101.5</v>
      </c>
      <c r="B111" s="1">
        <f>DATE(2021,9,7) + TIME(12,0,0)</f>
        <v>44446.5</v>
      </c>
      <c r="C111">
        <v>1112645504</v>
      </c>
      <c r="D111">
        <v>0</v>
      </c>
      <c r="E111">
        <v>0</v>
      </c>
      <c r="F111">
        <v>0</v>
      </c>
      <c r="G111">
        <v>3949048</v>
      </c>
      <c r="H111">
        <v>0</v>
      </c>
      <c r="I111">
        <v>1</v>
      </c>
      <c r="J111">
        <v>0</v>
      </c>
      <c r="K111">
        <v>0</v>
      </c>
      <c r="L111">
        <v>66342.3203125</v>
      </c>
    </row>
    <row r="112" spans="1:12" x14ac:dyDescent="0.25">
      <c r="A112">
        <v>1105.99</v>
      </c>
      <c r="B112" s="1">
        <f>DATE(2021,9,11) + TIME(23,45,35)</f>
        <v>44450.989988425928</v>
      </c>
      <c r="C112">
        <v>1130376704</v>
      </c>
      <c r="D112">
        <v>0</v>
      </c>
      <c r="E112">
        <v>0</v>
      </c>
      <c r="F112">
        <v>0</v>
      </c>
      <c r="G112">
        <v>3949048</v>
      </c>
      <c r="H112">
        <v>0</v>
      </c>
      <c r="I112">
        <v>1</v>
      </c>
      <c r="J112">
        <v>0</v>
      </c>
      <c r="K112">
        <v>0</v>
      </c>
      <c r="L112">
        <v>66504.078125</v>
      </c>
    </row>
    <row r="113" spans="1:12" x14ac:dyDescent="0.25">
      <c r="A113">
        <v>1106</v>
      </c>
      <c r="B113" s="1">
        <f>DATE(2021,9,12) + TIME(0,0,0)</f>
        <v>44451</v>
      </c>
      <c r="C113">
        <v>1130407424</v>
      </c>
      <c r="D113">
        <v>0</v>
      </c>
      <c r="E113">
        <v>0</v>
      </c>
      <c r="F113">
        <v>0</v>
      </c>
      <c r="G113">
        <v>3077511</v>
      </c>
      <c r="H113">
        <v>0</v>
      </c>
      <c r="I113">
        <v>1</v>
      </c>
      <c r="J113">
        <v>0</v>
      </c>
      <c r="K113">
        <v>0</v>
      </c>
      <c r="L113">
        <v>66271.46875</v>
      </c>
    </row>
    <row r="114" spans="1:12" x14ac:dyDescent="0.25">
      <c r="A114">
        <v>1109.99</v>
      </c>
      <c r="B114" s="1">
        <f>DATE(2021,9,15) + TIME(23,45,35)</f>
        <v>44454.989988425928</v>
      </c>
      <c r="C114">
        <v>1142686720</v>
      </c>
      <c r="D114">
        <v>0</v>
      </c>
      <c r="E114">
        <v>0</v>
      </c>
      <c r="F114">
        <v>0</v>
      </c>
      <c r="G114">
        <v>3077511</v>
      </c>
      <c r="H114">
        <v>0</v>
      </c>
      <c r="I114">
        <v>1</v>
      </c>
      <c r="J114">
        <v>0</v>
      </c>
      <c r="K114">
        <v>0</v>
      </c>
      <c r="L114">
        <v>65957.5546875</v>
      </c>
    </row>
    <row r="115" spans="1:12" x14ac:dyDescent="0.25">
      <c r="A115">
        <v>1110</v>
      </c>
      <c r="B115" s="1">
        <f>DATE(2021,9,16) + TIME(0,0,0)</f>
        <v>44455</v>
      </c>
      <c r="C115">
        <v>1142686720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64669.7890625</v>
      </c>
    </row>
    <row r="116" spans="1:12" x14ac:dyDescent="0.25">
      <c r="A116">
        <v>1111.99</v>
      </c>
      <c r="B116" s="1">
        <f>DATE(2021,9,17) + TIME(23,45,35)</f>
        <v>44456.989988425928</v>
      </c>
      <c r="C116">
        <v>1142686720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64319.82421875</v>
      </c>
    </row>
    <row r="117" spans="1:12" x14ac:dyDescent="0.25">
      <c r="A117">
        <v>1112</v>
      </c>
      <c r="B117" s="1">
        <f>DATE(2021,9,18) + TIME(0,0,0)</f>
        <v>44457</v>
      </c>
      <c r="C117">
        <v>1142716672</v>
      </c>
      <c r="D117">
        <v>0</v>
      </c>
      <c r="E117">
        <v>0</v>
      </c>
      <c r="F117">
        <v>0</v>
      </c>
      <c r="G117">
        <v>2986530.75</v>
      </c>
      <c r="H117">
        <v>0</v>
      </c>
      <c r="I117">
        <v>1</v>
      </c>
      <c r="J117">
        <v>0</v>
      </c>
      <c r="K117">
        <v>0</v>
      </c>
      <c r="L117">
        <v>64810.5390625</v>
      </c>
    </row>
    <row r="118" spans="1:12" x14ac:dyDescent="0.25">
      <c r="A118">
        <v>1116.99</v>
      </c>
      <c r="B118" s="1">
        <f>DATE(2021,9,22) + TIME(23,45,35)</f>
        <v>44461.989988425928</v>
      </c>
      <c r="C118">
        <v>1157619456</v>
      </c>
      <c r="D118">
        <v>0</v>
      </c>
      <c r="E118">
        <v>0</v>
      </c>
      <c r="F118">
        <v>0</v>
      </c>
      <c r="G118">
        <v>2986530.75</v>
      </c>
      <c r="H118">
        <v>0</v>
      </c>
      <c r="I118">
        <v>1</v>
      </c>
      <c r="J118">
        <v>0</v>
      </c>
      <c r="K118">
        <v>0</v>
      </c>
      <c r="L118">
        <v>65630.1484375</v>
      </c>
    </row>
    <row r="119" spans="1:12" x14ac:dyDescent="0.25">
      <c r="A119">
        <v>1117</v>
      </c>
      <c r="B119" s="1">
        <f>DATE(2021,9,23) + TIME(0,0,0)</f>
        <v>44462</v>
      </c>
      <c r="C119">
        <v>1157659136</v>
      </c>
      <c r="D119">
        <v>0</v>
      </c>
      <c r="E119">
        <v>0</v>
      </c>
      <c r="F119">
        <v>0</v>
      </c>
      <c r="G119">
        <v>3973054</v>
      </c>
      <c r="H119">
        <v>0</v>
      </c>
      <c r="I119">
        <v>1</v>
      </c>
      <c r="J119">
        <v>0</v>
      </c>
      <c r="K119">
        <v>0</v>
      </c>
      <c r="L119">
        <v>65883.25</v>
      </c>
    </row>
    <row r="120" spans="1:12" x14ac:dyDescent="0.25">
      <c r="A120">
        <v>1120.99</v>
      </c>
      <c r="B120" s="1">
        <f>DATE(2021,9,26) + TIME(23,45,35)</f>
        <v>44465.989988425928</v>
      </c>
      <c r="C120">
        <v>1173511680</v>
      </c>
      <c r="D120">
        <v>0</v>
      </c>
      <c r="E120">
        <v>0</v>
      </c>
      <c r="F120">
        <v>0</v>
      </c>
      <c r="G120">
        <v>3973054</v>
      </c>
      <c r="H120">
        <v>0</v>
      </c>
      <c r="I120">
        <v>1</v>
      </c>
      <c r="J120">
        <v>0</v>
      </c>
      <c r="K120">
        <v>0</v>
      </c>
      <c r="L120">
        <v>66273.7734375</v>
      </c>
    </row>
    <row r="121" spans="1:12" x14ac:dyDescent="0.25">
      <c r="A121">
        <v>1121</v>
      </c>
      <c r="B121" s="1">
        <f>DATE(2021,9,27) + TIME(0,0,0)</f>
        <v>44466</v>
      </c>
      <c r="C121">
        <v>1173541760</v>
      </c>
      <c r="D121">
        <v>0</v>
      </c>
      <c r="E121">
        <v>0</v>
      </c>
      <c r="F121">
        <v>0</v>
      </c>
      <c r="G121">
        <v>3010427.75</v>
      </c>
      <c r="H121">
        <v>0</v>
      </c>
      <c r="I121">
        <v>1</v>
      </c>
      <c r="J121">
        <v>0</v>
      </c>
      <c r="K121">
        <v>0</v>
      </c>
      <c r="L121">
        <v>66020.3515625</v>
      </c>
    </row>
    <row r="122" spans="1:12" x14ac:dyDescent="0.25">
      <c r="A122">
        <v>1126.99</v>
      </c>
      <c r="B122" s="1">
        <f>DATE(2021,10,2) + TIME(23,45,35)</f>
        <v>44471.989988425928</v>
      </c>
      <c r="C122">
        <v>1191574144</v>
      </c>
      <c r="D122">
        <v>0</v>
      </c>
      <c r="E122">
        <v>0</v>
      </c>
      <c r="F122">
        <v>0</v>
      </c>
      <c r="G122">
        <v>3010427.75</v>
      </c>
      <c r="H122">
        <v>0</v>
      </c>
      <c r="I122">
        <v>1</v>
      </c>
      <c r="J122">
        <v>0</v>
      </c>
      <c r="K122">
        <v>0</v>
      </c>
      <c r="L122">
        <v>65670.4296875</v>
      </c>
    </row>
    <row r="123" spans="1:12" x14ac:dyDescent="0.25">
      <c r="A123">
        <v>1127</v>
      </c>
      <c r="B123" s="1">
        <f>DATE(2021,10,3) + TIME(0,0,0)</f>
        <v>44472</v>
      </c>
      <c r="C123">
        <v>1191604480</v>
      </c>
      <c r="D123">
        <v>0</v>
      </c>
      <c r="E123">
        <v>0</v>
      </c>
      <c r="F123">
        <v>0</v>
      </c>
      <c r="G123">
        <v>3026396.75</v>
      </c>
      <c r="H123">
        <v>0</v>
      </c>
      <c r="I123">
        <v>1</v>
      </c>
      <c r="J123">
        <v>0</v>
      </c>
      <c r="K123">
        <v>0</v>
      </c>
      <c r="L123">
        <v>65676.5234375</v>
      </c>
    </row>
    <row r="124" spans="1:12" x14ac:dyDescent="0.25">
      <c r="A124">
        <v>1137.99</v>
      </c>
      <c r="B124" s="1">
        <f>DATE(2021,10,13) + TIME(23,45,35)</f>
        <v>44482.989988425928</v>
      </c>
      <c r="C124">
        <v>1224864512</v>
      </c>
      <c r="D124">
        <v>0</v>
      </c>
      <c r="E124">
        <v>0</v>
      </c>
      <c r="F124">
        <v>0</v>
      </c>
      <c r="G124">
        <v>3026396.75</v>
      </c>
      <c r="H124">
        <v>0</v>
      </c>
      <c r="I124">
        <v>1</v>
      </c>
      <c r="J124">
        <v>0</v>
      </c>
      <c r="K124">
        <v>0</v>
      </c>
      <c r="L124">
        <v>65548.90625</v>
      </c>
    </row>
    <row r="125" spans="1:12" x14ac:dyDescent="0.25">
      <c r="A125">
        <v>1138</v>
      </c>
      <c r="B125" s="1">
        <f>DATE(2021,10,14) + TIME(0,0,0)</f>
        <v>44483</v>
      </c>
      <c r="C125">
        <v>1224905600</v>
      </c>
      <c r="D125">
        <v>0</v>
      </c>
      <c r="E125">
        <v>0</v>
      </c>
      <c r="F125">
        <v>0</v>
      </c>
      <c r="G125">
        <v>4104276.5</v>
      </c>
      <c r="H125">
        <v>0</v>
      </c>
      <c r="I125">
        <v>1</v>
      </c>
      <c r="J125">
        <v>0</v>
      </c>
      <c r="K125">
        <v>0</v>
      </c>
      <c r="L125">
        <v>65819.6640625</v>
      </c>
    </row>
    <row r="126" spans="1:12" x14ac:dyDescent="0.25">
      <c r="A126">
        <v>1139.99</v>
      </c>
      <c r="B126" s="1">
        <f>DATE(2021,10,15) + TIME(23,45,35)</f>
        <v>44484.989988425928</v>
      </c>
      <c r="C126">
        <v>1233073152</v>
      </c>
      <c r="D126">
        <v>0</v>
      </c>
      <c r="E126">
        <v>0</v>
      </c>
      <c r="F126">
        <v>0</v>
      </c>
      <c r="G126">
        <v>4104276.5</v>
      </c>
      <c r="H126">
        <v>0</v>
      </c>
      <c r="I126">
        <v>1</v>
      </c>
      <c r="J126">
        <v>0</v>
      </c>
      <c r="K126">
        <v>0</v>
      </c>
      <c r="L126">
        <v>66146.859375</v>
      </c>
    </row>
    <row r="127" spans="1:12" x14ac:dyDescent="0.25">
      <c r="A127">
        <v>1140</v>
      </c>
      <c r="B127" s="1">
        <f>DATE(2021,10,16) + TIME(0,0,0)</f>
        <v>44485</v>
      </c>
      <c r="C127">
        <v>1233102592</v>
      </c>
      <c r="D127">
        <v>0</v>
      </c>
      <c r="E127">
        <v>0</v>
      </c>
      <c r="F127">
        <v>0</v>
      </c>
      <c r="G127">
        <v>2954566.75</v>
      </c>
      <c r="H127">
        <v>0</v>
      </c>
      <c r="I127">
        <v>1</v>
      </c>
      <c r="J127">
        <v>0</v>
      </c>
      <c r="K127">
        <v>0</v>
      </c>
      <c r="L127">
        <v>65847.8359375</v>
      </c>
    </row>
    <row r="128" spans="1:12" x14ac:dyDescent="0.25">
      <c r="A128">
        <v>1140.99</v>
      </c>
      <c r="B128" s="1">
        <f>DATE(2021,10,16) + TIME(23,45,35)</f>
        <v>44485.989988425928</v>
      </c>
      <c r="C128">
        <v>1236027648</v>
      </c>
      <c r="D128">
        <v>0</v>
      </c>
      <c r="E128">
        <v>0</v>
      </c>
      <c r="F128">
        <v>0</v>
      </c>
      <c r="G128">
        <v>2954566.75</v>
      </c>
      <c r="H128">
        <v>0</v>
      </c>
      <c r="I128">
        <v>1</v>
      </c>
      <c r="J128">
        <v>0</v>
      </c>
      <c r="K128">
        <v>0</v>
      </c>
      <c r="L128">
        <v>65631.3984375</v>
      </c>
    </row>
    <row r="129" spans="1:12" x14ac:dyDescent="0.25">
      <c r="A129">
        <v>1141</v>
      </c>
      <c r="B129" s="1">
        <f>DATE(2021,10,17) + TIME(0,0,0)</f>
        <v>44486</v>
      </c>
      <c r="C129">
        <v>1236057728</v>
      </c>
      <c r="D129">
        <v>0</v>
      </c>
      <c r="E129">
        <v>0</v>
      </c>
      <c r="F129">
        <v>0</v>
      </c>
      <c r="G129">
        <v>3010087.5</v>
      </c>
      <c r="H129">
        <v>0</v>
      </c>
      <c r="I129">
        <v>1</v>
      </c>
      <c r="J129">
        <v>0</v>
      </c>
      <c r="K129">
        <v>0</v>
      </c>
      <c r="L129">
        <v>65644.9140625</v>
      </c>
    </row>
    <row r="130" spans="1:12" x14ac:dyDescent="0.25">
      <c r="A130">
        <v>1144.99</v>
      </c>
      <c r="B130" s="1">
        <f>DATE(2021,10,20) + TIME(23,45,35)</f>
        <v>44489.989988425928</v>
      </c>
      <c r="C130">
        <v>1248067968</v>
      </c>
      <c r="D130">
        <v>0</v>
      </c>
      <c r="E130">
        <v>0</v>
      </c>
      <c r="F130">
        <v>0</v>
      </c>
      <c r="G130">
        <v>3010087.5</v>
      </c>
      <c r="H130">
        <v>0</v>
      </c>
      <c r="I130">
        <v>1</v>
      </c>
      <c r="J130">
        <v>0</v>
      </c>
      <c r="K130">
        <v>0</v>
      </c>
      <c r="L130">
        <v>65541.640625</v>
      </c>
    </row>
    <row r="131" spans="1:12" x14ac:dyDescent="0.25">
      <c r="A131">
        <v>1145</v>
      </c>
      <c r="B131" s="1">
        <f>DATE(2021,10,21) + TIME(0,0,0)</f>
        <v>44490</v>
      </c>
      <c r="C131">
        <v>1248097280</v>
      </c>
      <c r="D131">
        <v>0</v>
      </c>
      <c r="E131">
        <v>0</v>
      </c>
      <c r="F131">
        <v>0</v>
      </c>
      <c r="G131">
        <v>2927251</v>
      </c>
      <c r="H131">
        <v>0</v>
      </c>
      <c r="I131">
        <v>1</v>
      </c>
      <c r="J131">
        <v>0</v>
      </c>
      <c r="K131">
        <v>0</v>
      </c>
      <c r="L131">
        <v>65521.53515625</v>
      </c>
    </row>
    <row r="132" spans="1:12" x14ac:dyDescent="0.25">
      <c r="A132">
        <v>1145.99</v>
      </c>
      <c r="B132" s="1">
        <f>DATE(2021,10,21) + TIME(23,45,35)</f>
        <v>44490.989988425928</v>
      </c>
      <c r="C132">
        <v>1250995328</v>
      </c>
      <c r="D132">
        <v>0</v>
      </c>
      <c r="E132">
        <v>0</v>
      </c>
      <c r="F132">
        <v>0</v>
      </c>
      <c r="G132">
        <v>2927251</v>
      </c>
      <c r="H132">
        <v>0</v>
      </c>
      <c r="I132">
        <v>1</v>
      </c>
      <c r="J132">
        <v>0</v>
      </c>
      <c r="K132">
        <v>0</v>
      </c>
      <c r="L132">
        <v>65488.1640625</v>
      </c>
    </row>
    <row r="133" spans="1:12" x14ac:dyDescent="0.25">
      <c r="A133">
        <v>1146</v>
      </c>
      <c r="B133" s="1">
        <f>DATE(2021,10,22) + TIME(0,0,0)</f>
        <v>44491</v>
      </c>
      <c r="C133">
        <v>1251025280</v>
      </c>
      <c r="D133">
        <v>0</v>
      </c>
      <c r="E133">
        <v>0</v>
      </c>
      <c r="F133">
        <v>0</v>
      </c>
      <c r="G133">
        <v>3005328.75</v>
      </c>
      <c r="H133">
        <v>0</v>
      </c>
      <c r="I133">
        <v>1</v>
      </c>
      <c r="J133">
        <v>0</v>
      </c>
      <c r="K133">
        <v>0</v>
      </c>
      <c r="L133">
        <v>65506.84375</v>
      </c>
    </row>
    <row r="134" spans="1:12" x14ac:dyDescent="0.25">
      <c r="A134">
        <v>1147.99</v>
      </c>
      <c r="B134" s="1">
        <f>DATE(2021,10,23) + TIME(23,45,35)</f>
        <v>44492.989988425928</v>
      </c>
      <c r="C134">
        <v>1257005952</v>
      </c>
      <c r="D134">
        <v>0</v>
      </c>
      <c r="E134">
        <v>0</v>
      </c>
      <c r="F134">
        <v>0</v>
      </c>
      <c r="G134">
        <v>3005328.75</v>
      </c>
      <c r="H134">
        <v>0</v>
      </c>
      <c r="I134">
        <v>1</v>
      </c>
      <c r="J134">
        <v>0</v>
      </c>
      <c r="K134">
        <v>0</v>
      </c>
      <c r="L134">
        <v>65496.31640625</v>
      </c>
    </row>
    <row r="135" spans="1:12" x14ac:dyDescent="0.25">
      <c r="A135">
        <v>1148</v>
      </c>
      <c r="B135" s="1">
        <f>DATE(2021,10,24) + TIME(0,0,0)</f>
        <v>44493</v>
      </c>
      <c r="C135">
        <v>1257035648</v>
      </c>
      <c r="D135">
        <v>0</v>
      </c>
      <c r="E135">
        <v>0</v>
      </c>
      <c r="F135">
        <v>0</v>
      </c>
      <c r="G135">
        <v>2966442</v>
      </c>
      <c r="H135">
        <v>0</v>
      </c>
      <c r="I135">
        <v>1</v>
      </c>
      <c r="J135">
        <v>0</v>
      </c>
      <c r="K135">
        <v>0</v>
      </c>
      <c r="L135">
        <v>65486.94140625</v>
      </c>
    </row>
    <row r="136" spans="1:12" x14ac:dyDescent="0.25">
      <c r="A136">
        <v>1153.99</v>
      </c>
      <c r="B136" s="1">
        <f>DATE(2021,10,29) + TIME(23,45,35)</f>
        <v>44498.989988425928</v>
      </c>
      <c r="C136">
        <v>1274804608</v>
      </c>
      <c r="D136">
        <v>0</v>
      </c>
      <c r="E136">
        <v>0</v>
      </c>
      <c r="F136">
        <v>0</v>
      </c>
      <c r="G136">
        <v>2966442</v>
      </c>
      <c r="H136">
        <v>0</v>
      </c>
      <c r="I136">
        <v>1</v>
      </c>
      <c r="J136">
        <v>0</v>
      </c>
      <c r="K136">
        <v>0</v>
      </c>
      <c r="L136">
        <v>65405.39453125</v>
      </c>
    </row>
    <row r="137" spans="1:12" x14ac:dyDescent="0.25">
      <c r="A137">
        <v>1154</v>
      </c>
      <c r="B137" s="1">
        <f>DATE(2021,10,30) + TIME(0,0,0)</f>
        <v>44499</v>
      </c>
      <c r="C137">
        <v>1274834560</v>
      </c>
      <c r="D137">
        <v>0</v>
      </c>
      <c r="E137">
        <v>0</v>
      </c>
      <c r="F137">
        <v>0</v>
      </c>
      <c r="G137">
        <v>2996710.75</v>
      </c>
      <c r="H137">
        <v>0</v>
      </c>
      <c r="I137">
        <v>1</v>
      </c>
      <c r="J137">
        <v>0</v>
      </c>
      <c r="K137">
        <v>0</v>
      </c>
      <c r="L137">
        <v>65412.65625</v>
      </c>
    </row>
    <row r="138" spans="1:12" x14ac:dyDescent="0.25">
      <c r="A138">
        <v>1156.99</v>
      </c>
      <c r="B138" s="1">
        <f>DATE(2021,11,1) + TIME(23,45,35)</f>
        <v>44501.989988425928</v>
      </c>
      <c r="C138">
        <v>1283794688</v>
      </c>
      <c r="D138">
        <v>0</v>
      </c>
      <c r="E138">
        <v>0</v>
      </c>
      <c r="F138">
        <v>0</v>
      </c>
      <c r="G138">
        <v>2996710.75</v>
      </c>
      <c r="H138">
        <v>0</v>
      </c>
      <c r="I138">
        <v>1</v>
      </c>
      <c r="J138">
        <v>0</v>
      </c>
      <c r="K138">
        <v>0</v>
      </c>
      <c r="L138">
        <v>65390.37890625</v>
      </c>
    </row>
    <row r="139" spans="1:12" x14ac:dyDescent="0.25">
      <c r="A139">
        <v>1157</v>
      </c>
      <c r="B139" s="1">
        <f>DATE(2021,11,2) + TIME(0,0,0)</f>
        <v>44502</v>
      </c>
      <c r="C139">
        <v>1283824768</v>
      </c>
      <c r="D139">
        <v>0</v>
      </c>
      <c r="E139">
        <v>0</v>
      </c>
      <c r="F139">
        <v>0</v>
      </c>
      <c r="G139">
        <v>3006884.25</v>
      </c>
      <c r="H139">
        <v>0</v>
      </c>
      <c r="I139">
        <v>1</v>
      </c>
      <c r="J139">
        <v>0</v>
      </c>
      <c r="K139">
        <v>0</v>
      </c>
      <c r="L139">
        <v>65392.7890625</v>
      </c>
    </row>
    <row r="140" spans="1:12" x14ac:dyDescent="0.25">
      <c r="A140">
        <v>1166.99</v>
      </c>
      <c r="B140" s="1">
        <f>DATE(2021,11,11) + TIME(23,45,35)</f>
        <v>44511.989988425928</v>
      </c>
      <c r="C140">
        <v>1313863552</v>
      </c>
      <c r="D140">
        <v>0</v>
      </c>
      <c r="E140">
        <v>0</v>
      </c>
      <c r="F140">
        <v>0</v>
      </c>
      <c r="G140">
        <v>3006884.25</v>
      </c>
      <c r="H140">
        <v>0</v>
      </c>
      <c r="I140">
        <v>1</v>
      </c>
      <c r="J140">
        <v>0</v>
      </c>
      <c r="K140">
        <v>0</v>
      </c>
      <c r="L140">
        <v>65301.4609375</v>
      </c>
    </row>
    <row r="141" spans="1:12" x14ac:dyDescent="0.25">
      <c r="A141">
        <v>1167</v>
      </c>
      <c r="B141" s="1">
        <f>DATE(2021,11,12) + TIME(0,0,0)</f>
        <v>44512</v>
      </c>
      <c r="C141">
        <v>1313903488</v>
      </c>
      <c r="D141">
        <v>0</v>
      </c>
      <c r="E141">
        <v>0</v>
      </c>
      <c r="F141">
        <v>0</v>
      </c>
      <c r="G141">
        <v>3994884.5</v>
      </c>
      <c r="H141">
        <v>0</v>
      </c>
      <c r="I141">
        <v>1</v>
      </c>
      <c r="J141">
        <v>0</v>
      </c>
      <c r="K141">
        <v>0</v>
      </c>
      <c r="L141">
        <v>65545.2265625</v>
      </c>
    </row>
    <row r="142" spans="1:12" x14ac:dyDescent="0.25">
      <c r="A142">
        <v>1167.3900000000001</v>
      </c>
      <c r="B142" s="1">
        <f>DATE(2021,11,12) + TIME(9,21,36)</f>
        <v>44512.39</v>
      </c>
      <c r="C142">
        <v>1315461504</v>
      </c>
      <c r="D142">
        <v>0</v>
      </c>
      <c r="E142">
        <v>0</v>
      </c>
      <c r="F142">
        <v>0</v>
      </c>
      <c r="G142">
        <v>3994884.5</v>
      </c>
      <c r="H142">
        <v>0</v>
      </c>
      <c r="I142">
        <v>1</v>
      </c>
      <c r="J142">
        <v>0</v>
      </c>
      <c r="K142">
        <v>0</v>
      </c>
      <c r="L142">
        <v>65687.8046875</v>
      </c>
    </row>
    <row r="143" spans="1:12" x14ac:dyDescent="0.25">
      <c r="A143">
        <v>1167.4000000000001</v>
      </c>
      <c r="B143" s="1">
        <f>DATE(2021,11,12) + TIME(9,35,59)</f>
        <v>44512.399988425925</v>
      </c>
      <c r="C143">
        <v>1315502336</v>
      </c>
      <c r="D143">
        <v>0</v>
      </c>
      <c r="E143">
        <v>0</v>
      </c>
      <c r="F143">
        <v>0</v>
      </c>
      <c r="G143">
        <v>4088970</v>
      </c>
      <c r="H143">
        <v>0</v>
      </c>
      <c r="I143">
        <v>1</v>
      </c>
      <c r="J143">
        <v>0</v>
      </c>
      <c r="K143">
        <v>0</v>
      </c>
      <c r="L143">
        <v>65714.015625</v>
      </c>
    </row>
    <row r="144" spans="1:12" x14ac:dyDescent="0.25">
      <c r="A144">
        <v>1168.99</v>
      </c>
      <c r="B144" s="1">
        <f>DATE(2021,11,13) + TIME(23,45,35)</f>
        <v>44513.989988425928</v>
      </c>
      <c r="C144">
        <v>1322003840</v>
      </c>
      <c r="D144">
        <v>0</v>
      </c>
      <c r="E144">
        <v>0</v>
      </c>
      <c r="F144">
        <v>0</v>
      </c>
      <c r="G144">
        <v>4088970</v>
      </c>
      <c r="H144">
        <v>0</v>
      </c>
      <c r="I144">
        <v>1</v>
      </c>
      <c r="J144">
        <v>0</v>
      </c>
      <c r="K144">
        <v>0</v>
      </c>
      <c r="L144">
        <v>65887.59375</v>
      </c>
    </row>
    <row r="145" spans="1:12" x14ac:dyDescent="0.25">
      <c r="A145">
        <v>1169</v>
      </c>
      <c r="B145" s="1">
        <f>DATE(2021,11,14) + TIME(0,0,0)</f>
        <v>44514</v>
      </c>
      <c r="C145">
        <v>1322034560</v>
      </c>
      <c r="D145">
        <v>0</v>
      </c>
      <c r="E145">
        <v>0</v>
      </c>
      <c r="F145">
        <v>0</v>
      </c>
      <c r="G145">
        <v>3064055.75</v>
      </c>
      <c r="H145">
        <v>0</v>
      </c>
      <c r="I145">
        <v>1</v>
      </c>
      <c r="J145">
        <v>0</v>
      </c>
      <c r="K145">
        <v>0</v>
      </c>
      <c r="L145">
        <v>65625.1875</v>
      </c>
    </row>
    <row r="146" spans="1:12" x14ac:dyDescent="0.25">
      <c r="A146">
        <v>1173.99</v>
      </c>
      <c r="B146" s="1">
        <f>DATE(2021,11,18) + TIME(23,45,35)</f>
        <v>44518.989988425928</v>
      </c>
      <c r="C146">
        <v>1337324160</v>
      </c>
      <c r="D146">
        <v>0</v>
      </c>
      <c r="E146">
        <v>0</v>
      </c>
      <c r="F146">
        <v>0</v>
      </c>
      <c r="G146">
        <v>3064055.75</v>
      </c>
      <c r="H146">
        <v>0</v>
      </c>
      <c r="I146">
        <v>1</v>
      </c>
      <c r="J146">
        <v>0</v>
      </c>
      <c r="K146">
        <v>0</v>
      </c>
      <c r="L146">
        <v>65338.71875</v>
      </c>
    </row>
    <row r="147" spans="1:12" x14ac:dyDescent="0.25">
      <c r="A147">
        <v>1174</v>
      </c>
      <c r="B147" s="1">
        <f>DATE(2021,11,19) + TIME(0,0,0)</f>
        <v>44519</v>
      </c>
      <c r="C147">
        <v>1337353728</v>
      </c>
      <c r="D147">
        <v>0</v>
      </c>
      <c r="E147">
        <v>0</v>
      </c>
      <c r="F147">
        <v>0</v>
      </c>
      <c r="G147">
        <v>2953822.5</v>
      </c>
      <c r="H147">
        <v>0</v>
      </c>
      <c r="I147">
        <v>1</v>
      </c>
      <c r="J147">
        <v>0</v>
      </c>
      <c r="K147">
        <v>0</v>
      </c>
      <c r="L147">
        <v>65312.0546875</v>
      </c>
    </row>
    <row r="148" spans="1:12" x14ac:dyDescent="0.25">
      <c r="A148">
        <v>1176.99</v>
      </c>
      <c r="B148" s="1">
        <f>DATE(2021,11,21) + TIME(23,45,35)</f>
        <v>44521.989988425928</v>
      </c>
      <c r="C148">
        <v>1346185600</v>
      </c>
      <c r="D148">
        <v>0</v>
      </c>
      <c r="E148">
        <v>0</v>
      </c>
      <c r="F148">
        <v>0</v>
      </c>
      <c r="G148">
        <v>2953822.5</v>
      </c>
      <c r="H148">
        <v>0</v>
      </c>
      <c r="I148">
        <v>1</v>
      </c>
      <c r="J148">
        <v>0</v>
      </c>
      <c r="K148">
        <v>0</v>
      </c>
      <c r="L148">
        <v>65248.078125</v>
      </c>
    </row>
    <row r="149" spans="1:12" x14ac:dyDescent="0.25">
      <c r="A149">
        <v>1177</v>
      </c>
      <c r="B149" s="1">
        <f>DATE(2021,11,22) + TIME(0,0,0)</f>
        <v>44522</v>
      </c>
      <c r="C149">
        <v>1346216064</v>
      </c>
      <c r="D149">
        <v>0</v>
      </c>
      <c r="E149">
        <v>0</v>
      </c>
      <c r="F149">
        <v>0</v>
      </c>
      <c r="G149">
        <v>3039573.5</v>
      </c>
      <c r="H149">
        <v>0</v>
      </c>
      <c r="I149">
        <v>1</v>
      </c>
      <c r="J149">
        <v>0</v>
      </c>
      <c r="K149">
        <v>0</v>
      </c>
      <c r="L149">
        <v>65268.484375</v>
      </c>
    </row>
    <row r="150" spans="1:12" x14ac:dyDescent="0.25">
      <c r="A150">
        <v>1180.99</v>
      </c>
      <c r="B150" s="1">
        <f>DATE(2021,11,25) + TIME(23,45,35)</f>
        <v>44525.989988425928</v>
      </c>
      <c r="C150">
        <v>1358343936</v>
      </c>
      <c r="D150">
        <v>0</v>
      </c>
      <c r="E150">
        <v>0</v>
      </c>
      <c r="F150">
        <v>0</v>
      </c>
      <c r="G150">
        <v>3039573.5</v>
      </c>
      <c r="H150">
        <v>0</v>
      </c>
      <c r="I150">
        <v>1</v>
      </c>
      <c r="J150">
        <v>0</v>
      </c>
      <c r="K150">
        <v>0</v>
      </c>
      <c r="L150">
        <v>65272.359375</v>
      </c>
    </row>
    <row r="151" spans="1:12" x14ac:dyDescent="0.25">
      <c r="A151">
        <v>1181</v>
      </c>
      <c r="B151" s="1">
        <f>DATE(2021,11,26) + TIME(0,0,0)</f>
        <v>44526</v>
      </c>
      <c r="C151">
        <v>1358383872</v>
      </c>
      <c r="D151">
        <v>0</v>
      </c>
      <c r="E151">
        <v>0</v>
      </c>
      <c r="F151">
        <v>0</v>
      </c>
      <c r="G151">
        <v>3990609.25</v>
      </c>
      <c r="H151">
        <v>0</v>
      </c>
      <c r="I151">
        <v>1</v>
      </c>
      <c r="J151">
        <v>0</v>
      </c>
      <c r="K151">
        <v>0</v>
      </c>
      <c r="L151">
        <v>65505.75390625</v>
      </c>
    </row>
    <row r="152" spans="1:12" x14ac:dyDescent="0.25">
      <c r="A152">
        <v>1184.99</v>
      </c>
      <c r="B152" s="1">
        <f>DATE(2021,11,29) + TIME(23,45,35)</f>
        <v>44529.989988425928</v>
      </c>
      <c r="C152">
        <v>1374306304</v>
      </c>
      <c r="D152">
        <v>0</v>
      </c>
      <c r="E152">
        <v>0</v>
      </c>
      <c r="F152">
        <v>0</v>
      </c>
      <c r="G152">
        <v>3990609.25</v>
      </c>
      <c r="H152">
        <v>0</v>
      </c>
      <c r="I152">
        <v>1</v>
      </c>
      <c r="J152">
        <v>0</v>
      </c>
      <c r="K152">
        <v>0</v>
      </c>
      <c r="L152">
        <v>65868.328125</v>
      </c>
    </row>
    <row r="153" spans="1:12" x14ac:dyDescent="0.25">
      <c r="A153">
        <v>1185</v>
      </c>
      <c r="B153" s="1">
        <f>DATE(2021,11,30) + TIME(0,0,0)</f>
        <v>44530</v>
      </c>
      <c r="C153">
        <v>1374336512</v>
      </c>
      <c r="D153">
        <v>0</v>
      </c>
      <c r="E153">
        <v>0</v>
      </c>
      <c r="F153">
        <v>0</v>
      </c>
      <c r="G153">
        <v>3012578</v>
      </c>
      <c r="H153">
        <v>0</v>
      </c>
      <c r="I153">
        <v>1</v>
      </c>
      <c r="J153">
        <v>0</v>
      </c>
      <c r="K153">
        <v>0</v>
      </c>
      <c r="L153">
        <v>65616.890625</v>
      </c>
    </row>
    <row r="154" spans="1:12" x14ac:dyDescent="0.25">
      <c r="A154">
        <v>1186.99</v>
      </c>
      <c r="B154" s="1">
        <f>DATE(2021,12,1) + TIME(23,45,35)</f>
        <v>44531.989988425928</v>
      </c>
      <c r="C154">
        <v>1380331520</v>
      </c>
      <c r="D154">
        <v>0</v>
      </c>
      <c r="E154">
        <v>0</v>
      </c>
      <c r="F154">
        <v>0</v>
      </c>
      <c r="G154">
        <v>3012578</v>
      </c>
      <c r="H154">
        <v>0</v>
      </c>
      <c r="I154">
        <v>1</v>
      </c>
      <c r="J154">
        <v>0</v>
      </c>
      <c r="K154">
        <v>0</v>
      </c>
      <c r="L154">
        <v>65377.96484375</v>
      </c>
    </row>
    <row r="155" spans="1:12" x14ac:dyDescent="0.25">
      <c r="A155">
        <v>1187</v>
      </c>
      <c r="B155" s="1">
        <f>DATE(2021,12,2) + TIME(0,0,0)</f>
        <v>44532</v>
      </c>
      <c r="C155">
        <v>1380371584</v>
      </c>
      <c r="D155">
        <v>0</v>
      </c>
      <c r="E155">
        <v>0</v>
      </c>
      <c r="F155">
        <v>0</v>
      </c>
      <c r="G155">
        <v>4014036.25</v>
      </c>
      <c r="H155">
        <v>0</v>
      </c>
      <c r="I155">
        <v>1</v>
      </c>
      <c r="J155">
        <v>0</v>
      </c>
      <c r="K155">
        <v>0</v>
      </c>
      <c r="L155">
        <v>65633.6640625</v>
      </c>
    </row>
    <row r="156" spans="1:12" x14ac:dyDescent="0.25">
      <c r="A156">
        <v>1187.79</v>
      </c>
      <c r="B156" s="1">
        <f>DATE(2021,12,2) + TIME(18,57,35)</f>
        <v>44532.789988425924</v>
      </c>
      <c r="C156">
        <v>1383542784</v>
      </c>
      <c r="D156">
        <v>0</v>
      </c>
      <c r="E156">
        <v>0</v>
      </c>
      <c r="F156">
        <v>0</v>
      </c>
      <c r="G156">
        <v>4014036.25</v>
      </c>
      <c r="H156">
        <v>0</v>
      </c>
      <c r="I156">
        <v>1</v>
      </c>
      <c r="J156">
        <v>0</v>
      </c>
      <c r="K156">
        <v>0</v>
      </c>
      <c r="L156">
        <v>65809.2578125</v>
      </c>
    </row>
    <row r="157" spans="1:12" x14ac:dyDescent="0.25">
      <c r="A157">
        <v>1187.8</v>
      </c>
      <c r="B157" s="1">
        <f>DATE(2021,12,2) + TIME(19,12,0)</f>
        <v>44532.800000000003</v>
      </c>
      <c r="C157">
        <v>1383572224</v>
      </c>
      <c r="D157">
        <v>0</v>
      </c>
      <c r="E157">
        <v>0</v>
      </c>
      <c r="F157">
        <v>0</v>
      </c>
      <c r="G157">
        <v>2954909.5</v>
      </c>
      <c r="H157">
        <v>0</v>
      </c>
      <c r="I157">
        <v>1</v>
      </c>
      <c r="J157">
        <v>0</v>
      </c>
      <c r="K157">
        <v>0</v>
      </c>
      <c r="L157">
        <v>65539.234375</v>
      </c>
    </row>
    <row r="158" spans="1:12" x14ac:dyDescent="0.25">
      <c r="A158">
        <v>1189.99</v>
      </c>
      <c r="B158" s="1">
        <f>DATE(2021,12,4) + TIME(23,45,35)</f>
        <v>44534.989988425928</v>
      </c>
      <c r="C158">
        <v>1390043520</v>
      </c>
      <c r="D158">
        <v>0</v>
      </c>
      <c r="E158">
        <v>0</v>
      </c>
      <c r="F158">
        <v>0</v>
      </c>
      <c r="G158">
        <v>2954909.5</v>
      </c>
      <c r="H158">
        <v>0</v>
      </c>
      <c r="I158">
        <v>1</v>
      </c>
      <c r="J158">
        <v>0</v>
      </c>
      <c r="K158">
        <v>0</v>
      </c>
      <c r="L158">
        <v>65324.0078125</v>
      </c>
    </row>
    <row r="159" spans="1:12" x14ac:dyDescent="0.25">
      <c r="A159">
        <v>1190</v>
      </c>
      <c r="B159" s="1">
        <f>DATE(2021,12,5) + TIME(0,0,0)</f>
        <v>44535</v>
      </c>
      <c r="C159">
        <v>1390074752</v>
      </c>
      <c r="D159">
        <v>0</v>
      </c>
      <c r="E159">
        <v>0</v>
      </c>
      <c r="F159">
        <v>0</v>
      </c>
      <c r="G159">
        <v>3121818</v>
      </c>
      <c r="H159">
        <v>0</v>
      </c>
      <c r="I159">
        <v>1</v>
      </c>
      <c r="J159">
        <v>0</v>
      </c>
      <c r="K159">
        <v>0</v>
      </c>
      <c r="L159">
        <v>65366.671875</v>
      </c>
    </row>
    <row r="160" spans="1:12" x14ac:dyDescent="0.25">
      <c r="A160">
        <v>1190.99</v>
      </c>
      <c r="B160" s="1">
        <f>DATE(2021,12,5) + TIME(23,45,35)</f>
        <v>44535.989988425928</v>
      </c>
      <c r="C160">
        <v>1393165312</v>
      </c>
      <c r="D160">
        <v>0</v>
      </c>
      <c r="E160">
        <v>0</v>
      </c>
      <c r="F160">
        <v>0</v>
      </c>
      <c r="G160">
        <v>3121818</v>
      </c>
      <c r="H160">
        <v>0</v>
      </c>
      <c r="I160">
        <v>1</v>
      </c>
      <c r="J160">
        <v>0</v>
      </c>
      <c r="K160">
        <v>0</v>
      </c>
      <c r="L160">
        <v>65382.328125</v>
      </c>
    </row>
    <row r="161" spans="1:12" x14ac:dyDescent="0.25">
      <c r="A161">
        <v>1191</v>
      </c>
      <c r="B161" s="1">
        <f>DATE(2021,12,6) + TIME(0,0,0)</f>
        <v>44536</v>
      </c>
      <c r="C161">
        <v>1393193984</v>
      </c>
      <c r="D161">
        <v>0</v>
      </c>
      <c r="E161">
        <v>0</v>
      </c>
      <c r="F161">
        <v>0</v>
      </c>
      <c r="G161">
        <v>2866878.5</v>
      </c>
      <c r="H161">
        <v>0</v>
      </c>
      <c r="I161">
        <v>1</v>
      </c>
      <c r="J161">
        <v>0</v>
      </c>
      <c r="K161">
        <v>0</v>
      </c>
      <c r="L161">
        <v>65316.58203125</v>
      </c>
    </row>
    <row r="162" spans="1:12" x14ac:dyDescent="0.25">
      <c r="A162">
        <v>1191.5899999999999</v>
      </c>
      <c r="B162" s="1">
        <f>DATE(2021,12,6) + TIME(14,9,35)</f>
        <v>44536.589988425927</v>
      </c>
      <c r="C162">
        <v>1394885504</v>
      </c>
      <c r="D162">
        <v>0</v>
      </c>
      <c r="E162">
        <v>0</v>
      </c>
      <c r="F162">
        <v>0</v>
      </c>
      <c r="G162">
        <v>2866878.5</v>
      </c>
      <c r="H162">
        <v>0</v>
      </c>
      <c r="I162">
        <v>1</v>
      </c>
      <c r="J162">
        <v>0</v>
      </c>
      <c r="K162">
        <v>0</v>
      </c>
      <c r="L162">
        <v>65266.46484375</v>
      </c>
    </row>
    <row r="163" spans="1:12" x14ac:dyDescent="0.25">
      <c r="A163">
        <v>1191.5999999999999</v>
      </c>
      <c r="B163" s="1">
        <f>DATE(2021,12,6) + TIME(14,24,0)</f>
        <v>44536.6</v>
      </c>
      <c r="C163">
        <v>1394916736</v>
      </c>
      <c r="D163">
        <v>0</v>
      </c>
      <c r="E163">
        <v>0</v>
      </c>
      <c r="F163">
        <v>0</v>
      </c>
      <c r="G163">
        <v>3122579.75</v>
      </c>
      <c r="H163">
        <v>0</v>
      </c>
      <c r="I163">
        <v>1</v>
      </c>
      <c r="J163">
        <v>0</v>
      </c>
      <c r="K163">
        <v>0</v>
      </c>
      <c r="L163">
        <v>65331.5078125</v>
      </c>
    </row>
    <row r="164" spans="1:12" x14ac:dyDescent="0.25">
      <c r="A164">
        <v>1191.99</v>
      </c>
      <c r="B164" s="1">
        <f>DATE(2021,12,6) + TIME(23,45,35)</f>
        <v>44536.989988425928</v>
      </c>
      <c r="C164">
        <v>1396134528</v>
      </c>
      <c r="D164">
        <v>0</v>
      </c>
      <c r="E164">
        <v>0</v>
      </c>
      <c r="F164">
        <v>0</v>
      </c>
      <c r="G164">
        <v>3122579.75</v>
      </c>
      <c r="H164">
        <v>0</v>
      </c>
      <c r="I164">
        <v>1</v>
      </c>
      <c r="J164">
        <v>0</v>
      </c>
      <c r="K164">
        <v>0</v>
      </c>
      <c r="L164">
        <v>65356.40234375</v>
      </c>
    </row>
    <row r="165" spans="1:12" x14ac:dyDescent="0.25">
      <c r="A165">
        <v>1192</v>
      </c>
      <c r="B165" s="1">
        <f>DATE(2021,12,7) + TIME(0,0,0)</f>
        <v>44537</v>
      </c>
      <c r="C165">
        <v>1396164608</v>
      </c>
      <c r="D165">
        <v>0</v>
      </c>
      <c r="E165">
        <v>0</v>
      </c>
      <c r="F165">
        <v>0</v>
      </c>
      <c r="G165">
        <v>3015110.75</v>
      </c>
      <c r="H165">
        <v>0</v>
      </c>
      <c r="I165">
        <v>1</v>
      </c>
      <c r="J165">
        <v>0</v>
      </c>
      <c r="K165">
        <v>0</v>
      </c>
      <c r="L165">
        <v>65329.16015625</v>
      </c>
    </row>
    <row r="166" spans="1:12" x14ac:dyDescent="0.25">
      <c r="A166">
        <v>1203.99</v>
      </c>
      <c r="B166" s="1">
        <f>DATE(2021,12,18) + TIME(23,45,35)</f>
        <v>44548.989988425928</v>
      </c>
      <c r="C166">
        <v>1432315776</v>
      </c>
      <c r="D166">
        <v>0</v>
      </c>
      <c r="E166">
        <v>0</v>
      </c>
      <c r="F166">
        <v>0</v>
      </c>
      <c r="G166">
        <v>3015110.75</v>
      </c>
      <c r="H166">
        <v>0</v>
      </c>
      <c r="I166">
        <v>1</v>
      </c>
      <c r="J166">
        <v>0</v>
      </c>
      <c r="K166">
        <v>0</v>
      </c>
      <c r="L166">
        <v>65432.05859375</v>
      </c>
    </row>
    <row r="167" spans="1:12" x14ac:dyDescent="0.25">
      <c r="A167">
        <v>1204</v>
      </c>
      <c r="B167" s="1">
        <f>DATE(2021,12,19) + TIME(0,0,0)</f>
        <v>44549</v>
      </c>
      <c r="C167">
        <v>1432344320</v>
      </c>
      <c r="D167">
        <v>0</v>
      </c>
      <c r="E167">
        <v>0</v>
      </c>
      <c r="F167">
        <v>0</v>
      </c>
      <c r="G167">
        <v>2847963.5</v>
      </c>
      <c r="H167">
        <v>0</v>
      </c>
      <c r="I167">
        <v>1</v>
      </c>
      <c r="J167">
        <v>0</v>
      </c>
      <c r="K167">
        <v>0</v>
      </c>
      <c r="L167">
        <v>65391.5</v>
      </c>
    </row>
    <row r="168" spans="1:12" x14ac:dyDescent="0.25">
      <c r="A168">
        <v>1206.99</v>
      </c>
      <c r="B168" s="1">
        <f>DATE(2021,12,21) + TIME(23,45,35)</f>
        <v>44551.989988425928</v>
      </c>
      <c r="C168">
        <v>1440859776</v>
      </c>
      <c r="D168">
        <v>0</v>
      </c>
      <c r="E168">
        <v>0</v>
      </c>
      <c r="F168">
        <v>0</v>
      </c>
      <c r="G168">
        <v>2847963.5</v>
      </c>
      <c r="H168">
        <v>0</v>
      </c>
      <c r="I168">
        <v>1</v>
      </c>
      <c r="J168">
        <v>0</v>
      </c>
      <c r="K168">
        <v>0</v>
      </c>
      <c r="L168">
        <v>65385.99609375</v>
      </c>
    </row>
    <row r="169" spans="1:12" x14ac:dyDescent="0.25">
      <c r="A169">
        <v>1207</v>
      </c>
      <c r="B169" s="1">
        <f>DATE(2021,12,22) + TIME(0,0,0)</f>
        <v>44552</v>
      </c>
      <c r="C169">
        <v>1440889216</v>
      </c>
      <c r="D169">
        <v>0</v>
      </c>
      <c r="E169">
        <v>0</v>
      </c>
      <c r="F169">
        <v>0</v>
      </c>
      <c r="G169">
        <v>2943235.75</v>
      </c>
      <c r="H169">
        <v>0</v>
      </c>
      <c r="I169">
        <v>1</v>
      </c>
      <c r="J169">
        <v>0</v>
      </c>
      <c r="K169">
        <v>0</v>
      </c>
      <c r="L169">
        <v>65408.671875</v>
      </c>
    </row>
    <row r="170" spans="1:12" x14ac:dyDescent="0.25">
      <c r="A170">
        <v>1208.99</v>
      </c>
      <c r="B170" s="1">
        <f>DATE(2021,12,23) + TIME(23,45,35)</f>
        <v>44553.989988425928</v>
      </c>
      <c r="C170">
        <v>1446746240</v>
      </c>
      <c r="D170">
        <v>0</v>
      </c>
      <c r="E170">
        <v>0</v>
      </c>
      <c r="F170">
        <v>0</v>
      </c>
      <c r="G170">
        <v>2943235.75</v>
      </c>
      <c r="H170">
        <v>0</v>
      </c>
      <c r="I170">
        <v>1</v>
      </c>
      <c r="J170">
        <v>0</v>
      </c>
      <c r="K170">
        <v>0</v>
      </c>
      <c r="L170">
        <v>65462.671875</v>
      </c>
    </row>
    <row r="171" spans="1:12" x14ac:dyDescent="0.25">
      <c r="A171">
        <v>1209</v>
      </c>
      <c r="B171" s="1">
        <f>DATE(2021,12,24) + TIME(0,0,0)</f>
        <v>44554</v>
      </c>
      <c r="C171">
        <v>1446785280</v>
      </c>
      <c r="D171">
        <v>0</v>
      </c>
      <c r="E171">
        <v>0</v>
      </c>
      <c r="F171">
        <v>0</v>
      </c>
      <c r="G171">
        <v>3914123.25</v>
      </c>
      <c r="H171">
        <v>0</v>
      </c>
      <c r="I171">
        <v>1</v>
      </c>
      <c r="J171">
        <v>0</v>
      </c>
      <c r="K171">
        <v>0</v>
      </c>
      <c r="L171">
        <v>65699</v>
      </c>
    </row>
    <row r="172" spans="1:12" x14ac:dyDescent="0.25">
      <c r="A172">
        <v>1209.99</v>
      </c>
      <c r="B172" s="1">
        <f>DATE(2021,12,24) + TIME(23,45,35)</f>
        <v>44554.989988425928</v>
      </c>
      <c r="C172">
        <v>1450660352</v>
      </c>
      <c r="D172">
        <v>0</v>
      </c>
      <c r="E172">
        <v>0</v>
      </c>
      <c r="F172">
        <v>0</v>
      </c>
      <c r="G172">
        <v>3914123.25</v>
      </c>
      <c r="H172">
        <v>0</v>
      </c>
      <c r="I172">
        <v>1</v>
      </c>
      <c r="J172">
        <v>0</v>
      </c>
      <c r="K172">
        <v>0</v>
      </c>
      <c r="L172">
        <v>65937.625</v>
      </c>
    </row>
    <row r="173" spans="1:12" x14ac:dyDescent="0.25">
      <c r="A173">
        <v>1210</v>
      </c>
      <c r="B173" s="1">
        <f>DATE(2021,12,25) + TIME(0,0,0)</f>
        <v>44555</v>
      </c>
      <c r="C173">
        <v>1450690432</v>
      </c>
      <c r="D173">
        <v>0</v>
      </c>
      <c r="E173">
        <v>0</v>
      </c>
      <c r="F173">
        <v>0</v>
      </c>
      <c r="G173">
        <v>3007039.75</v>
      </c>
      <c r="H173">
        <v>0</v>
      </c>
      <c r="I173">
        <v>1</v>
      </c>
      <c r="J173">
        <v>0</v>
      </c>
      <c r="K173">
        <v>0</v>
      </c>
      <c r="L173">
        <v>65712.21875</v>
      </c>
    </row>
    <row r="174" spans="1:12" x14ac:dyDescent="0.25">
      <c r="A174">
        <v>1210.99</v>
      </c>
      <c r="B174" s="1">
        <f>DATE(2021,12,25) + TIME(23,45,35)</f>
        <v>44555.989988425928</v>
      </c>
      <c r="C174">
        <v>1453667328</v>
      </c>
      <c r="D174">
        <v>0</v>
      </c>
      <c r="E174">
        <v>0</v>
      </c>
      <c r="F174">
        <v>0</v>
      </c>
      <c r="G174">
        <v>3007039.75</v>
      </c>
      <c r="H174">
        <v>0</v>
      </c>
      <c r="I174">
        <v>1</v>
      </c>
      <c r="J174">
        <v>0</v>
      </c>
      <c r="K174">
        <v>0</v>
      </c>
      <c r="L174">
        <v>65605.3984375</v>
      </c>
    </row>
    <row r="175" spans="1:12" x14ac:dyDescent="0.25">
      <c r="A175">
        <v>1211</v>
      </c>
      <c r="B175" s="1">
        <f>DATE(2021,12,26) + TIME(0,0,0)</f>
        <v>44556</v>
      </c>
      <c r="C175">
        <v>1453697664</v>
      </c>
      <c r="D175">
        <v>0</v>
      </c>
      <c r="E175">
        <v>0</v>
      </c>
      <c r="F175">
        <v>0</v>
      </c>
      <c r="G175">
        <v>3031421.25</v>
      </c>
      <c r="H175">
        <v>0</v>
      </c>
      <c r="I175">
        <v>1</v>
      </c>
      <c r="J175">
        <v>0</v>
      </c>
      <c r="K175">
        <v>0</v>
      </c>
      <c r="L175">
        <v>65611.4453125</v>
      </c>
    </row>
    <row r="176" spans="1:12" x14ac:dyDescent="0.25">
      <c r="A176">
        <v>1215.99</v>
      </c>
      <c r="B176" s="1">
        <f>DATE(2021,12,30) + TIME(23,45,35)</f>
        <v>44560.989988425928</v>
      </c>
      <c r="C176">
        <v>1468824448</v>
      </c>
      <c r="D176">
        <v>0</v>
      </c>
      <c r="E176">
        <v>0</v>
      </c>
      <c r="F176">
        <v>0</v>
      </c>
      <c r="G176">
        <v>3031421.25</v>
      </c>
      <c r="H176">
        <v>0</v>
      </c>
      <c r="I176">
        <v>1</v>
      </c>
      <c r="J176">
        <v>0</v>
      </c>
      <c r="K176">
        <v>0</v>
      </c>
      <c r="L176">
        <v>65670.109375</v>
      </c>
    </row>
    <row r="177" spans="1:12" x14ac:dyDescent="0.25">
      <c r="A177">
        <v>1216</v>
      </c>
      <c r="B177" s="1">
        <f>DATE(2021,12,31) + TIME(0,0,0)</f>
        <v>44561</v>
      </c>
      <c r="C177">
        <v>1468854784</v>
      </c>
      <c r="D177">
        <v>0</v>
      </c>
      <c r="E177">
        <v>0</v>
      </c>
      <c r="F177">
        <v>0</v>
      </c>
      <c r="G177">
        <v>3038135</v>
      </c>
      <c r="H177">
        <v>0</v>
      </c>
      <c r="I177">
        <v>1</v>
      </c>
      <c r="J177">
        <v>0</v>
      </c>
      <c r="K177">
        <v>0</v>
      </c>
      <c r="L177">
        <v>65671.9140625</v>
      </c>
    </row>
    <row r="178" spans="1:12" x14ac:dyDescent="0.25">
      <c r="A178">
        <v>1218.99</v>
      </c>
      <c r="B178" s="1">
        <f>DATE(2022,1,2) + TIME(23,45,35)</f>
        <v>44563.989988425928</v>
      </c>
      <c r="C178">
        <v>1477938816</v>
      </c>
      <c r="D178">
        <v>0</v>
      </c>
      <c r="E178">
        <v>0</v>
      </c>
      <c r="F178">
        <v>0</v>
      </c>
      <c r="G178">
        <v>3038135</v>
      </c>
      <c r="H178">
        <v>0</v>
      </c>
      <c r="I178">
        <v>1</v>
      </c>
      <c r="J178">
        <v>0</v>
      </c>
      <c r="K178">
        <v>0</v>
      </c>
      <c r="L178">
        <v>65716.625</v>
      </c>
    </row>
    <row r="179" spans="1:12" x14ac:dyDescent="0.25">
      <c r="A179">
        <v>1219</v>
      </c>
      <c r="B179" s="1">
        <f>DATE(2022,1,3) + TIME(0,0,0)</f>
        <v>44564</v>
      </c>
      <c r="C179">
        <v>1477938816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64578.4296875</v>
      </c>
    </row>
    <row r="180" spans="1:12" x14ac:dyDescent="0.25">
      <c r="A180">
        <v>1219.5899999999999</v>
      </c>
      <c r="B180" s="1">
        <f>DATE(2022,1,3) + TIME(14,9,35)</f>
        <v>44564.589988425927</v>
      </c>
      <c r="C180">
        <v>1477938816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64482.87109375</v>
      </c>
    </row>
    <row r="181" spans="1:12" x14ac:dyDescent="0.25">
      <c r="A181">
        <v>1219.5999999999999</v>
      </c>
      <c r="B181" s="1">
        <f>DATE(2022,1,3) + TIME(14,24,0)</f>
        <v>44564.6</v>
      </c>
      <c r="C181">
        <v>1477968256</v>
      </c>
      <c r="D181">
        <v>0</v>
      </c>
      <c r="E181">
        <v>0</v>
      </c>
      <c r="F181">
        <v>0</v>
      </c>
      <c r="G181">
        <v>2934773.75</v>
      </c>
      <c r="H181">
        <v>0</v>
      </c>
      <c r="I181">
        <v>1</v>
      </c>
      <c r="J181">
        <v>0</v>
      </c>
      <c r="K181">
        <v>0</v>
      </c>
      <c r="L181">
        <v>65142.640625</v>
      </c>
    </row>
    <row r="182" spans="1:12" x14ac:dyDescent="0.25">
      <c r="A182">
        <v>1221.99</v>
      </c>
      <c r="B182" s="1">
        <f>DATE(2022,1,5) + TIME(23,45,35)</f>
        <v>44566.989988425928</v>
      </c>
      <c r="C182">
        <v>1484982272</v>
      </c>
      <c r="D182">
        <v>0</v>
      </c>
      <c r="E182">
        <v>0</v>
      </c>
      <c r="F182">
        <v>0</v>
      </c>
      <c r="G182">
        <v>2934773.75</v>
      </c>
      <c r="H182">
        <v>0</v>
      </c>
      <c r="I182">
        <v>1</v>
      </c>
      <c r="J182">
        <v>0</v>
      </c>
      <c r="K182">
        <v>0</v>
      </c>
      <c r="L182">
        <v>65619.9921875</v>
      </c>
    </row>
    <row r="183" spans="1:12" x14ac:dyDescent="0.25">
      <c r="A183">
        <v>1222</v>
      </c>
      <c r="B183" s="1">
        <f>DATE(2022,1,6) + TIME(0,0,0)</f>
        <v>44567</v>
      </c>
      <c r="C183">
        <v>1485011968</v>
      </c>
      <c r="D183">
        <v>0</v>
      </c>
      <c r="E183">
        <v>0</v>
      </c>
      <c r="F183">
        <v>0</v>
      </c>
      <c r="G183">
        <v>2968672.25</v>
      </c>
      <c r="H183">
        <v>0</v>
      </c>
      <c r="I183">
        <v>1</v>
      </c>
      <c r="J183">
        <v>0</v>
      </c>
      <c r="K183">
        <v>0</v>
      </c>
      <c r="L183">
        <v>65628.359375</v>
      </c>
    </row>
    <row r="184" spans="1:12" x14ac:dyDescent="0.25">
      <c r="A184">
        <v>1227.99</v>
      </c>
      <c r="B184" s="1">
        <f>DATE(2022,1,11) + TIME(23,45,35)</f>
        <v>44572.989988425928</v>
      </c>
      <c r="C184">
        <v>1502794368</v>
      </c>
      <c r="D184">
        <v>0</v>
      </c>
      <c r="E184">
        <v>0</v>
      </c>
      <c r="F184">
        <v>0</v>
      </c>
      <c r="G184">
        <v>2968672.25</v>
      </c>
      <c r="H184">
        <v>0</v>
      </c>
      <c r="I184">
        <v>1</v>
      </c>
      <c r="J184">
        <v>0</v>
      </c>
      <c r="K184">
        <v>0</v>
      </c>
      <c r="L184">
        <v>65749.3515625</v>
      </c>
    </row>
    <row r="185" spans="1:12" x14ac:dyDescent="0.25">
      <c r="A185">
        <v>1228</v>
      </c>
      <c r="B185" s="1">
        <f>DATE(2022,1,12) + TIME(0,0,0)</f>
        <v>44573</v>
      </c>
      <c r="C185">
        <v>1502824704</v>
      </c>
      <c r="D185">
        <v>0</v>
      </c>
      <c r="E185">
        <v>0</v>
      </c>
      <c r="F185">
        <v>0</v>
      </c>
      <c r="G185">
        <v>3033543.5</v>
      </c>
      <c r="H185">
        <v>0</v>
      </c>
      <c r="I185">
        <v>1</v>
      </c>
      <c r="J185">
        <v>0</v>
      </c>
      <c r="K185">
        <v>0</v>
      </c>
      <c r="L185">
        <v>65764.8828125</v>
      </c>
    </row>
    <row r="186" spans="1:12" x14ac:dyDescent="0.25">
      <c r="A186">
        <v>1228.79</v>
      </c>
      <c r="B186" s="1">
        <f>DATE(2022,1,12) + TIME(18,57,35)</f>
        <v>44573.789988425924</v>
      </c>
      <c r="C186">
        <v>1505221248</v>
      </c>
      <c r="D186">
        <v>0</v>
      </c>
      <c r="E186">
        <v>0</v>
      </c>
      <c r="F186">
        <v>0</v>
      </c>
      <c r="G186">
        <v>3033543.5</v>
      </c>
      <c r="H186">
        <v>0</v>
      </c>
      <c r="I186">
        <v>1</v>
      </c>
      <c r="J186">
        <v>0</v>
      </c>
      <c r="K186">
        <v>0</v>
      </c>
      <c r="L186">
        <v>65789.71875</v>
      </c>
    </row>
    <row r="187" spans="1:12" x14ac:dyDescent="0.25">
      <c r="A187">
        <v>1228.8</v>
      </c>
      <c r="B187" s="1">
        <f>DATE(2022,1,12) + TIME(19,12,0)</f>
        <v>44573.8</v>
      </c>
      <c r="C187">
        <v>1505250176</v>
      </c>
      <c r="D187">
        <v>0</v>
      </c>
      <c r="E187">
        <v>0</v>
      </c>
      <c r="F187">
        <v>0</v>
      </c>
      <c r="G187">
        <v>2902228.5</v>
      </c>
      <c r="H187">
        <v>0</v>
      </c>
      <c r="I187">
        <v>1</v>
      </c>
      <c r="J187">
        <v>0</v>
      </c>
      <c r="K187">
        <v>0</v>
      </c>
      <c r="L187">
        <v>65758.8515625</v>
      </c>
    </row>
    <row r="188" spans="1:12" x14ac:dyDescent="0.25">
      <c r="A188">
        <v>1230.99</v>
      </c>
      <c r="B188" s="1">
        <f>DATE(2022,1,14) + TIME(23,45,35)</f>
        <v>44575.989988425928</v>
      </c>
      <c r="C188">
        <v>1511606144</v>
      </c>
      <c r="D188">
        <v>0</v>
      </c>
      <c r="E188">
        <v>0</v>
      </c>
      <c r="F188">
        <v>0</v>
      </c>
      <c r="G188">
        <v>2902228.5</v>
      </c>
      <c r="H188">
        <v>0</v>
      </c>
      <c r="I188">
        <v>1</v>
      </c>
      <c r="J188">
        <v>0</v>
      </c>
      <c r="K188">
        <v>0</v>
      </c>
      <c r="L188">
        <v>65757.7890625</v>
      </c>
    </row>
    <row r="189" spans="1:12" x14ac:dyDescent="0.25">
      <c r="A189">
        <v>1231</v>
      </c>
      <c r="B189" s="1">
        <f>DATE(2022,1,15) + TIME(0,0,0)</f>
        <v>44576</v>
      </c>
      <c r="C189">
        <v>1511636864</v>
      </c>
      <c r="D189">
        <v>0</v>
      </c>
      <c r="E189">
        <v>0</v>
      </c>
      <c r="F189">
        <v>0</v>
      </c>
      <c r="G189">
        <v>3080691.25</v>
      </c>
      <c r="H189">
        <v>0</v>
      </c>
      <c r="I189">
        <v>1</v>
      </c>
      <c r="J189">
        <v>0</v>
      </c>
      <c r="K189">
        <v>0</v>
      </c>
      <c r="L189">
        <v>65800.203125</v>
      </c>
    </row>
    <row r="190" spans="1:12" x14ac:dyDescent="0.25">
      <c r="A190">
        <v>1234.99</v>
      </c>
      <c r="B190" s="1">
        <f>DATE(2022,1,18) + TIME(23,45,35)</f>
        <v>44579.989988425928</v>
      </c>
      <c r="C190">
        <v>1523928832</v>
      </c>
      <c r="D190">
        <v>0</v>
      </c>
      <c r="E190">
        <v>0</v>
      </c>
      <c r="F190">
        <v>0</v>
      </c>
      <c r="G190">
        <v>3080691.25</v>
      </c>
      <c r="H190">
        <v>0</v>
      </c>
      <c r="I190">
        <v>1</v>
      </c>
      <c r="J190">
        <v>0</v>
      </c>
      <c r="K190">
        <v>0</v>
      </c>
      <c r="L190">
        <v>65917.0234375</v>
      </c>
    </row>
    <row r="191" spans="1:12" x14ac:dyDescent="0.25">
      <c r="A191">
        <v>1235</v>
      </c>
      <c r="B191" s="1">
        <f>DATE(2022,1,19) + TIME(0,0,0)</f>
        <v>44580</v>
      </c>
      <c r="C191">
        <v>1523958528</v>
      </c>
      <c r="D191">
        <v>0</v>
      </c>
      <c r="E191">
        <v>0</v>
      </c>
      <c r="F191">
        <v>0</v>
      </c>
      <c r="G191">
        <v>2962108</v>
      </c>
      <c r="H191">
        <v>0</v>
      </c>
      <c r="I191">
        <v>1</v>
      </c>
      <c r="J191">
        <v>0</v>
      </c>
      <c r="K191">
        <v>0</v>
      </c>
      <c r="L191">
        <v>65889.0234375</v>
      </c>
    </row>
    <row r="192" spans="1:12" x14ac:dyDescent="0.25">
      <c r="A192">
        <v>1236.99</v>
      </c>
      <c r="B192" s="1">
        <f>DATE(2022,1,20) + TIME(23,45,35)</f>
        <v>44581.989988425928</v>
      </c>
      <c r="C192">
        <v>1529853056</v>
      </c>
      <c r="D192">
        <v>0</v>
      </c>
      <c r="E192">
        <v>0</v>
      </c>
      <c r="F192">
        <v>0</v>
      </c>
      <c r="G192">
        <v>2962108</v>
      </c>
      <c r="H192">
        <v>0</v>
      </c>
      <c r="I192">
        <v>1</v>
      </c>
      <c r="J192">
        <v>0</v>
      </c>
      <c r="K192">
        <v>0</v>
      </c>
      <c r="L192">
        <v>65886.84375</v>
      </c>
    </row>
    <row r="193" spans="1:12" x14ac:dyDescent="0.25">
      <c r="A193">
        <v>1237</v>
      </c>
      <c r="B193" s="1">
        <f>DATE(2022,1,21) + TIME(0,0,0)</f>
        <v>44582</v>
      </c>
      <c r="C193">
        <v>1529894144</v>
      </c>
      <c r="D193">
        <v>0</v>
      </c>
      <c r="E193">
        <v>0</v>
      </c>
      <c r="F193">
        <v>0</v>
      </c>
      <c r="G193">
        <v>4101294.25</v>
      </c>
      <c r="H193">
        <v>0</v>
      </c>
      <c r="I193">
        <v>1</v>
      </c>
      <c r="J193">
        <v>0</v>
      </c>
      <c r="K193">
        <v>0</v>
      </c>
      <c r="L193">
        <v>66164.984375</v>
      </c>
    </row>
    <row r="194" spans="1:12" x14ac:dyDescent="0.25">
      <c r="A194">
        <v>1239.99</v>
      </c>
      <c r="B194" s="1">
        <f>DATE(2022,1,23) + TIME(23,45,35)</f>
        <v>44584.989988425928</v>
      </c>
      <c r="C194">
        <v>1542156928</v>
      </c>
      <c r="D194">
        <v>0</v>
      </c>
      <c r="E194">
        <v>0</v>
      </c>
      <c r="F194">
        <v>0</v>
      </c>
      <c r="G194">
        <v>4101294.25</v>
      </c>
      <c r="H194">
        <v>0</v>
      </c>
      <c r="I194">
        <v>1</v>
      </c>
      <c r="J194">
        <v>0</v>
      </c>
      <c r="K194">
        <v>0</v>
      </c>
      <c r="L194">
        <v>66606.9296875</v>
      </c>
    </row>
    <row r="195" spans="1:12" x14ac:dyDescent="0.25">
      <c r="A195">
        <v>1240</v>
      </c>
      <c r="B195" s="1">
        <f>DATE(2022,1,24) + TIME(0,0,0)</f>
        <v>44585</v>
      </c>
      <c r="C195">
        <v>1542186880</v>
      </c>
      <c r="D195">
        <v>0</v>
      </c>
      <c r="E195">
        <v>0</v>
      </c>
      <c r="F195">
        <v>0</v>
      </c>
      <c r="G195">
        <v>2994765.25</v>
      </c>
      <c r="H195">
        <v>0</v>
      </c>
      <c r="I195">
        <v>1</v>
      </c>
      <c r="J195">
        <v>0</v>
      </c>
      <c r="K195">
        <v>0</v>
      </c>
      <c r="L195">
        <v>66325.65625</v>
      </c>
    </row>
    <row r="196" spans="1:12" x14ac:dyDescent="0.25">
      <c r="A196">
        <v>1248.99</v>
      </c>
      <c r="B196" s="1">
        <f>DATE(2022,2,1) + TIME(23,45,35)</f>
        <v>44593.989988425928</v>
      </c>
      <c r="C196">
        <v>1569109888</v>
      </c>
      <c r="D196">
        <v>0</v>
      </c>
      <c r="E196">
        <v>0</v>
      </c>
      <c r="F196">
        <v>0</v>
      </c>
      <c r="G196">
        <v>2994765.25</v>
      </c>
      <c r="H196">
        <v>0</v>
      </c>
      <c r="I196">
        <v>1</v>
      </c>
      <c r="J196">
        <v>0</v>
      </c>
      <c r="K196">
        <v>0</v>
      </c>
      <c r="L196">
        <v>66086.0546875</v>
      </c>
    </row>
    <row r="197" spans="1:12" x14ac:dyDescent="0.25">
      <c r="A197">
        <v>1249</v>
      </c>
      <c r="B197" s="1">
        <f>DATE(2022,2,2) + TIME(0,0,0)</f>
        <v>44594</v>
      </c>
      <c r="C197">
        <v>1569139712</v>
      </c>
      <c r="D197">
        <v>0</v>
      </c>
      <c r="E197">
        <v>0</v>
      </c>
      <c r="F197">
        <v>0</v>
      </c>
      <c r="G197">
        <v>2988438.75</v>
      </c>
      <c r="H197">
        <v>0</v>
      </c>
      <c r="I197">
        <v>1</v>
      </c>
      <c r="J197">
        <v>0</v>
      </c>
      <c r="K197">
        <v>0</v>
      </c>
      <c r="L197">
        <v>66084.9140625</v>
      </c>
    </row>
    <row r="198" spans="1:12" x14ac:dyDescent="0.25">
      <c r="A198">
        <v>1270.99</v>
      </c>
      <c r="B198" s="1">
        <f>DATE(2022,2,23) + TIME(23,45,35)</f>
        <v>44615.989988425928</v>
      </c>
      <c r="C198">
        <v>1634855552</v>
      </c>
      <c r="D198">
        <v>0</v>
      </c>
      <c r="E198">
        <v>0</v>
      </c>
      <c r="F198">
        <v>0</v>
      </c>
      <c r="G198">
        <v>2988438.75</v>
      </c>
      <c r="H198">
        <v>0</v>
      </c>
      <c r="I198">
        <v>1</v>
      </c>
      <c r="J198">
        <v>0</v>
      </c>
      <c r="K198">
        <v>0</v>
      </c>
      <c r="L198">
        <v>66243.5625</v>
      </c>
    </row>
    <row r="199" spans="1:12" x14ac:dyDescent="0.25">
      <c r="A199">
        <v>1271</v>
      </c>
      <c r="B199" s="1">
        <f>DATE(2022,2,24) + TIME(0,0,0)</f>
        <v>44616</v>
      </c>
      <c r="C199">
        <v>1634885632</v>
      </c>
      <c r="D199">
        <v>0</v>
      </c>
      <c r="E199">
        <v>0</v>
      </c>
      <c r="F199">
        <v>0</v>
      </c>
      <c r="G199">
        <v>3011104.25</v>
      </c>
      <c r="H199">
        <v>0</v>
      </c>
      <c r="I199">
        <v>1</v>
      </c>
      <c r="J199">
        <v>0</v>
      </c>
      <c r="K199">
        <v>0</v>
      </c>
      <c r="L199">
        <v>66249.0703125</v>
      </c>
    </row>
    <row r="200" spans="1:12" x14ac:dyDescent="0.25">
      <c r="A200">
        <v>1273.99</v>
      </c>
      <c r="B200" s="1">
        <f>DATE(2022,2,26) + TIME(23,45,35)</f>
        <v>44618.989988425928</v>
      </c>
      <c r="C200">
        <v>1643888768</v>
      </c>
      <c r="D200">
        <v>0</v>
      </c>
      <c r="E200">
        <v>0</v>
      </c>
      <c r="F200">
        <v>0</v>
      </c>
      <c r="G200">
        <v>3011104.25</v>
      </c>
      <c r="H200">
        <v>0</v>
      </c>
      <c r="I200">
        <v>1</v>
      </c>
      <c r="J200">
        <v>0</v>
      </c>
      <c r="K200">
        <v>0</v>
      </c>
      <c r="L200">
        <v>66281.578125</v>
      </c>
    </row>
    <row r="201" spans="1:12" x14ac:dyDescent="0.25">
      <c r="A201">
        <v>1274</v>
      </c>
      <c r="B201" s="1">
        <f>DATE(2022,2,27) + TIME(0,0,0)</f>
        <v>44619</v>
      </c>
      <c r="C201">
        <v>1643919488</v>
      </c>
      <c r="D201">
        <v>0</v>
      </c>
      <c r="E201">
        <v>0</v>
      </c>
      <c r="F201">
        <v>0</v>
      </c>
      <c r="G201">
        <v>3069067.75</v>
      </c>
      <c r="H201">
        <v>0</v>
      </c>
      <c r="I201">
        <v>1</v>
      </c>
      <c r="J201">
        <v>0</v>
      </c>
      <c r="K201">
        <v>0</v>
      </c>
      <c r="L201">
        <v>66295.3828125</v>
      </c>
    </row>
    <row r="202" spans="1:12" x14ac:dyDescent="0.25">
      <c r="A202">
        <v>1275.99</v>
      </c>
      <c r="B202" s="1">
        <f>DATE(2022,2,28) + TIME(23,45,35)</f>
        <v>44620.989988425928</v>
      </c>
      <c r="C202">
        <v>1650027008</v>
      </c>
      <c r="D202">
        <v>0</v>
      </c>
      <c r="E202">
        <v>0</v>
      </c>
      <c r="F202">
        <v>0</v>
      </c>
      <c r="G202">
        <v>3069067.75</v>
      </c>
      <c r="H202">
        <v>0</v>
      </c>
      <c r="I202">
        <v>1</v>
      </c>
      <c r="J202">
        <v>0</v>
      </c>
      <c r="K202">
        <v>0</v>
      </c>
      <c r="L202">
        <v>66337.03125</v>
      </c>
    </row>
    <row r="203" spans="1:12" x14ac:dyDescent="0.25">
      <c r="A203">
        <v>1276</v>
      </c>
      <c r="B203" s="1">
        <f>DATE(2022,3,1) + TIME(0,0,0)</f>
        <v>44621</v>
      </c>
      <c r="C203">
        <v>1650056448</v>
      </c>
      <c r="D203">
        <v>0</v>
      </c>
      <c r="E203">
        <v>0</v>
      </c>
      <c r="F203">
        <v>0</v>
      </c>
      <c r="G203">
        <v>2949078.5</v>
      </c>
      <c r="H203">
        <v>0</v>
      </c>
      <c r="I203">
        <v>1</v>
      </c>
      <c r="J203">
        <v>0</v>
      </c>
      <c r="K203">
        <v>0</v>
      </c>
      <c r="L203">
        <v>66308.84375</v>
      </c>
    </row>
    <row r="204" spans="1:12" x14ac:dyDescent="0.25">
      <c r="A204">
        <v>1280.99</v>
      </c>
      <c r="B204" s="1">
        <f>DATE(2022,3,5) + TIME(23,45,35)</f>
        <v>44625.989988425928</v>
      </c>
      <c r="C204">
        <v>1664772352</v>
      </c>
      <c r="D204">
        <v>0</v>
      </c>
      <c r="E204">
        <v>0</v>
      </c>
      <c r="F204">
        <v>0</v>
      </c>
      <c r="G204">
        <v>2949078.5</v>
      </c>
      <c r="H204">
        <v>0</v>
      </c>
      <c r="I204">
        <v>1</v>
      </c>
      <c r="J204">
        <v>0</v>
      </c>
      <c r="K204">
        <v>0</v>
      </c>
      <c r="L204">
        <v>66328.3046875</v>
      </c>
    </row>
    <row r="205" spans="1:12" x14ac:dyDescent="0.25">
      <c r="A205">
        <v>1281</v>
      </c>
      <c r="B205" s="1">
        <f>DATE(2022,3,6) + TIME(0,0,0)</f>
        <v>44626</v>
      </c>
      <c r="C205">
        <v>1664812288</v>
      </c>
      <c r="D205">
        <v>0</v>
      </c>
      <c r="E205">
        <v>0</v>
      </c>
      <c r="F205">
        <v>0</v>
      </c>
      <c r="G205">
        <v>3989453.25</v>
      </c>
      <c r="H205">
        <v>0</v>
      </c>
      <c r="I205">
        <v>1</v>
      </c>
      <c r="J205">
        <v>0</v>
      </c>
      <c r="K205">
        <v>0</v>
      </c>
      <c r="L205">
        <v>66580.1875</v>
      </c>
    </row>
    <row r="206" spans="1:12" x14ac:dyDescent="0.25">
      <c r="A206">
        <v>1284.99</v>
      </c>
      <c r="B206" s="1">
        <f>DATE(2022,3,9) + TIME(23,45,35)</f>
        <v>44629.989988425928</v>
      </c>
      <c r="C206">
        <v>1680730112</v>
      </c>
      <c r="D206">
        <v>0</v>
      </c>
      <c r="E206">
        <v>0</v>
      </c>
      <c r="F206">
        <v>0</v>
      </c>
      <c r="G206">
        <v>3989453.25</v>
      </c>
      <c r="H206">
        <v>0</v>
      </c>
      <c r="I206">
        <v>1</v>
      </c>
      <c r="J206">
        <v>0</v>
      </c>
      <c r="K206">
        <v>0</v>
      </c>
      <c r="L206">
        <v>67020.1015625</v>
      </c>
    </row>
    <row r="207" spans="1:12" x14ac:dyDescent="0.25">
      <c r="A207">
        <v>1285</v>
      </c>
      <c r="B207" s="1">
        <f>DATE(2022,3,10) + TIME(0,0,0)</f>
        <v>44630</v>
      </c>
      <c r="C207">
        <v>1680760832</v>
      </c>
      <c r="D207">
        <v>0</v>
      </c>
      <c r="E207">
        <v>0</v>
      </c>
      <c r="F207">
        <v>0</v>
      </c>
      <c r="G207">
        <v>3074426.25</v>
      </c>
      <c r="H207">
        <v>0</v>
      </c>
      <c r="I207">
        <v>1</v>
      </c>
      <c r="J207">
        <v>0</v>
      </c>
      <c r="K207">
        <v>0</v>
      </c>
      <c r="L207">
        <v>66789.21875</v>
      </c>
    </row>
    <row r="208" spans="1:12" x14ac:dyDescent="0.25">
      <c r="A208">
        <v>1287.99</v>
      </c>
      <c r="B208" s="1">
        <f>DATE(2022,3,12) + TIME(23,45,35)</f>
        <v>44632.989988425928</v>
      </c>
      <c r="C208">
        <v>1689953408</v>
      </c>
      <c r="D208">
        <v>0</v>
      </c>
      <c r="E208">
        <v>0</v>
      </c>
      <c r="F208">
        <v>0</v>
      </c>
      <c r="G208">
        <v>3074426.25</v>
      </c>
      <c r="H208">
        <v>0</v>
      </c>
      <c r="I208">
        <v>1</v>
      </c>
      <c r="J208">
        <v>0</v>
      </c>
      <c r="K208">
        <v>0</v>
      </c>
      <c r="L208">
        <v>66595.4765625</v>
      </c>
    </row>
    <row r="209" spans="1:12" x14ac:dyDescent="0.25">
      <c r="A209">
        <v>1288</v>
      </c>
      <c r="B209" s="1">
        <f>DATE(2022,3,13) + TIME(0,0,0)</f>
        <v>44633</v>
      </c>
      <c r="C209">
        <v>1689984384</v>
      </c>
      <c r="D209">
        <v>0</v>
      </c>
      <c r="E209">
        <v>0</v>
      </c>
      <c r="F209">
        <v>0</v>
      </c>
      <c r="G209">
        <v>3099812.25</v>
      </c>
      <c r="H209">
        <v>0</v>
      </c>
      <c r="I209">
        <v>1</v>
      </c>
      <c r="J209">
        <v>0</v>
      </c>
      <c r="K209">
        <v>0</v>
      </c>
      <c r="L209">
        <v>66601.5</v>
      </c>
    </row>
    <row r="210" spans="1:12" x14ac:dyDescent="0.25">
      <c r="A210">
        <v>1289.99</v>
      </c>
      <c r="B210" s="1">
        <f>DATE(2022,3,14) + TIME(23,45,35)</f>
        <v>44634.989988425928</v>
      </c>
      <c r="C210">
        <v>1696153088</v>
      </c>
      <c r="D210">
        <v>0</v>
      </c>
      <c r="E210">
        <v>0</v>
      </c>
      <c r="F210">
        <v>0</v>
      </c>
      <c r="G210">
        <v>3099812.25</v>
      </c>
      <c r="H210">
        <v>0</v>
      </c>
      <c r="I210">
        <v>1</v>
      </c>
      <c r="J210">
        <v>0</v>
      </c>
      <c r="K210">
        <v>0</v>
      </c>
      <c r="L210">
        <v>66600.0546875</v>
      </c>
    </row>
    <row r="211" spans="1:12" x14ac:dyDescent="0.25">
      <c r="A211">
        <v>1290</v>
      </c>
      <c r="B211" s="1">
        <f>DATE(2022,3,15) + TIME(0,0,0)</f>
        <v>44635</v>
      </c>
      <c r="C211">
        <v>1696182912</v>
      </c>
      <c r="D211">
        <v>0</v>
      </c>
      <c r="E211">
        <v>0</v>
      </c>
      <c r="F211">
        <v>0</v>
      </c>
      <c r="G211">
        <v>2990217.25</v>
      </c>
      <c r="H211">
        <v>0</v>
      </c>
      <c r="I211">
        <v>1</v>
      </c>
      <c r="J211">
        <v>0</v>
      </c>
      <c r="K211">
        <v>0</v>
      </c>
      <c r="L211">
        <v>66573.828125</v>
      </c>
    </row>
    <row r="212" spans="1:12" x14ac:dyDescent="0.25">
      <c r="A212">
        <v>1290.99</v>
      </c>
      <c r="B212" s="1">
        <f>DATE(2022,3,15) + TIME(23,45,35)</f>
        <v>44635.989988425928</v>
      </c>
      <c r="C212">
        <v>1699143296</v>
      </c>
      <c r="D212">
        <v>0</v>
      </c>
      <c r="E212">
        <v>0</v>
      </c>
      <c r="F212">
        <v>0</v>
      </c>
      <c r="G212">
        <v>2990217.25</v>
      </c>
      <c r="H212">
        <v>0</v>
      </c>
      <c r="I212">
        <v>1</v>
      </c>
      <c r="J212">
        <v>0</v>
      </c>
      <c r="K212">
        <v>0</v>
      </c>
      <c r="L212">
        <v>66551.2578125</v>
      </c>
    </row>
    <row r="213" spans="1:12" x14ac:dyDescent="0.25">
      <c r="A213">
        <v>1291</v>
      </c>
      <c r="B213" s="1">
        <f>DATE(2022,3,16) + TIME(0,0,0)</f>
        <v>44636</v>
      </c>
      <c r="C213">
        <v>1699173504</v>
      </c>
      <c r="D213">
        <v>0</v>
      </c>
      <c r="E213">
        <v>0</v>
      </c>
      <c r="F213">
        <v>0</v>
      </c>
      <c r="G213">
        <v>3019274.25</v>
      </c>
      <c r="H213">
        <v>0</v>
      </c>
      <c r="I213">
        <v>1</v>
      </c>
      <c r="J213">
        <v>0</v>
      </c>
      <c r="K213">
        <v>0</v>
      </c>
      <c r="L213">
        <v>66557.984375</v>
      </c>
    </row>
    <row r="214" spans="1:12" x14ac:dyDescent="0.25">
      <c r="A214">
        <v>1295.99</v>
      </c>
      <c r="B214" s="1">
        <f>DATE(2022,3,20) + TIME(23,45,35)</f>
        <v>44640.989988425928</v>
      </c>
      <c r="C214">
        <v>1714239616</v>
      </c>
      <c r="D214">
        <v>0</v>
      </c>
      <c r="E214">
        <v>0</v>
      </c>
      <c r="F214">
        <v>0</v>
      </c>
      <c r="G214">
        <v>3019274.25</v>
      </c>
      <c r="H214">
        <v>0</v>
      </c>
      <c r="I214">
        <v>1</v>
      </c>
      <c r="J214">
        <v>0</v>
      </c>
      <c r="K214">
        <v>0</v>
      </c>
      <c r="L214">
        <v>66549.6328125</v>
      </c>
    </row>
    <row r="215" spans="1:12" x14ac:dyDescent="0.25">
      <c r="A215">
        <v>1296</v>
      </c>
      <c r="B215" s="1">
        <f>DATE(2022,3,21) + TIME(0,0,0)</f>
        <v>44641</v>
      </c>
      <c r="C215">
        <v>1714270080</v>
      </c>
      <c r="D215">
        <v>0</v>
      </c>
      <c r="E215">
        <v>0</v>
      </c>
      <c r="F215">
        <v>0</v>
      </c>
      <c r="G215">
        <v>3040075.5</v>
      </c>
      <c r="H215">
        <v>0</v>
      </c>
      <c r="I215">
        <v>1</v>
      </c>
      <c r="J215">
        <v>0</v>
      </c>
      <c r="K215">
        <v>0</v>
      </c>
      <c r="L215">
        <v>66554.5390625</v>
      </c>
    </row>
    <row r="216" spans="1:12" x14ac:dyDescent="0.25">
      <c r="A216">
        <v>1304.99</v>
      </c>
      <c r="B216" s="1">
        <f>DATE(2022,3,29) + TIME(23,45,35)</f>
        <v>44649.989988425928</v>
      </c>
      <c r="C216">
        <v>1741600384</v>
      </c>
      <c r="D216">
        <v>0</v>
      </c>
      <c r="E216">
        <v>0</v>
      </c>
      <c r="F216">
        <v>0</v>
      </c>
      <c r="G216">
        <v>3040075.5</v>
      </c>
      <c r="H216">
        <v>0</v>
      </c>
      <c r="I216">
        <v>1</v>
      </c>
      <c r="J216">
        <v>0</v>
      </c>
      <c r="K216">
        <v>0</v>
      </c>
      <c r="L216">
        <v>66554.6484375</v>
      </c>
    </row>
    <row r="217" spans="1:12" x14ac:dyDescent="0.25">
      <c r="A217">
        <v>1305</v>
      </c>
      <c r="B217" s="1">
        <f>DATE(2022,3,30) + TIME(0,0,0)</f>
        <v>44650</v>
      </c>
      <c r="C217">
        <v>1741631232</v>
      </c>
      <c r="D217">
        <v>0</v>
      </c>
      <c r="E217">
        <v>0</v>
      </c>
      <c r="F217">
        <v>0</v>
      </c>
      <c r="G217">
        <v>3094390.25</v>
      </c>
      <c r="H217">
        <v>0</v>
      </c>
      <c r="I217">
        <v>1</v>
      </c>
      <c r="J217">
        <v>0</v>
      </c>
      <c r="K217">
        <v>0</v>
      </c>
      <c r="L217">
        <v>66567.5234375</v>
      </c>
    </row>
    <row r="218" spans="1:12" x14ac:dyDescent="0.25">
      <c r="A218">
        <v>1305.49</v>
      </c>
      <c r="B218" s="1">
        <f>DATE(2022,3,30) + TIME(11,45,35)</f>
        <v>44650.489988425928</v>
      </c>
      <c r="C218">
        <v>1743147520</v>
      </c>
      <c r="D218">
        <v>0</v>
      </c>
      <c r="E218">
        <v>0</v>
      </c>
      <c r="F218">
        <v>0</v>
      </c>
      <c r="G218">
        <v>3094390.25</v>
      </c>
      <c r="H218">
        <v>0</v>
      </c>
      <c r="I218">
        <v>1</v>
      </c>
      <c r="J218">
        <v>0</v>
      </c>
      <c r="K218">
        <v>0</v>
      </c>
      <c r="L218">
        <v>66577.6953125</v>
      </c>
    </row>
    <row r="219" spans="1:12" x14ac:dyDescent="0.25">
      <c r="A219">
        <v>1305.5</v>
      </c>
      <c r="B219" s="1">
        <f>DATE(2022,3,30) + TIME(12,0,0)</f>
        <v>44650.5</v>
      </c>
      <c r="C219">
        <v>1743177728</v>
      </c>
      <c r="D219">
        <v>0</v>
      </c>
      <c r="E219">
        <v>0</v>
      </c>
      <c r="F219">
        <v>0</v>
      </c>
      <c r="G219">
        <v>3019427.25</v>
      </c>
      <c r="H219">
        <v>0</v>
      </c>
      <c r="I219">
        <v>1</v>
      </c>
      <c r="J219">
        <v>0</v>
      </c>
      <c r="K219">
        <v>0</v>
      </c>
      <c r="L219">
        <v>66560.140625</v>
      </c>
    </row>
    <row r="220" spans="1:12" x14ac:dyDescent="0.25">
      <c r="A220">
        <v>1310.99</v>
      </c>
      <c r="B220" s="1">
        <f>DATE(2022,4,4) + TIME(23,45,35)</f>
        <v>44655.989988425928</v>
      </c>
      <c r="C220">
        <v>1759754368</v>
      </c>
      <c r="D220">
        <v>0</v>
      </c>
      <c r="E220">
        <v>0</v>
      </c>
      <c r="F220">
        <v>0</v>
      </c>
      <c r="G220">
        <v>3019427.25</v>
      </c>
      <c r="H220">
        <v>0</v>
      </c>
      <c r="I220">
        <v>1</v>
      </c>
      <c r="J220">
        <v>0</v>
      </c>
      <c r="K220">
        <v>0</v>
      </c>
      <c r="L220">
        <v>66561.34375</v>
      </c>
    </row>
    <row r="221" spans="1:12" x14ac:dyDescent="0.25">
      <c r="A221">
        <v>1311</v>
      </c>
      <c r="B221" s="1">
        <f>DATE(2022,4,5) + TIME(0,0,0)</f>
        <v>44656</v>
      </c>
      <c r="C221">
        <v>1759754368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65346.7734375</v>
      </c>
    </row>
    <row r="222" spans="1:12" x14ac:dyDescent="0.25">
      <c r="A222">
        <v>1312.99</v>
      </c>
      <c r="B222" s="1">
        <f>DATE(2022,4,6) + TIME(23,45,35)</f>
        <v>44657.989988425928</v>
      </c>
      <c r="C222">
        <v>1759754368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65021.87109375</v>
      </c>
    </row>
    <row r="223" spans="1:12" x14ac:dyDescent="0.25">
      <c r="A223">
        <v>1313</v>
      </c>
      <c r="B223" s="1">
        <f>DATE(2022,4,7) + TIME(0,0,0)</f>
        <v>44658</v>
      </c>
      <c r="C223">
        <v>1759784704</v>
      </c>
      <c r="D223">
        <v>0</v>
      </c>
      <c r="E223">
        <v>0</v>
      </c>
      <c r="F223">
        <v>0</v>
      </c>
      <c r="G223">
        <v>3028516.25</v>
      </c>
      <c r="H223">
        <v>0</v>
      </c>
      <c r="I223">
        <v>1</v>
      </c>
      <c r="J223">
        <v>0</v>
      </c>
      <c r="K223">
        <v>0</v>
      </c>
      <c r="L223">
        <v>65667.5859375</v>
      </c>
    </row>
    <row r="224" spans="1:12" x14ac:dyDescent="0.25">
      <c r="A224">
        <v>1320.99</v>
      </c>
      <c r="B224" s="1">
        <f>DATE(2022,4,14) + TIME(23,45,35)</f>
        <v>44665.989988425928</v>
      </c>
      <c r="C224">
        <v>1783982464</v>
      </c>
      <c r="D224">
        <v>0</v>
      </c>
      <c r="E224">
        <v>0</v>
      </c>
      <c r="F224">
        <v>0</v>
      </c>
      <c r="G224">
        <v>3028516.25</v>
      </c>
      <c r="H224">
        <v>0</v>
      </c>
      <c r="I224">
        <v>1</v>
      </c>
      <c r="J224">
        <v>0</v>
      </c>
      <c r="K224">
        <v>0</v>
      </c>
      <c r="L224">
        <v>66496.5546875</v>
      </c>
    </row>
    <row r="225" spans="1:12" x14ac:dyDescent="0.25">
      <c r="A225">
        <v>1321</v>
      </c>
      <c r="B225" s="1">
        <f>DATE(2022,4,15) + TIME(0,0,0)</f>
        <v>44666</v>
      </c>
      <c r="C225">
        <v>1784012544</v>
      </c>
      <c r="D225">
        <v>0</v>
      </c>
      <c r="E225">
        <v>0</v>
      </c>
      <c r="F225">
        <v>0</v>
      </c>
      <c r="G225">
        <v>3003385.25</v>
      </c>
      <c r="H225">
        <v>0</v>
      </c>
      <c r="I225">
        <v>1</v>
      </c>
      <c r="J225">
        <v>0</v>
      </c>
      <c r="K225">
        <v>0</v>
      </c>
      <c r="L225">
        <v>66490.625</v>
      </c>
    </row>
    <row r="226" spans="1:12" x14ac:dyDescent="0.25">
      <c r="A226">
        <v>1322.99</v>
      </c>
      <c r="B226" s="1">
        <f>DATE(2022,4,16) + TIME(23,45,35)</f>
        <v>44667.989988425928</v>
      </c>
      <c r="C226">
        <v>1789989248</v>
      </c>
      <c r="D226">
        <v>0</v>
      </c>
      <c r="E226">
        <v>0</v>
      </c>
      <c r="F226">
        <v>0</v>
      </c>
      <c r="G226">
        <v>3003385.25</v>
      </c>
      <c r="H226">
        <v>0</v>
      </c>
      <c r="I226">
        <v>1</v>
      </c>
      <c r="J226">
        <v>0</v>
      </c>
      <c r="K226">
        <v>0</v>
      </c>
      <c r="L226">
        <v>66502.2265625</v>
      </c>
    </row>
    <row r="227" spans="1:12" x14ac:dyDescent="0.25">
      <c r="A227">
        <v>1323</v>
      </c>
      <c r="B227" s="1">
        <f>DATE(2022,4,17) + TIME(0,0,0)</f>
        <v>44668</v>
      </c>
      <c r="C227">
        <v>1790018304</v>
      </c>
      <c r="D227">
        <v>0</v>
      </c>
      <c r="E227">
        <v>0</v>
      </c>
      <c r="F227">
        <v>0</v>
      </c>
      <c r="G227">
        <v>2906022.5</v>
      </c>
      <c r="H227">
        <v>0</v>
      </c>
      <c r="I227">
        <v>1</v>
      </c>
      <c r="J227">
        <v>0</v>
      </c>
      <c r="K227">
        <v>0</v>
      </c>
      <c r="L227">
        <v>66479.2109375</v>
      </c>
    </row>
    <row r="228" spans="1:12" x14ac:dyDescent="0.25">
      <c r="A228">
        <v>1323.99</v>
      </c>
      <c r="B228" s="1">
        <f>DATE(2022,4,17) + TIME(23,45,35)</f>
        <v>44668.989988425928</v>
      </c>
      <c r="C228">
        <v>1792895232</v>
      </c>
      <c r="D228">
        <v>0</v>
      </c>
      <c r="E228">
        <v>0</v>
      </c>
      <c r="F228">
        <v>0</v>
      </c>
      <c r="G228">
        <v>2906022.5</v>
      </c>
      <c r="H228">
        <v>0</v>
      </c>
      <c r="I228">
        <v>1</v>
      </c>
      <c r="J228">
        <v>0</v>
      </c>
      <c r="K228">
        <v>0</v>
      </c>
      <c r="L228">
        <v>66464.0390625</v>
      </c>
    </row>
    <row r="229" spans="1:12" x14ac:dyDescent="0.25">
      <c r="A229">
        <v>1324</v>
      </c>
      <c r="B229" s="1">
        <f>DATE(2022,4,18) + TIME(0,0,0)</f>
        <v>44669</v>
      </c>
      <c r="C229">
        <v>1792936064</v>
      </c>
      <c r="D229">
        <v>0</v>
      </c>
      <c r="E229">
        <v>0</v>
      </c>
      <c r="F229">
        <v>0</v>
      </c>
      <c r="G229">
        <v>4082582</v>
      </c>
      <c r="H229">
        <v>0</v>
      </c>
      <c r="I229">
        <v>1</v>
      </c>
      <c r="J229">
        <v>0</v>
      </c>
      <c r="K229">
        <v>0</v>
      </c>
      <c r="L229">
        <v>66747.84375</v>
      </c>
    </row>
    <row r="230" spans="1:12" x14ac:dyDescent="0.25">
      <c r="A230">
        <v>1326.99</v>
      </c>
      <c r="B230" s="1">
        <f>DATE(2022,4,20) + TIME(23,45,35)</f>
        <v>44671.989988425928</v>
      </c>
      <c r="C230">
        <v>1805143040</v>
      </c>
      <c r="D230">
        <v>0</v>
      </c>
      <c r="E230">
        <v>0</v>
      </c>
      <c r="F230">
        <v>0</v>
      </c>
      <c r="G230">
        <v>4082582</v>
      </c>
      <c r="H230">
        <v>0</v>
      </c>
      <c r="I230">
        <v>1</v>
      </c>
      <c r="J230">
        <v>0</v>
      </c>
      <c r="K230">
        <v>0</v>
      </c>
      <c r="L230">
        <v>67157.765625</v>
      </c>
    </row>
    <row r="231" spans="1:12" x14ac:dyDescent="0.25">
      <c r="A231">
        <v>1327</v>
      </c>
      <c r="B231" s="1">
        <f>DATE(2022,4,21) + TIME(0,0,0)</f>
        <v>44672</v>
      </c>
      <c r="C231">
        <v>1805172864</v>
      </c>
      <c r="D231">
        <v>0</v>
      </c>
      <c r="E231">
        <v>0</v>
      </c>
      <c r="F231">
        <v>0</v>
      </c>
      <c r="G231">
        <v>2977785.25</v>
      </c>
      <c r="H231">
        <v>0</v>
      </c>
      <c r="I231">
        <v>1</v>
      </c>
      <c r="J231">
        <v>0</v>
      </c>
      <c r="K231">
        <v>0</v>
      </c>
      <c r="L231">
        <v>66878.7734375</v>
      </c>
    </row>
    <row r="232" spans="1:12" x14ac:dyDescent="0.25">
      <c r="A232">
        <v>1337.99</v>
      </c>
      <c r="B232" s="1">
        <f>DATE(2022,5,1) + TIME(23,45,35)</f>
        <v>44682.989988425928</v>
      </c>
      <c r="C232">
        <v>1837898624</v>
      </c>
      <c r="D232">
        <v>0</v>
      </c>
      <c r="E232">
        <v>0</v>
      </c>
      <c r="F232">
        <v>0</v>
      </c>
      <c r="G232">
        <v>2977785.25</v>
      </c>
      <c r="H232">
        <v>0</v>
      </c>
      <c r="I232">
        <v>1</v>
      </c>
      <c r="J232">
        <v>0</v>
      </c>
      <c r="K232">
        <v>0</v>
      </c>
      <c r="L232">
        <v>66638.703125</v>
      </c>
    </row>
    <row r="233" spans="1:12" x14ac:dyDescent="0.25">
      <c r="A233">
        <v>1338</v>
      </c>
      <c r="B233" s="1">
        <f>DATE(2022,5,2) + TIME(0,0,0)</f>
        <v>44683</v>
      </c>
      <c r="C233">
        <v>1837929984</v>
      </c>
      <c r="D233">
        <v>0</v>
      </c>
      <c r="E233">
        <v>0</v>
      </c>
      <c r="F233">
        <v>0</v>
      </c>
      <c r="G233">
        <v>3136077.75</v>
      </c>
      <c r="H233">
        <v>0</v>
      </c>
      <c r="I233">
        <v>1</v>
      </c>
      <c r="J233">
        <v>0</v>
      </c>
      <c r="K233">
        <v>0</v>
      </c>
      <c r="L233">
        <v>66677.484375</v>
      </c>
    </row>
    <row r="234" spans="1:12" x14ac:dyDescent="0.25">
      <c r="A234">
        <v>1338.49</v>
      </c>
      <c r="B234" s="1">
        <f>DATE(2022,5,2) + TIME(11,45,35)</f>
        <v>44683.489988425928</v>
      </c>
      <c r="C234">
        <v>1839466752</v>
      </c>
      <c r="D234">
        <v>0</v>
      </c>
      <c r="E234">
        <v>0</v>
      </c>
      <c r="F234">
        <v>0</v>
      </c>
      <c r="G234">
        <v>3136077.75</v>
      </c>
      <c r="H234">
        <v>0</v>
      </c>
      <c r="I234">
        <v>1</v>
      </c>
      <c r="J234">
        <v>0</v>
      </c>
      <c r="K234">
        <v>0</v>
      </c>
      <c r="L234">
        <v>66705.59375</v>
      </c>
    </row>
    <row r="235" spans="1:12" x14ac:dyDescent="0.25">
      <c r="A235">
        <v>1338.5</v>
      </c>
      <c r="B235" s="1">
        <f>DATE(2022,5,2) + TIME(12,0,0)</f>
        <v>44683.5</v>
      </c>
      <c r="C235">
        <v>1839496960</v>
      </c>
      <c r="D235">
        <v>0</v>
      </c>
      <c r="E235">
        <v>0</v>
      </c>
      <c r="F235">
        <v>0</v>
      </c>
      <c r="G235">
        <v>3022110.75</v>
      </c>
      <c r="H235">
        <v>0</v>
      </c>
      <c r="I235">
        <v>1</v>
      </c>
      <c r="J235">
        <v>0</v>
      </c>
      <c r="K235">
        <v>0</v>
      </c>
      <c r="L235">
        <v>66679.0859375</v>
      </c>
    </row>
    <row r="236" spans="1:12" x14ac:dyDescent="0.25">
      <c r="A236">
        <v>1357.99</v>
      </c>
      <c r="B236" s="1">
        <f>DATE(2022,5,21) + TIME(23,45,35)</f>
        <v>44702.989988425928</v>
      </c>
      <c r="C236">
        <v>1898397824</v>
      </c>
      <c r="D236">
        <v>0</v>
      </c>
      <c r="E236">
        <v>0</v>
      </c>
      <c r="F236">
        <v>0</v>
      </c>
      <c r="G236">
        <v>3022110.75</v>
      </c>
      <c r="H236">
        <v>0</v>
      </c>
      <c r="I236">
        <v>1</v>
      </c>
      <c r="J236">
        <v>0</v>
      </c>
      <c r="K236">
        <v>0</v>
      </c>
      <c r="L236">
        <v>66765.8203125</v>
      </c>
    </row>
    <row r="237" spans="1:12" x14ac:dyDescent="0.25">
      <c r="A237">
        <v>1358</v>
      </c>
      <c r="B237" s="1">
        <f>DATE(2022,5,22) + TIME(0,0,0)</f>
        <v>44703</v>
      </c>
      <c r="C237">
        <v>1898428672</v>
      </c>
      <c r="D237">
        <v>0</v>
      </c>
      <c r="E237">
        <v>0</v>
      </c>
      <c r="F237">
        <v>0</v>
      </c>
      <c r="G237">
        <v>3076848.25</v>
      </c>
      <c r="H237">
        <v>0</v>
      </c>
      <c r="I237">
        <v>1</v>
      </c>
      <c r="J237">
        <v>0</v>
      </c>
      <c r="K237">
        <v>0</v>
      </c>
      <c r="L237">
        <v>66778.78125</v>
      </c>
    </row>
    <row r="238" spans="1:12" x14ac:dyDescent="0.25">
      <c r="A238">
        <v>1358.99</v>
      </c>
      <c r="B238" s="1">
        <f>DATE(2022,5,22) + TIME(23,45,35)</f>
        <v>44703.989988425928</v>
      </c>
      <c r="C238">
        <v>1901474688</v>
      </c>
      <c r="D238">
        <v>0</v>
      </c>
      <c r="E238">
        <v>0</v>
      </c>
      <c r="F238">
        <v>0</v>
      </c>
      <c r="G238">
        <v>3076848.25</v>
      </c>
      <c r="H238">
        <v>0</v>
      </c>
      <c r="I238">
        <v>1</v>
      </c>
      <c r="J238">
        <v>0</v>
      </c>
      <c r="K238">
        <v>0</v>
      </c>
      <c r="L238">
        <v>66796.1875</v>
      </c>
    </row>
    <row r="239" spans="1:12" x14ac:dyDescent="0.25">
      <c r="A239">
        <v>1359</v>
      </c>
      <c r="B239" s="1">
        <f>DATE(2022,5,23) + TIME(0,0,0)</f>
        <v>44704</v>
      </c>
      <c r="C239">
        <v>1901504896</v>
      </c>
      <c r="D239">
        <v>0</v>
      </c>
      <c r="E239">
        <v>0</v>
      </c>
      <c r="F239">
        <v>0</v>
      </c>
      <c r="G239">
        <v>3014572.75</v>
      </c>
      <c r="H239">
        <v>0</v>
      </c>
      <c r="I239">
        <v>1</v>
      </c>
      <c r="J239">
        <v>0</v>
      </c>
      <c r="K239">
        <v>0</v>
      </c>
      <c r="L239">
        <v>66781.6796875</v>
      </c>
    </row>
    <row r="240" spans="1:12" x14ac:dyDescent="0.25">
      <c r="A240">
        <v>1359.99</v>
      </c>
      <c r="B240" s="1">
        <f>DATE(2022,5,23) + TIME(23,45,35)</f>
        <v>44704.989988425928</v>
      </c>
      <c r="C240">
        <v>1904489344</v>
      </c>
      <c r="D240">
        <v>0</v>
      </c>
      <c r="E240">
        <v>0</v>
      </c>
      <c r="F240">
        <v>0</v>
      </c>
      <c r="G240">
        <v>3014572.75</v>
      </c>
      <c r="H240">
        <v>0</v>
      </c>
      <c r="I240">
        <v>1</v>
      </c>
      <c r="J240">
        <v>0</v>
      </c>
      <c r="K240">
        <v>0</v>
      </c>
      <c r="L240">
        <v>66776.5078125</v>
      </c>
    </row>
    <row r="241" spans="1:12" x14ac:dyDescent="0.25">
      <c r="A241">
        <v>1360</v>
      </c>
      <c r="B241" s="1">
        <f>DATE(2022,5,24) + TIME(0,0,0)</f>
        <v>44705</v>
      </c>
      <c r="C241">
        <v>1904519168</v>
      </c>
      <c r="D241">
        <v>0</v>
      </c>
      <c r="E241">
        <v>0</v>
      </c>
      <c r="F241">
        <v>0</v>
      </c>
      <c r="G241">
        <v>2987360.75</v>
      </c>
      <c r="H241">
        <v>0</v>
      </c>
      <c r="I241">
        <v>1</v>
      </c>
      <c r="J241">
        <v>0</v>
      </c>
      <c r="K241">
        <v>0</v>
      </c>
      <c r="L241">
        <v>66770.1484375</v>
      </c>
    </row>
    <row r="242" spans="1:12" x14ac:dyDescent="0.25">
      <c r="A242">
        <v>1364.99</v>
      </c>
      <c r="B242" s="1">
        <f>DATE(2022,5,28) + TIME(23,45,35)</f>
        <v>44709.989988425928</v>
      </c>
      <c r="C242">
        <v>1919426048</v>
      </c>
      <c r="D242">
        <v>0</v>
      </c>
      <c r="E242">
        <v>0</v>
      </c>
      <c r="F242">
        <v>0</v>
      </c>
      <c r="G242">
        <v>2987360.75</v>
      </c>
      <c r="H242">
        <v>0</v>
      </c>
      <c r="I242">
        <v>1</v>
      </c>
      <c r="J242">
        <v>0</v>
      </c>
      <c r="K242">
        <v>0</v>
      </c>
      <c r="L242">
        <v>66776.96875</v>
      </c>
    </row>
    <row r="243" spans="1:12" x14ac:dyDescent="0.25">
      <c r="A243">
        <v>1365</v>
      </c>
      <c r="B243" s="1">
        <f>DATE(2022,5,29) + TIME(0,0,0)</f>
        <v>44710</v>
      </c>
      <c r="C243">
        <v>1919456256</v>
      </c>
      <c r="D243">
        <v>0</v>
      </c>
      <c r="E243">
        <v>0</v>
      </c>
      <c r="F243">
        <v>0</v>
      </c>
      <c r="G243">
        <v>3019978.5</v>
      </c>
      <c r="H243">
        <v>0</v>
      </c>
      <c r="I243">
        <v>1</v>
      </c>
      <c r="J243">
        <v>0</v>
      </c>
      <c r="K243">
        <v>0</v>
      </c>
      <c r="L243">
        <v>66784.6640625</v>
      </c>
    </row>
    <row r="244" spans="1:12" x14ac:dyDescent="0.25">
      <c r="A244">
        <v>1374.99</v>
      </c>
      <c r="B244" s="1">
        <f>DATE(2022,6,7) + TIME(23,45,35)</f>
        <v>44719.989988425928</v>
      </c>
      <c r="C244">
        <v>1949625856</v>
      </c>
      <c r="D244">
        <v>0</v>
      </c>
      <c r="E244">
        <v>0</v>
      </c>
      <c r="F244">
        <v>0</v>
      </c>
      <c r="G244">
        <v>3019978.5</v>
      </c>
      <c r="H244">
        <v>0</v>
      </c>
      <c r="I244">
        <v>1</v>
      </c>
      <c r="J244">
        <v>0</v>
      </c>
      <c r="K244">
        <v>0</v>
      </c>
      <c r="L244">
        <v>66840.828125</v>
      </c>
    </row>
    <row r="245" spans="1:12" x14ac:dyDescent="0.25">
      <c r="A245">
        <v>1375</v>
      </c>
      <c r="B245" s="1">
        <f>DATE(2022,6,8) + TIME(0,0,0)</f>
        <v>44720</v>
      </c>
      <c r="C245">
        <v>1949656448</v>
      </c>
      <c r="D245">
        <v>0</v>
      </c>
      <c r="E245">
        <v>0</v>
      </c>
      <c r="F245">
        <v>0</v>
      </c>
      <c r="G245">
        <v>3056315.75</v>
      </c>
      <c r="H245">
        <v>0</v>
      </c>
      <c r="I245">
        <v>1</v>
      </c>
      <c r="J245">
        <v>0</v>
      </c>
      <c r="K245">
        <v>0</v>
      </c>
      <c r="L245">
        <v>66849.40625</v>
      </c>
    </row>
    <row r="246" spans="1:12" x14ac:dyDescent="0.25">
      <c r="A246">
        <v>1375.99</v>
      </c>
      <c r="B246" s="1">
        <f>DATE(2022,6,8) + TIME(23,45,35)</f>
        <v>44720.989988425928</v>
      </c>
      <c r="C246">
        <v>1952682240</v>
      </c>
      <c r="D246">
        <v>0</v>
      </c>
      <c r="E246">
        <v>0</v>
      </c>
      <c r="F246">
        <v>0</v>
      </c>
      <c r="G246">
        <v>3056315.75</v>
      </c>
      <c r="H246">
        <v>0</v>
      </c>
      <c r="I246">
        <v>1</v>
      </c>
      <c r="J246">
        <v>0</v>
      </c>
      <c r="K246">
        <v>0</v>
      </c>
      <c r="L246">
        <v>66862.671875</v>
      </c>
    </row>
    <row r="247" spans="1:12" x14ac:dyDescent="0.25">
      <c r="A247">
        <v>1376</v>
      </c>
      <c r="B247" s="1">
        <f>DATE(2022,6,9) + TIME(0,0,0)</f>
        <v>44721</v>
      </c>
      <c r="C247">
        <v>1952722688</v>
      </c>
      <c r="D247">
        <v>0</v>
      </c>
      <c r="E247">
        <v>0</v>
      </c>
      <c r="F247">
        <v>0</v>
      </c>
      <c r="G247">
        <v>4046837.75</v>
      </c>
      <c r="H247">
        <v>0</v>
      </c>
      <c r="I247">
        <v>1</v>
      </c>
      <c r="J247">
        <v>0</v>
      </c>
      <c r="K247">
        <v>0</v>
      </c>
      <c r="L247">
        <v>67101.59375</v>
      </c>
    </row>
    <row r="248" spans="1:12" x14ac:dyDescent="0.25">
      <c r="A248">
        <v>1377.99</v>
      </c>
      <c r="B248" s="1">
        <f>DATE(2022,6,10) + TIME(23,45,35)</f>
        <v>44722.989988425928</v>
      </c>
      <c r="C248">
        <v>1960775808</v>
      </c>
      <c r="D248">
        <v>0</v>
      </c>
      <c r="E248">
        <v>0</v>
      </c>
      <c r="F248">
        <v>0</v>
      </c>
      <c r="G248">
        <v>4046837.75</v>
      </c>
      <c r="H248">
        <v>0</v>
      </c>
      <c r="I248">
        <v>1</v>
      </c>
      <c r="J248">
        <v>0</v>
      </c>
      <c r="K248">
        <v>0</v>
      </c>
      <c r="L248">
        <v>67416.1640625</v>
      </c>
    </row>
    <row r="249" spans="1:12" x14ac:dyDescent="0.25">
      <c r="A249">
        <v>1378</v>
      </c>
      <c r="B249" s="1">
        <f>DATE(2022,6,11) + TIME(0,0,0)</f>
        <v>44723</v>
      </c>
      <c r="C249">
        <v>1960775808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65796.140625</v>
      </c>
    </row>
    <row r="250" spans="1:12" x14ac:dyDescent="0.25">
      <c r="A250">
        <v>1383.99</v>
      </c>
      <c r="B250" s="1">
        <f>DATE(2022,6,16) + TIME(23,45,35)</f>
        <v>44728.989988425928</v>
      </c>
      <c r="C250">
        <v>1960775808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65045.71484375</v>
      </c>
    </row>
    <row r="251" spans="1:12" x14ac:dyDescent="0.25">
      <c r="A251">
        <v>1384</v>
      </c>
      <c r="B251" s="1">
        <f>DATE(2022,6,17) + TIME(0,0,0)</f>
        <v>44729</v>
      </c>
      <c r="C251">
        <v>1960806656</v>
      </c>
      <c r="D251">
        <v>0</v>
      </c>
      <c r="E251">
        <v>0</v>
      </c>
      <c r="F251">
        <v>0</v>
      </c>
      <c r="G251">
        <v>3076300.75</v>
      </c>
      <c r="H251">
        <v>0</v>
      </c>
      <c r="I251">
        <v>1</v>
      </c>
      <c r="J251">
        <v>0</v>
      </c>
      <c r="K251">
        <v>0</v>
      </c>
      <c r="L251">
        <v>65384.38671875</v>
      </c>
    </row>
    <row r="252" spans="1:12" x14ac:dyDescent="0.25">
      <c r="A252">
        <v>1387.99</v>
      </c>
      <c r="B252" s="1">
        <f>DATE(2022,6,20) + TIME(23,45,35)</f>
        <v>44732.989988425928</v>
      </c>
      <c r="C252">
        <v>1973081088</v>
      </c>
      <c r="D252">
        <v>0</v>
      </c>
      <c r="E252">
        <v>0</v>
      </c>
      <c r="F252">
        <v>0</v>
      </c>
      <c r="G252">
        <v>3076300.75</v>
      </c>
      <c r="H252">
        <v>0</v>
      </c>
      <c r="I252">
        <v>1</v>
      </c>
      <c r="J252">
        <v>0</v>
      </c>
      <c r="K252">
        <v>0</v>
      </c>
      <c r="L252">
        <v>66678.3046875</v>
      </c>
    </row>
    <row r="253" spans="1:12" x14ac:dyDescent="0.25">
      <c r="A253">
        <v>1388</v>
      </c>
      <c r="B253" s="1">
        <f>DATE(2022,6,21) + TIME(0,0,0)</f>
        <v>44733</v>
      </c>
      <c r="C253">
        <v>1973111168</v>
      </c>
      <c r="D253">
        <v>0</v>
      </c>
      <c r="E253">
        <v>0</v>
      </c>
      <c r="F253">
        <v>0</v>
      </c>
      <c r="G253">
        <v>3006055.75</v>
      </c>
      <c r="H253">
        <v>0</v>
      </c>
      <c r="I253">
        <v>1</v>
      </c>
      <c r="J253">
        <v>0</v>
      </c>
      <c r="K253">
        <v>0</v>
      </c>
      <c r="L253">
        <v>66661.7265625</v>
      </c>
    </row>
    <row r="254" spans="1:12" x14ac:dyDescent="0.25">
      <c r="A254">
        <v>1391.99</v>
      </c>
      <c r="B254" s="1">
        <f>DATE(2022,6,24) + TIME(23,45,35)</f>
        <v>44736.989988425928</v>
      </c>
      <c r="C254">
        <v>1985105280</v>
      </c>
      <c r="D254">
        <v>0</v>
      </c>
      <c r="E254">
        <v>0</v>
      </c>
      <c r="F254">
        <v>0</v>
      </c>
      <c r="G254">
        <v>3006055.75</v>
      </c>
      <c r="H254">
        <v>0</v>
      </c>
      <c r="I254">
        <v>1</v>
      </c>
      <c r="J254">
        <v>0</v>
      </c>
      <c r="K254">
        <v>0</v>
      </c>
      <c r="L254">
        <v>66731.890625</v>
      </c>
    </row>
    <row r="255" spans="1:12" x14ac:dyDescent="0.25">
      <c r="A255">
        <v>1392</v>
      </c>
      <c r="B255" s="1">
        <f>DATE(2022,6,25) + TIME(0,0,0)</f>
        <v>44737</v>
      </c>
      <c r="C255">
        <v>1985135488</v>
      </c>
      <c r="D255">
        <v>0</v>
      </c>
      <c r="E255">
        <v>0</v>
      </c>
      <c r="F255">
        <v>0</v>
      </c>
      <c r="G255">
        <v>3015218</v>
      </c>
      <c r="H255">
        <v>0</v>
      </c>
      <c r="I255">
        <v>1</v>
      </c>
      <c r="J255">
        <v>0</v>
      </c>
      <c r="K255">
        <v>0</v>
      </c>
      <c r="L255">
        <v>66734.1484375</v>
      </c>
    </row>
    <row r="256" spans="1:12" x14ac:dyDescent="0.25">
      <c r="A256">
        <v>1398.99</v>
      </c>
      <c r="B256" s="1">
        <f>DATE(2022,7,1) + TIME(23,45,35)</f>
        <v>44743.989988425928</v>
      </c>
      <c r="C256">
        <v>2006211840</v>
      </c>
      <c r="D256">
        <v>0</v>
      </c>
      <c r="E256">
        <v>0</v>
      </c>
      <c r="F256">
        <v>0</v>
      </c>
      <c r="G256">
        <v>3015218</v>
      </c>
      <c r="H256">
        <v>0</v>
      </c>
      <c r="I256">
        <v>1</v>
      </c>
      <c r="J256">
        <v>0</v>
      </c>
      <c r="K256">
        <v>0</v>
      </c>
      <c r="L256">
        <v>66813.703125</v>
      </c>
    </row>
    <row r="257" spans="1:12" x14ac:dyDescent="0.25">
      <c r="A257">
        <v>1399</v>
      </c>
      <c r="B257" s="1">
        <f>DATE(2022,7,2) + TIME(0,0,0)</f>
        <v>44744</v>
      </c>
      <c r="C257">
        <v>2006211840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65669.75</v>
      </c>
    </row>
    <row r="258" spans="1:12" x14ac:dyDescent="0.25">
      <c r="A258">
        <v>1400.99</v>
      </c>
      <c r="B258" s="1">
        <f>DATE(2022,7,3) + TIME(23,45,35)</f>
        <v>44745.989988425928</v>
      </c>
      <c r="C258">
        <v>2006211840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65660.3125</v>
      </c>
    </row>
    <row r="259" spans="1:12" x14ac:dyDescent="0.25">
      <c r="A259">
        <v>1401</v>
      </c>
      <c r="B259" s="1">
        <f>DATE(2022,7,4) + TIME(0,0,0)</f>
        <v>44746</v>
      </c>
      <c r="C259">
        <v>2006211840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65660.375</v>
      </c>
    </row>
    <row r="260" spans="1:12" x14ac:dyDescent="0.25">
      <c r="A260">
        <v>1401.49</v>
      </c>
      <c r="B260" s="1">
        <f>DATE(2022,7,4) + TIME(11,45,35)</f>
        <v>44746.489988425928</v>
      </c>
      <c r="C260">
        <v>2006211840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65664.234375</v>
      </c>
    </row>
    <row r="261" spans="1:12" x14ac:dyDescent="0.25">
      <c r="A261">
        <v>1401.5</v>
      </c>
      <c r="B261" s="1">
        <f>DATE(2022,7,4) + TIME(12,0,0)</f>
        <v>44746.5</v>
      </c>
      <c r="C261">
        <v>2006211840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65664.390625</v>
      </c>
    </row>
    <row r="262" spans="1:12" x14ac:dyDescent="0.25">
      <c r="A262">
        <v>1401.99</v>
      </c>
      <c r="B262" s="1">
        <f>DATE(2022,7,4) + TIME(23,45,35)</f>
        <v>44746.989988425928</v>
      </c>
      <c r="C262">
        <v>2006211840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65673.03125</v>
      </c>
    </row>
    <row r="263" spans="1:12" x14ac:dyDescent="0.25">
      <c r="A263">
        <v>1402</v>
      </c>
      <c r="B263" s="1">
        <f>DATE(2022,7,5) + TIME(0,0,0)</f>
        <v>44747</v>
      </c>
      <c r="C263">
        <v>2006211840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65673.15625</v>
      </c>
    </row>
    <row r="264" spans="1:12" x14ac:dyDescent="0.25">
      <c r="A264">
        <v>1403.99</v>
      </c>
      <c r="B264" s="1">
        <f>DATE(2022,7,6) + TIME(23,45,35)</f>
        <v>44748.989988425928</v>
      </c>
      <c r="C264">
        <v>2006211840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65698.6796875</v>
      </c>
    </row>
    <row r="265" spans="1:12" x14ac:dyDescent="0.25">
      <c r="A265">
        <v>1404</v>
      </c>
      <c r="B265" s="1">
        <f>DATE(2022,7,7) + TIME(0,0,0)</f>
        <v>44749</v>
      </c>
      <c r="C265">
        <v>2006211840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65698.8359375</v>
      </c>
    </row>
    <row r="266" spans="1:12" x14ac:dyDescent="0.25">
      <c r="A266">
        <v>1409.99</v>
      </c>
      <c r="B266" s="1">
        <f>DATE(2022,7,12) + TIME(23,45,35)</f>
        <v>44754.989988425928</v>
      </c>
      <c r="C266">
        <v>2006211840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65776.3203125</v>
      </c>
    </row>
    <row r="267" spans="1:12" x14ac:dyDescent="0.25">
      <c r="A267">
        <v>1410</v>
      </c>
      <c r="B267" s="1">
        <f>DATE(2022,7,13) + TIME(0,0,0)</f>
        <v>44755</v>
      </c>
      <c r="C267">
        <v>2006211840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65774.3046875</v>
      </c>
    </row>
    <row r="268" spans="1:12" x14ac:dyDescent="0.25">
      <c r="A268">
        <v>1411.99</v>
      </c>
      <c r="B268" s="1">
        <f>DATE(2022,7,14) + TIME(23,45,35)</f>
        <v>44756.989988425928</v>
      </c>
      <c r="C268">
        <v>2006211840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65462.890625</v>
      </c>
    </row>
    <row r="269" spans="1:12" x14ac:dyDescent="0.25">
      <c r="A269">
        <v>1412</v>
      </c>
      <c r="B269" s="1">
        <f>DATE(2022,7,15) + TIME(0,0,0)</f>
        <v>44757</v>
      </c>
      <c r="C269">
        <v>2006211840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65463.19140625</v>
      </c>
    </row>
    <row r="270" spans="1:12" x14ac:dyDescent="0.25">
      <c r="A270">
        <v>1416.99</v>
      </c>
      <c r="B270" s="1">
        <f>DATE(2022,7,19) + TIME(23,45,35)</f>
        <v>44761.989988425928</v>
      </c>
      <c r="C270">
        <v>2006211840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65700.0234375</v>
      </c>
    </row>
    <row r="271" spans="1:12" x14ac:dyDescent="0.25">
      <c r="A271">
        <v>1417</v>
      </c>
      <c r="B271" s="1">
        <f>DATE(2022,7,20) + TIME(0,0,0)</f>
        <v>44762</v>
      </c>
      <c r="C271">
        <v>2006211840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65700.390625</v>
      </c>
    </row>
    <row r="272" spans="1:12" x14ac:dyDescent="0.25">
      <c r="A272">
        <v>1419.99</v>
      </c>
      <c r="B272" s="1">
        <f>DATE(2022,7,22) + TIME(23,45,35)</f>
        <v>44764.989988425928</v>
      </c>
      <c r="C272">
        <v>2006211840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65776.9296875</v>
      </c>
    </row>
    <row r="273" spans="1:12" x14ac:dyDescent="0.25">
      <c r="A273">
        <v>1420</v>
      </c>
      <c r="B273" s="1">
        <f>DATE(2022,7,23) + TIME(0,0,0)</f>
        <v>44765</v>
      </c>
      <c r="C273">
        <v>2006211840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65777.1875</v>
      </c>
    </row>
    <row r="274" spans="1:12" x14ac:dyDescent="0.25">
      <c r="A274">
        <v>1428.99</v>
      </c>
      <c r="B274" s="1">
        <f>DATE(2022,7,31) + TIME(23,45,35)</f>
        <v>44773.989988425928</v>
      </c>
      <c r="C274">
        <v>2006211840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65959.9296875</v>
      </c>
    </row>
    <row r="275" spans="1:12" x14ac:dyDescent="0.25">
      <c r="A275">
        <v>1429</v>
      </c>
      <c r="B275" s="1">
        <f>DATE(2022,8,1) + TIME(0,0,0)</f>
        <v>44774</v>
      </c>
      <c r="C275">
        <v>2006211840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65960.078125</v>
      </c>
    </row>
    <row r="276" spans="1:12" x14ac:dyDescent="0.25">
      <c r="A276">
        <v>1429.79</v>
      </c>
      <c r="B276" s="1">
        <f>DATE(2022,8,1) + TIME(18,57,35)</f>
        <v>44774.789988425924</v>
      </c>
      <c r="C276">
        <v>2006211840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65966.78125</v>
      </c>
    </row>
    <row r="277" spans="1:12" x14ac:dyDescent="0.25">
      <c r="A277">
        <v>1429.8</v>
      </c>
      <c r="B277" s="1">
        <f>DATE(2022,8,1) + TIME(19,12,0)</f>
        <v>44774.8</v>
      </c>
      <c r="C277">
        <v>2006211840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65966.8984375</v>
      </c>
    </row>
    <row r="278" spans="1:12" x14ac:dyDescent="0.25">
      <c r="A278">
        <v>1429.99</v>
      </c>
      <c r="B278" s="1">
        <f>DATE(2022,8,1) + TIME(23,45,35)</f>
        <v>44774.989988425928</v>
      </c>
      <c r="C278">
        <v>2006211840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65969.21875</v>
      </c>
    </row>
    <row r="279" spans="1:12" x14ac:dyDescent="0.25">
      <c r="A279">
        <v>1430</v>
      </c>
      <c r="B279" s="1">
        <f>DATE(2022,8,2) + TIME(0,0,0)</f>
        <v>44775</v>
      </c>
      <c r="C279">
        <v>2006211840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65969.4140625</v>
      </c>
    </row>
    <row r="280" spans="1:12" x14ac:dyDescent="0.25">
      <c r="A280">
        <v>1432.99</v>
      </c>
      <c r="B280" s="1">
        <f>DATE(2022,8,4) + TIME(23,45,35)</f>
        <v>44777.989988425928</v>
      </c>
      <c r="C280">
        <v>2006211840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66032.6015625</v>
      </c>
    </row>
    <row r="281" spans="1:12" x14ac:dyDescent="0.25">
      <c r="A281">
        <v>1433</v>
      </c>
      <c r="B281" s="1">
        <f>DATE(2022,8,5) + TIME(0,0,0)</f>
        <v>44778</v>
      </c>
      <c r="C281">
        <v>2006211840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66032.8046875</v>
      </c>
    </row>
    <row r="282" spans="1:12" x14ac:dyDescent="0.25">
      <c r="A282">
        <v>1438.99</v>
      </c>
      <c r="B282" s="1">
        <f>DATE(2022,8,10) + TIME(23,45,35)</f>
        <v>44783.989988425928</v>
      </c>
      <c r="C282">
        <v>2006211840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66143.5</v>
      </c>
    </row>
    <row r="283" spans="1:12" x14ac:dyDescent="0.25">
      <c r="A283">
        <v>1439</v>
      </c>
      <c r="B283" s="1">
        <f>DATE(2022,8,11) + TIME(0,0,0)</f>
        <v>44784</v>
      </c>
      <c r="C283">
        <v>2006211840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66143.71875</v>
      </c>
    </row>
    <row r="284" spans="1:12" x14ac:dyDescent="0.25">
      <c r="A284">
        <v>1439.99</v>
      </c>
      <c r="B284" s="1">
        <f>DATE(2022,8,11) + TIME(23,45,35)</f>
        <v>44784.989988425928</v>
      </c>
      <c r="C284">
        <v>2006211840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66164.703125</v>
      </c>
    </row>
    <row r="285" spans="1:12" x14ac:dyDescent="0.25">
      <c r="A285">
        <v>1440</v>
      </c>
      <c r="B285" s="1">
        <f>DATE(2022,8,12) + TIME(0,0,0)</f>
        <v>44785</v>
      </c>
      <c r="C285">
        <v>2006211840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66164.8359375</v>
      </c>
    </row>
    <row r="286" spans="1:12" x14ac:dyDescent="0.25">
      <c r="A286">
        <v>1445.99</v>
      </c>
      <c r="B286" s="1">
        <f>DATE(2022,8,17) + TIME(23,45,35)</f>
        <v>44790.989988425928</v>
      </c>
      <c r="C286">
        <v>2006211840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66239.15625</v>
      </c>
    </row>
    <row r="287" spans="1:12" x14ac:dyDescent="0.25">
      <c r="A287">
        <v>1446</v>
      </c>
      <c r="B287" s="1">
        <f>DATE(2022,8,18) + TIME(0,0,0)</f>
        <v>44791</v>
      </c>
      <c r="C287">
        <v>2006211840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66239.359375</v>
      </c>
    </row>
    <row r="288" spans="1:12" x14ac:dyDescent="0.25">
      <c r="A288">
        <v>1464.99</v>
      </c>
      <c r="B288" s="1">
        <f>DATE(2022,9,5) + TIME(23,45,35)</f>
        <v>44809.989988425928</v>
      </c>
      <c r="C288">
        <v>2006211840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66534.890625</v>
      </c>
    </row>
    <row r="289" spans="1:12" x14ac:dyDescent="0.25">
      <c r="A289">
        <v>1465</v>
      </c>
      <c r="B289" s="1">
        <f>DATE(2022,9,6) + TIME(0,0,0)</f>
        <v>44810</v>
      </c>
      <c r="C289">
        <v>2006211840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66535.0546875</v>
      </c>
    </row>
    <row r="290" spans="1:12" x14ac:dyDescent="0.25">
      <c r="A290">
        <v>1466.99</v>
      </c>
      <c r="B290" s="1">
        <f>DATE(2022,9,7) + TIME(23,45,35)</f>
        <v>44811.989988425928</v>
      </c>
      <c r="C290">
        <v>2006211840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66563.3515625</v>
      </c>
    </row>
    <row r="291" spans="1:12" x14ac:dyDescent="0.25">
      <c r="A291">
        <v>1467</v>
      </c>
      <c r="B291" s="1">
        <f>DATE(2022,9,8) + TIME(0,0,0)</f>
        <v>44812</v>
      </c>
      <c r="C291">
        <v>2006211840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66563.453125</v>
      </c>
    </row>
    <row r="292" spans="1:12" x14ac:dyDescent="0.25">
      <c r="A292">
        <v>1467.59</v>
      </c>
      <c r="B292" s="1">
        <f>DATE(2022,9,8) + TIME(14,9,35)</f>
        <v>44812.589988425927</v>
      </c>
      <c r="C292">
        <v>2006211840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66568.8203125</v>
      </c>
    </row>
    <row r="293" spans="1:12" x14ac:dyDescent="0.25">
      <c r="A293">
        <v>1467.6</v>
      </c>
      <c r="B293" s="1">
        <f>DATE(2022,9,8) + TIME(14,24,0)</f>
        <v>44812.6</v>
      </c>
      <c r="C293">
        <v>2006211840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66568.96875</v>
      </c>
    </row>
    <row r="294" spans="1:12" x14ac:dyDescent="0.25">
      <c r="A294">
        <v>1478.99</v>
      </c>
      <c r="B294" s="1">
        <f>DATE(2022,9,19) + TIME(23,45,35)</f>
        <v>44823.989988425928</v>
      </c>
      <c r="C294">
        <v>2006211840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66730.015625</v>
      </c>
    </row>
    <row r="295" spans="1:12" x14ac:dyDescent="0.25">
      <c r="A295">
        <v>1479</v>
      </c>
      <c r="B295" s="1">
        <f>DATE(2022,9,20) + TIME(0,0,0)</f>
        <v>44824</v>
      </c>
      <c r="C295">
        <v>2006211840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66730.203125</v>
      </c>
    </row>
    <row r="296" spans="1:12" x14ac:dyDescent="0.25">
      <c r="A296">
        <v>1479.49</v>
      </c>
      <c r="B296" s="1">
        <f>DATE(2022,9,20) + TIME(11,45,35)</f>
        <v>44824.489988425928</v>
      </c>
      <c r="C296">
        <v>2006211840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66737.75</v>
      </c>
    </row>
    <row r="297" spans="1:12" x14ac:dyDescent="0.25">
      <c r="A297">
        <v>1479.5</v>
      </c>
      <c r="B297" s="1">
        <f>DATE(2022,9,20) + TIME(12,0,0)</f>
        <v>44824.5</v>
      </c>
      <c r="C297">
        <v>2006211840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66737.8984375</v>
      </c>
    </row>
    <row r="298" spans="1:12" x14ac:dyDescent="0.25">
      <c r="A298">
        <v>1487.99</v>
      </c>
      <c r="B298" s="1">
        <f>DATE(2022,9,28) + TIME(23,45,35)</f>
        <v>44832.989988425928</v>
      </c>
      <c r="C298">
        <v>2006211840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66850.4375</v>
      </c>
    </row>
    <row r="299" spans="1:12" x14ac:dyDescent="0.25">
      <c r="A299">
        <v>1488</v>
      </c>
      <c r="B299" s="1">
        <f>DATE(2022,9,29) + TIME(0,0,0)</f>
        <v>44833</v>
      </c>
      <c r="C299">
        <v>2006211840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66850.5859375</v>
      </c>
    </row>
    <row r="300" spans="1:12" x14ac:dyDescent="0.25">
      <c r="A300">
        <v>1492.99</v>
      </c>
      <c r="B300" s="1">
        <f>DATE(2022,10,3) + TIME(23,45,35)</f>
        <v>44837.989988425928</v>
      </c>
      <c r="C300">
        <v>2006211840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66917.9140625</v>
      </c>
    </row>
    <row r="301" spans="1:12" x14ac:dyDescent="0.25">
      <c r="A301">
        <v>1493</v>
      </c>
      <c r="B301" s="1">
        <f>DATE(2022,10,4) + TIME(0,0,0)</f>
        <v>44838</v>
      </c>
      <c r="C301">
        <v>2006211840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66919.390625</v>
      </c>
    </row>
    <row r="302" spans="1:12" x14ac:dyDescent="0.25">
      <c r="A302">
        <v>1512.99</v>
      </c>
      <c r="B302" s="1">
        <f>DATE(2022,10,23) + TIME(23,45,35)</f>
        <v>44857.989988425928</v>
      </c>
      <c r="C302">
        <v>2006211840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68238.15625</v>
      </c>
    </row>
    <row r="303" spans="1:12" x14ac:dyDescent="0.25">
      <c r="A303">
        <v>1513</v>
      </c>
      <c r="B303" s="1">
        <f>DATE(2022,10,24) + TIME(0,0,0)</f>
        <v>44858</v>
      </c>
      <c r="C303">
        <v>2006211840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68238.578125</v>
      </c>
    </row>
    <row r="304" spans="1:12" x14ac:dyDescent="0.25">
      <c r="A304">
        <v>1514.99</v>
      </c>
      <c r="B304" s="1">
        <f>DATE(2022,10,25) + TIME(23,45,35)</f>
        <v>44859.989988425928</v>
      </c>
      <c r="C304">
        <v>2006211840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68297.0390625</v>
      </c>
    </row>
    <row r="305" spans="1:12" x14ac:dyDescent="0.25">
      <c r="A305">
        <v>1515</v>
      </c>
      <c r="B305" s="1">
        <f>DATE(2022,10,26) + TIME(0,0,0)</f>
        <v>44860</v>
      </c>
      <c r="C305">
        <v>2006211840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68297.3828125</v>
      </c>
    </row>
    <row r="306" spans="1:12" x14ac:dyDescent="0.25">
      <c r="A306">
        <v>1517.99</v>
      </c>
      <c r="B306" s="1">
        <f>DATE(2022,10,28) + TIME(23,45,35)</f>
        <v>44862.989988425928</v>
      </c>
      <c r="C306">
        <v>2006211840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68396.4140625</v>
      </c>
    </row>
    <row r="307" spans="1:12" x14ac:dyDescent="0.25">
      <c r="A307">
        <v>1518</v>
      </c>
      <c r="B307" s="1">
        <f>DATE(2022,10,29) + TIME(0,0,0)</f>
        <v>44863</v>
      </c>
      <c r="C307">
        <v>2006211840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68397.3203125</v>
      </c>
    </row>
    <row r="308" spans="1:12" x14ac:dyDescent="0.25">
      <c r="A308">
        <v>1520.99</v>
      </c>
      <c r="B308" s="1">
        <f>DATE(2022,10,31) + TIME(23,45,35)</f>
        <v>44865.989988425928</v>
      </c>
      <c r="C308">
        <v>2006211840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68641.1171875</v>
      </c>
    </row>
    <row r="309" spans="1:12" x14ac:dyDescent="0.25">
      <c r="A309">
        <v>1521</v>
      </c>
      <c r="B309" s="1">
        <f>DATE(2022,11,1) + TIME(0,0,0)</f>
        <v>44866</v>
      </c>
      <c r="C309">
        <v>2006211840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68642.078125</v>
      </c>
    </row>
    <row r="310" spans="1:12" x14ac:dyDescent="0.25">
      <c r="A310">
        <v>1521.79</v>
      </c>
      <c r="B310" s="1">
        <f>DATE(2022,11,1) + TIME(18,57,35)</f>
        <v>44866.789988425924</v>
      </c>
      <c r="C310">
        <v>2006211840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68715.0078125</v>
      </c>
    </row>
    <row r="311" spans="1:12" x14ac:dyDescent="0.25">
      <c r="A311">
        <v>1521.8</v>
      </c>
      <c r="B311" s="1">
        <f>DATE(2022,11,1) + TIME(19,12,0)</f>
        <v>44866.8</v>
      </c>
      <c r="C311">
        <v>2006211840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68715.875</v>
      </c>
    </row>
    <row r="312" spans="1:12" x14ac:dyDescent="0.25">
      <c r="A312">
        <v>1522.99</v>
      </c>
      <c r="B312" s="1">
        <f>DATE(2022,11,2) + TIME(23,45,35)</f>
        <v>44867.989988425928</v>
      </c>
      <c r="C312">
        <v>2006211840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68808.34375</v>
      </c>
    </row>
    <row r="313" spans="1:12" x14ac:dyDescent="0.25">
      <c r="A313">
        <v>1523</v>
      </c>
      <c r="B313" s="1">
        <f>DATE(2022,11,3) + TIME(0,0,0)</f>
        <v>44868</v>
      </c>
      <c r="C313">
        <v>2006211840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68808.3359375</v>
      </c>
    </row>
    <row r="314" spans="1:12" x14ac:dyDescent="0.25">
      <c r="A314">
        <v>1525.99</v>
      </c>
      <c r="B314" s="1">
        <f>DATE(2022,11,5) + TIME(23,45,35)</f>
        <v>44870.989988425928</v>
      </c>
      <c r="C314">
        <v>2006211840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68775.5546875</v>
      </c>
    </row>
    <row r="315" spans="1:12" x14ac:dyDescent="0.25">
      <c r="A315">
        <v>1526</v>
      </c>
      <c r="B315" s="1">
        <f>DATE(2022,11,6) + TIME(0,0,0)</f>
        <v>44871</v>
      </c>
      <c r="C315">
        <v>2006211840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68776.046875</v>
      </c>
    </row>
    <row r="316" spans="1:12" x14ac:dyDescent="0.25">
      <c r="A316">
        <v>1526.99</v>
      </c>
      <c r="B316" s="1">
        <f>DATE(2022,11,6) + TIME(23,45,35)</f>
        <v>44871.989988425928</v>
      </c>
      <c r="C316">
        <v>2006211840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68839.34375</v>
      </c>
    </row>
    <row r="317" spans="1:12" x14ac:dyDescent="0.25">
      <c r="A317">
        <v>1527</v>
      </c>
      <c r="B317" s="1">
        <f>DATE(2022,11,7) + TIME(0,0,0)</f>
        <v>44872</v>
      </c>
      <c r="C317">
        <v>2006211840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68839.3203125</v>
      </c>
    </row>
    <row r="318" spans="1:12" x14ac:dyDescent="0.25">
      <c r="A318">
        <v>1529.99</v>
      </c>
      <c r="B318" s="1">
        <f>DATE(2022,11,9) + TIME(23,45,35)</f>
        <v>44874.989988425928</v>
      </c>
      <c r="C318">
        <v>2006211840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68808.546875</v>
      </c>
    </row>
    <row r="319" spans="1:12" x14ac:dyDescent="0.25">
      <c r="A319">
        <v>1530</v>
      </c>
      <c r="B319" s="1">
        <f>DATE(2022,11,10) + TIME(0,0,0)</f>
        <v>44875</v>
      </c>
      <c r="C319">
        <v>2006211840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68808.6953125</v>
      </c>
    </row>
    <row r="320" spans="1:12" x14ac:dyDescent="0.25">
      <c r="A320">
        <v>1530.99</v>
      </c>
      <c r="B320" s="1">
        <f>DATE(2022,11,10) + TIME(23,45,35)</f>
        <v>44875.989988425928</v>
      </c>
      <c r="C320">
        <v>2006211840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68831.859375</v>
      </c>
    </row>
    <row r="321" spans="1:12" x14ac:dyDescent="0.25">
      <c r="A321">
        <v>1531</v>
      </c>
      <c r="B321" s="1">
        <f>DATE(2022,11,11) + TIME(0,0,0)</f>
        <v>44876</v>
      </c>
      <c r="C321">
        <v>2006211840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68832.390625</v>
      </c>
    </row>
    <row r="322" spans="1:12" x14ac:dyDescent="0.25">
      <c r="A322">
        <v>1532.99</v>
      </c>
      <c r="B322" s="1">
        <f>DATE(2022,11,12) + TIME(23,45,35)</f>
        <v>44877.989988425928</v>
      </c>
      <c r="C322">
        <v>2006211840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68942.9296875</v>
      </c>
    </row>
    <row r="323" spans="1:12" x14ac:dyDescent="0.25">
      <c r="A323">
        <v>1533</v>
      </c>
      <c r="B323" s="1">
        <f>DATE(2022,11,13) + TIME(0,0,0)</f>
        <v>44878</v>
      </c>
      <c r="C323">
        <v>2006211840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68942.96875</v>
      </c>
    </row>
    <row r="324" spans="1:12" x14ac:dyDescent="0.25">
      <c r="A324">
        <v>1535.99</v>
      </c>
      <c r="B324" s="1">
        <f>DATE(2022,11,15) + TIME(23,45,35)</f>
        <v>44880.989988425928</v>
      </c>
      <c r="C324">
        <v>2006211840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68924.5703125</v>
      </c>
    </row>
    <row r="325" spans="1:12" x14ac:dyDescent="0.25">
      <c r="A325">
        <v>1536</v>
      </c>
      <c r="B325" s="1">
        <f>DATE(2022,11,16) + TIME(0,0,0)</f>
        <v>44881</v>
      </c>
      <c r="C325">
        <v>2006211840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68924.5234375</v>
      </c>
    </row>
    <row r="326" spans="1:12" x14ac:dyDescent="0.25">
      <c r="A326">
        <v>1536.99</v>
      </c>
      <c r="B326" s="1">
        <f>DATE(2022,11,16) + TIME(23,45,35)</f>
        <v>44881.989988425928</v>
      </c>
      <c r="C326">
        <v>2006211840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68921.359375</v>
      </c>
    </row>
    <row r="327" spans="1:12" x14ac:dyDescent="0.25">
      <c r="A327">
        <v>1537</v>
      </c>
      <c r="B327" s="1">
        <f>DATE(2022,11,17) + TIME(0,0,0)</f>
        <v>44882</v>
      </c>
      <c r="C327">
        <v>2006211840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68921.4921875</v>
      </c>
    </row>
    <row r="328" spans="1:12" x14ac:dyDescent="0.25">
      <c r="A328">
        <v>1541.99</v>
      </c>
      <c r="B328" s="1">
        <f>DATE(2022,11,21) + TIME(23,45,35)</f>
        <v>44886.989988425928</v>
      </c>
      <c r="C328">
        <v>2006211840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69020.46875</v>
      </c>
    </row>
    <row r="329" spans="1:12" x14ac:dyDescent="0.25">
      <c r="A329">
        <v>1542</v>
      </c>
      <c r="B329" s="1">
        <f>DATE(2022,11,22) + TIME(0,0,0)</f>
        <v>44887</v>
      </c>
      <c r="C329">
        <v>2006211840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69020.5859375</v>
      </c>
    </row>
    <row r="330" spans="1:12" x14ac:dyDescent="0.25">
      <c r="A330">
        <v>1545.99</v>
      </c>
      <c r="B330" s="1">
        <f>DATE(2022,11,25) + TIME(23,45,35)</f>
        <v>44890.989988425928</v>
      </c>
      <c r="C330">
        <v>2006211840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69068.953125</v>
      </c>
    </row>
    <row r="331" spans="1:12" x14ac:dyDescent="0.25">
      <c r="A331">
        <v>1546</v>
      </c>
      <c r="B331" s="1">
        <f>DATE(2022,11,26) + TIME(0,0,0)</f>
        <v>44891</v>
      </c>
      <c r="C331">
        <v>2006211840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69069.2265625</v>
      </c>
    </row>
    <row r="332" spans="1:12" x14ac:dyDescent="0.25">
      <c r="A332">
        <v>1550.99</v>
      </c>
      <c r="B332" s="1">
        <f>DATE(2022,11,30) + TIME(23,45,35)</f>
        <v>44895.989988425928</v>
      </c>
      <c r="C332">
        <v>2006211840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69198.5234375</v>
      </c>
    </row>
    <row r="333" spans="1:12" x14ac:dyDescent="0.25">
      <c r="A333">
        <v>1551</v>
      </c>
      <c r="B333" s="1">
        <f>DATE(2022,12,1) + TIME(0,0,0)</f>
        <v>44896</v>
      </c>
      <c r="C333">
        <v>2006211840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69199.5546875</v>
      </c>
    </row>
    <row r="334" spans="1:12" x14ac:dyDescent="0.25">
      <c r="A334">
        <v>1551.99</v>
      </c>
      <c r="B334" s="1">
        <f>DATE(2022,12,1) + TIME(23,45,35)</f>
        <v>44896.989988425928</v>
      </c>
      <c r="C334">
        <v>2006211840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69300.9921875</v>
      </c>
    </row>
    <row r="335" spans="1:12" x14ac:dyDescent="0.25">
      <c r="A335">
        <v>1552</v>
      </c>
      <c r="B335" s="1">
        <f>DATE(2022,12,2) + TIME(0,0,0)</f>
        <v>44897</v>
      </c>
      <c r="C335">
        <v>2006211840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69301.7109375</v>
      </c>
    </row>
    <row r="336" spans="1:12" x14ac:dyDescent="0.25">
      <c r="A336">
        <v>1552.49</v>
      </c>
      <c r="B336" s="1">
        <f>DATE(2022,12,2) + TIME(11,45,35)</f>
        <v>44897.489988425928</v>
      </c>
      <c r="C336">
        <v>2006211840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69330.8984375</v>
      </c>
    </row>
    <row r="337" spans="1:12" x14ac:dyDescent="0.25">
      <c r="A337">
        <v>1552.5</v>
      </c>
      <c r="B337" s="1">
        <f>DATE(2022,12,2) + TIME(12,0,0)</f>
        <v>44897.5</v>
      </c>
      <c r="C337">
        <v>2006211840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69331.4765625</v>
      </c>
    </row>
    <row r="338" spans="1:12" x14ac:dyDescent="0.25">
      <c r="A338">
        <v>1553.99</v>
      </c>
      <c r="B338" s="1">
        <f>DATE(2022,12,3) + TIME(23,45,35)</f>
        <v>44898.989988425928</v>
      </c>
      <c r="C338">
        <v>2006211840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69404.6015625</v>
      </c>
    </row>
    <row r="339" spans="1:12" x14ac:dyDescent="0.25">
      <c r="A339">
        <v>1554</v>
      </c>
      <c r="B339" s="1">
        <f>DATE(2022,12,4) + TIME(0,0,0)</f>
        <v>44899</v>
      </c>
      <c r="C339">
        <v>2006211840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69404.515625</v>
      </c>
    </row>
    <row r="340" spans="1:12" x14ac:dyDescent="0.25">
      <c r="A340">
        <v>1555</v>
      </c>
      <c r="B340" s="1">
        <f>DATE(2022,12,5) + TIME(0,0,0)</f>
        <v>44900</v>
      </c>
      <c r="C340">
        <v>2006211840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69382.2734375</v>
      </c>
    </row>
    <row r="341" spans="1:12" x14ac:dyDescent="0.25">
      <c r="A341">
        <v>1555.99</v>
      </c>
      <c r="B341" s="1">
        <f>DATE(2022,12,5) + TIME(23,45,35)</f>
        <v>44900.989988425928</v>
      </c>
      <c r="C341">
        <v>2006211840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69368.1953125</v>
      </c>
    </row>
    <row r="342" spans="1:12" x14ac:dyDescent="0.25">
      <c r="A342">
        <v>1556</v>
      </c>
      <c r="B342" s="1">
        <f>DATE(2022,12,6) + TIME(0,0,0)</f>
        <v>44901</v>
      </c>
      <c r="C342">
        <v>2006211840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69368.171875</v>
      </c>
    </row>
    <row r="343" spans="1:12" x14ac:dyDescent="0.25">
      <c r="A343">
        <v>1556.99</v>
      </c>
      <c r="B343" s="1">
        <f>DATE(2022,12,6) + TIME(23,45,35)</f>
        <v>44901.989988425928</v>
      </c>
      <c r="C343">
        <v>2006211840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69372.4140625</v>
      </c>
    </row>
    <row r="344" spans="1:12" x14ac:dyDescent="0.25">
      <c r="A344">
        <v>1557</v>
      </c>
      <c r="B344" s="1">
        <f>DATE(2022,12,7) + TIME(0,0,0)</f>
        <v>44902</v>
      </c>
      <c r="C344">
        <v>2006211840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69372.3828125</v>
      </c>
    </row>
    <row r="345" spans="1:12" x14ac:dyDescent="0.25">
      <c r="A345">
        <v>1562.99</v>
      </c>
      <c r="B345" s="1">
        <f>DATE(2022,12,12) + TIME(23,45,35)</f>
        <v>44907.989988425928</v>
      </c>
      <c r="C345">
        <v>2006211840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69409.4296875</v>
      </c>
    </row>
    <row r="346" spans="1:12" x14ac:dyDescent="0.25">
      <c r="A346">
        <v>1563</v>
      </c>
      <c r="B346" s="1">
        <f>DATE(2022,12,13) + TIME(0,0,0)</f>
        <v>44908</v>
      </c>
      <c r="C346">
        <v>2006211840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69409.625</v>
      </c>
    </row>
    <row r="347" spans="1:12" x14ac:dyDescent="0.25">
      <c r="A347">
        <v>1569.99</v>
      </c>
      <c r="B347" s="1">
        <f>DATE(2022,12,19) + TIME(23,45,35)</f>
        <v>44914.989988425928</v>
      </c>
      <c r="C347">
        <v>2006211840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69519.40625</v>
      </c>
    </row>
    <row r="348" spans="1:12" x14ac:dyDescent="0.25">
      <c r="A348">
        <v>1570</v>
      </c>
      <c r="B348" s="1">
        <f>DATE(2022,12,20) + TIME(0,0,0)</f>
        <v>44915</v>
      </c>
      <c r="C348">
        <v>2006211840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69519.59375</v>
      </c>
    </row>
    <row r="349" spans="1:12" x14ac:dyDescent="0.25">
      <c r="A349">
        <v>1570.99</v>
      </c>
      <c r="B349" s="1">
        <f>DATE(2022,12,20) + TIME(23,45,35)</f>
        <v>44915.989988425928</v>
      </c>
      <c r="C349">
        <v>2006211840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69538.9140625</v>
      </c>
    </row>
    <row r="350" spans="1:12" x14ac:dyDescent="0.25">
      <c r="A350">
        <v>1571</v>
      </c>
      <c r="B350" s="1">
        <f>DATE(2022,12,21) + TIME(0,0,0)</f>
        <v>44916</v>
      </c>
      <c r="C350">
        <v>2006211840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69538.953125</v>
      </c>
    </row>
    <row r="351" spans="1:12" x14ac:dyDescent="0.25">
      <c r="A351">
        <v>1575.99</v>
      </c>
      <c r="B351" s="1">
        <f>DATE(2022,12,25) + TIME(23,45,35)</f>
        <v>44920.989988425928</v>
      </c>
      <c r="C351">
        <v>2006211840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69568.96875</v>
      </c>
    </row>
    <row r="352" spans="1:12" x14ac:dyDescent="0.25">
      <c r="A352">
        <v>1576</v>
      </c>
      <c r="B352" s="1">
        <f>DATE(2022,12,26) + TIME(0,0,0)</f>
        <v>44921</v>
      </c>
      <c r="C352">
        <v>2006211840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69569.1640625</v>
      </c>
    </row>
    <row r="353" spans="1:12" x14ac:dyDescent="0.25">
      <c r="A353">
        <v>1578.99</v>
      </c>
      <c r="B353" s="1">
        <f>DATE(2022,12,28) + TIME(23,45,35)</f>
        <v>44923.989988425928</v>
      </c>
      <c r="C353">
        <v>2006211840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69627.96875</v>
      </c>
    </row>
    <row r="354" spans="1:12" x14ac:dyDescent="0.25">
      <c r="A354">
        <v>1579</v>
      </c>
      <c r="B354" s="1">
        <f>DATE(2022,12,29) + TIME(0,0,0)</f>
        <v>44924</v>
      </c>
      <c r="C354">
        <v>2006241664</v>
      </c>
      <c r="D354">
        <v>0</v>
      </c>
      <c r="E354">
        <v>0</v>
      </c>
      <c r="F354">
        <v>0</v>
      </c>
      <c r="G354">
        <v>2985577.5</v>
      </c>
      <c r="H354">
        <v>0</v>
      </c>
      <c r="I354">
        <v>1</v>
      </c>
      <c r="J354">
        <v>0</v>
      </c>
      <c r="K354">
        <v>0</v>
      </c>
      <c r="L354">
        <v>72964.5546875</v>
      </c>
    </row>
    <row r="355" spans="1:12" x14ac:dyDescent="0.25">
      <c r="A355">
        <v>1591.99</v>
      </c>
      <c r="B355" s="1">
        <f>DATE(2023,1,10) + TIME(23,45,35)</f>
        <v>44936.989988425928</v>
      </c>
      <c r="C355">
        <v>2045024384</v>
      </c>
      <c r="D355">
        <v>0</v>
      </c>
      <c r="E355">
        <v>0</v>
      </c>
      <c r="F355">
        <v>0</v>
      </c>
      <c r="G355">
        <v>2985577.5</v>
      </c>
      <c r="H355">
        <v>0</v>
      </c>
      <c r="I355">
        <v>1</v>
      </c>
      <c r="J355">
        <v>0</v>
      </c>
      <c r="K355">
        <v>0</v>
      </c>
      <c r="L355">
        <v>72316.265625</v>
      </c>
    </row>
    <row r="356" spans="1:12" x14ac:dyDescent="0.25">
      <c r="A356">
        <v>1592</v>
      </c>
      <c r="B356" s="1">
        <f>DATE(2023,1,11) + TIME(0,0,0)</f>
        <v>44937</v>
      </c>
      <c r="C356">
        <v>2045055104</v>
      </c>
      <c r="D356">
        <v>0</v>
      </c>
      <c r="E356">
        <v>0</v>
      </c>
      <c r="F356">
        <v>0</v>
      </c>
      <c r="G356">
        <v>3080667.25</v>
      </c>
      <c r="H356">
        <v>0</v>
      </c>
      <c r="I356">
        <v>1</v>
      </c>
      <c r="J356">
        <v>0</v>
      </c>
      <c r="K356">
        <v>0</v>
      </c>
      <c r="L356">
        <v>72358.453125</v>
      </c>
    </row>
    <row r="357" spans="1:12" x14ac:dyDescent="0.25">
      <c r="A357">
        <v>1594.99</v>
      </c>
      <c r="B357" s="1">
        <f>DATE(2023,1,13) + TIME(23,45,35)</f>
        <v>44939.989988425928</v>
      </c>
      <c r="C357">
        <v>2054266368</v>
      </c>
      <c r="D357">
        <v>0</v>
      </c>
      <c r="E357">
        <v>0</v>
      </c>
      <c r="F357">
        <v>0</v>
      </c>
      <c r="G357">
        <v>3080667.25</v>
      </c>
      <c r="H357">
        <v>0</v>
      </c>
      <c r="I357">
        <v>1</v>
      </c>
      <c r="J357">
        <v>0</v>
      </c>
      <c r="K357">
        <v>0</v>
      </c>
      <c r="L357">
        <v>72367.7421875</v>
      </c>
    </row>
    <row r="358" spans="1:12" x14ac:dyDescent="0.25">
      <c r="A358">
        <v>1595</v>
      </c>
      <c r="B358" s="1">
        <f>DATE(2023,1,14) + TIME(0,0,0)</f>
        <v>44940</v>
      </c>
      <c r="C358">
        <v>2054296320</v>
      </c>
      <c r="D358">
        <v>0</v>
      </c>
      <c r="E358">
        <v>0</v>
      </c>
      <c r="F358">
        <v>0</v>
      </c>
      <c r="G358">
        <v>2996495</v>
      </c>
      <c r="H358">
        <v>0</v>
      </c>
      <c r="I358">
        <v>1</v>
      </c>
      <c r="J358">
        <v>0</v>
      </c>
      <c r="K358">
        <v>0</v>
      </c>
      <c r="L358">
        <v>72331.828125</v>
      </c>
    </row>
    <row r="359" spans="1:12" x14ac:dyDescent="0.25">
      <c r="A359">
        <v>1600.58</v>
      </c>
      <c r="B359" s="1">
        <f>DATE(2023,1,19) + TIME(13,55,11)</f>
        <v>44945.579988425925</v>
      </c>
      <c r="C359">
        <v>2071016704</v>
      </c>
      <c r="D359">
        <v>0</v>
      </c>
      <c r="E359">
        <v>0</v>
      </c>
      <c r="F359">
        <v>0</v>
      </c>
      <c r="G359">
        <v>2996495</v>
      </c>
      <c r="H359">
        <v>0</v>
      </c>
      <c r="I359">
        <v>1</v>
      </c>
      <c r="J359">
        <v>0</v>
      </c>
      <c r="K359">
        <v>0</v>
      </c>
      <c r="L359">
        <v>72225.5546875</v>
      </c>
    </row>
    <row r="360" spans="1:12" x14ac:dyDescent="0.25">
      <c r="A360">
        <v>1600.99</v>
      </c>
      <c r="B360" s="1">
        <f>DATE(2023,1,19) + TIME(23,45,35)</f>
        <v>44945.989988425928</v>
      </c>
      <c r="C360">
        <v>2072245248</v>
      </c>
      <c r="D360">
        <v>0</v>
      </c>
      <c r="E360">
        <v>0</v>
      </c>
      <c r="F360">
        <v>0</v>
      </c>
      <c r="G360">
        <v>2996495</v>
      </c>
      <c r="H360">
        <v>0</v>
      </c>
      <c r="I360">
        <v>1</v>
      </c>
      <c r="J360">
        <v>0</v>
      </c>
      <c r="K360">
        <v>0</v>
      </c>
      <c r="L360">
        <v>72223.1875</v>
      </c>
    </row>
    <row r="361" spans="1:12" x14ac:dyDescent="0.25">
      <c r="A361">
        <v>1601</v>
      </c>
      <c r="B361" s="1">
        <f>DATE(2023,1,20) + TIME(0,0,0)</f>
        <v>44946</v>
      </c>
      <c r="C361">
        <v>2072276096</v>
      </c>
      <c r="D361">
        <v>0</v>
      </c>
      <c r="E361">
        <v>0</v>
      </c>
      <c r="F361">
        <v>0</v>
      </c>
      <c r="G361">
        <v>3085461</v>
      </c>
      <c r="H361">
        <v>0</v>
      </c>
      <c r="I361">
        <v>1</v>
      </c>
      <c r="J361">
        <v>0</v>
      </c>
      <c r="K361">
        <v>0</v>
      </c>
      <c r="L361">
        <v>72260.015625</v>
      </c>
    </row>
    <row r="362" spans="1:12" x14ac:dyDescent="0.25">
      <c r="A362">
        <v>1602.99</v>
      </c>
      <c r="B362" s="1">
        <f>DATE(2023,1,21) + TIME(23,45,35)</f>
        <v>44947.989988425928</v>
      </c>
      <c r="C362">
        <v>2078416256</v>
      </c>
      <c r="D362">
        <v>0</v>
      </c>
      <c r="E362">
        <v>0</v>
      </c>
      <c r="F362">
        <v>0</v>
      </c>
      <c r="G362">
        <v>3085461</v>
      </c>
      <c r="H362">
        <v>0</v>
      </c>
      <c r="I362">
        <v>1</v>
      </c>
      <c r="J362">
        <v>0</v>
      </c>
      <c r="K362">
        <v>0</v>
      </c>
      <c r="L362">
        <v>72293.40625</v>
      </c>
    </row>
    <row r="363" spans="1:12" x14ac:dyDescent="0.25">
      <c r="A363">
        <v>1603</v>
      </c>
      <c r="B363" s="1">
        <f>DATE(2023,1,22) + TIME(0,0,0)</f>
        <v>44948</v>
      </c>
      <c r="C363">
        <v>2078446080</v>
      </c>
      <c r="D363">
        <v>0</v>
      </c>
      <c r="E363">
        <v>0</v>
      </c>
      <c r="F363">
        <v>0</v>
      </c>
      <c r="G363">
        <v>2989130.5</v>
      </c>
      <c r="H363">
        <v>0</v>
      </c>
      <c r="I363">
        <v>1</v>
      </c>
      <c r="J363">
        <v>0</v>
      </c>
      <c r="K363">
        <v>0</v>
      </c>
      <c r="L363">
        <v>72253.734375</v>
      </c>
    </row>
    <row r="364" spans="1:12" x14ac:dyDescent="0.25">
      <c r="A364">
        <v>1605.99</v>
      </c>
      <c r="B364" s="1">
        <f>DATE(2023,1,24) + TIME(23,45,35)</f>
        <v>44950.989988425928</v>
      </c>
      <c r="C364">
        <v>2087383552</v>
      </c>
      <c r="D364">
        <v>0</v>
      </c>
      <c r="E364">
        <v>0</v>
      </c>
      <c r="F364">
        <v>0</v>
      </c>
      <c r="G364">
        <v>2989130.5</v>
      </c>
      <c r="H364">
        <v>0</v>
      </c>
      <c r="I364">
        <v>1</v>
      </c>
      <c r="J364">
        <v>0</v>
      </c>
      <c r="K364">
        <v>0</v>
      </c>
      <c r="L364">
        <v>72197.2578125</v>
      </c>
    </row>
    <row r="365" spans="1:12" x14ac:dyDescent="0.25">
      <c r="A365">
        <v>1606</v>
      </c>
      <c r="B365" s="1">
        <f>DATE(2023,1,25) + TIME(0,0,0)</f>
        <v>44951</v>
      </c>
      <c r="C365">
        <v>2087414144</v>
      </c>
      <c r="D365">
        <v>0</v>
      </c>
      <c r="E365">
        <v>0</v>
      </c>
      <c r="F365">
        <v>0</v>
      </c>
      <c r="G365">
        <v>3047994.5</v>
      </c>
      <c r="H365">
        <v>0</v>
      </c>
      <c r="I365">
        <v>1</v>
      </c>
      <c r="J365">
        <v>0</v>
      </c>
      <c r="K365">
        <v>0</v>
      </c>
      <c r="L365">
        <v>72221.375</v>
      </c>
    </row>
    <row r="366" spans="1:12" x14ac:dyDescent="0.25">
      <c r="A366">
        <v>1613.99</v>
      </c>
      <c r="B366" s="1">
        <f>DATE(2023,2,1) + TIME(23,45,35)</f>
        <v>44958.989988425928</v>
      </c>
      <c r="C366">
        <v>2111767552</v>
      </c>
      <c r="D366">
        <v>0</v>
      </c>
      <c r="E366">
        <v>0</v>
      </c>
      <c r="F366">
        <v>0</v>
      </c>
      <c r="G366">
        <v>3047994.5</v>
      </c>
      <c r="H366">
        <v>0</v>
      </c>
      <c r="I366">
        <v>1</v>
      </c>
      <c r="J366">
        <v>0</v>
      </c>
      <c r="K366">
        <v>0</v>
      </c>
      <c r="L366">
        <v>72269.09375</v>
      </c>
    </row>
    <row r="367" spans="1:12" x14ac:dyDescent="0.25">
      <c r="A367">
        <v>1614</v>
      </c>
      <c r="B367" s="1">
        <f>DATE(2023,2,2) + TIME(0,0,0)</f>
        <v>44959</v>
      </c>
      <c r="C367">
        <v>2111797888</v>
      </c>
      <c r="D367">
        <v>0</v>
      </c>
      <c r="E367">
        <v>0</v>
      </c>
      <c r="F367">
        <v>0</v>
      </c>
      <c r="G367">
        <v>3029527</v>
      </c>
      <c r="H367">
        <v>0</v>
      </c>
      <c r="I367">
        <v>1</v>
      </c>
      <c r="J367">
        <v>0</v>
      </c>
      <c r="K367">
        <v>0</v>
      </c>
      <c r="L367">
        <v>72262.0078125</v>
      </c>
    </row>
    <row r="368" spans="1:12" x14ac:dyDescent="0.25">
      <c r="A368">
        <v>1627.99</v>
      </c>
      <c r="B368" s="1">
        <f>DATE(2023,2,15) + TIME(23,45,35)</f>
        <v>44972.989988425928</v>
      </c>
      <c r="C368">
        <v>2154180864</v>
      </c>
      <c r="D368">
        <v>0</v>
      </c>
      <c r="E368">
        <v>0</v>
      </c>
      <c r="F368">
        <v>0</v>
      </c>
      <c r="G368">
        <v>3029527</v>
      </c>
      <c r="H368">
        <v>0</v>
      </c>
      <c r="I368">
        <v>1</v>
      </c>
      <c r="J368">
        <v>0</v>
      </c>
      <c r="K368">
        <v>0</v>
      </c>
      <c r="L368">
        <v>72268.671875</v>
      </c>
    </row>
    <row r="369" spans="1:12" x14ac:dyDescent="0.25">
      <c r="A369">
        <v>1628</v>
      </c>
      <c r="B369" s="1">
        <f>DATE(2023,2,16) + TIME(0,0,0)</f>
        <v>44973</v>
      </c>
      <c r="C369">
        <v>2154210560</v>
      </c>
      <c r="D369">
        <v>0</v>
      </c>
      <c r="E369">
        <v>0</v>
      </c>
      <c r="F369">
        <v>0</v>
      </c>
      <c r="G369">
        <v>2956682.75</v>
      </c>
      <c r="H369">
        <v>0</v>
      </c>
      <c r="I369">
        <v>1</v>
      </c>
      <c r="J369">
        <v>0</v>
      </c>
      <c r="K369">
        <v>0</v>
      </c>
      <c r="L369">
        <v>72238.7734375</v>
      </c>
    </row>
    <row r="370" spans="1:12" x14ac:dyDescent="0.25">
      <c r="A370">
        <v>1633.99</v>
      </c>
      <c r="B370" s="1">
        <f>DATE(2023,2,21) + TIME(23,45,35)</f>
        <v>44978.989988425928</v>
      </c>
      <c r="C370">
        <v>2171921152</v>
      </c>
      <c r="D370">
        <v>0</v>
      </c>
      <c r="E370">
        <v>0</v>
      </c>
      <c r="F370">
        <v>0</v>
      </c>
      <c r="G370">
        <v>2956682.75</v>
      </c>
      <c r="H370">
        <v>0</v>
      </c>
      <c r="I370">
        <v>1</v>
      </c>
      <c r="J370">
        <v>0</v>
      </c>
      <c r="K370">
        <v>0</v>
      </c>
      <c r="L370">
        <v>72194.8046875</v>
      </c>
    </row>
    <row r="371" spans="1:12" x14ac:dyDescent="0.25">
      <c r="A371">
        <v>1634</v>
      </c>
      <c r="B371" s="1">
        <f>DATE(2023,2,22) + TIME(0,0,0)</f>
        <v>44979</v>
      </c>
      <c r="C371">
        <v>2171951872</v>
      </c>
      <c r="D371">
        <v>0</v>
      </c>
      <c r="E371">
        <v>0</v>
      </c>
      <c r="F371">
        <v>0</v>
      </c>
      <c r="G371">
        <v>3094550.75</v>
      </c>
      <c r="H371">
        <v>0</v>
      </c>
      <c r="I371">
        <v>1</v>
      </c>
      <c r="J371">
        <v>0</v>
      </c>
      <c r="K371">
        <v>0</v>
      </c>
      <c r="L371">
        <v>72251.5859375</v>
      </c>
    </row>
    <row r="372" spans="1:12" x14ac:dyDescent="0.25">
      <c r="A372">
        <v>1645.99</v>
      </c>
      <c r="B372" s="1">
        <f>DATE(2023,3,5) + TIME(23,45,35)</f>
        <v>44990.989988425928</v>
      </c>
      <c r="C372">
        <v>2209055744</v>
      </c>
      <c r="D372">
        <v>0</v>
      </c>
      <c r="E372">
        <v>0</v>
      </c>
      <c r="F372">
        <v>0</v>
      </c>
      <c r="G372">
        <v>3094550.75</v>
      </c>
      <c r="H372">
        <v>0</v>
      </c>
      <c r="I372">
        <v>1</v>
      </c>
      <c r="J372">
        <v>0</v>
      </c>
      <c r="K372">
        <v>0</v>
      </c>
      <c r="L372">
        <v>72368.53125</v>
      </c>
    </row>
    <row r="373" spans="1:12" x14ac:dyDescent="0.25">
      <c r="A373">
        <v>1646</v>
      </c>
      <c r="B373" s="1">
        <f>DATE(2023,3,6) + TIME(0,0,0)</f>
        <v>44991</v>
      </c>
      <c r="C373">
        <v>2209095680</v>
      </c>
      <c r="D373">
        <v>0</v>
      </c>
      <c r="E373">
        <v>0</v>
      </c>
      <c r="F373">
        <v>0</v>
      </c>
      <c r="G373">
        <v>3998921</v>
      </c>
      <c r="H373">
        <v>0</v>
      </c>
      <c r="I373">
        <v>1</v>
      </c>
      <c r="J373">
        <v>0</v>
      </c>
      <c r="K373">
        <v>0</v>
      </c>
      <c r="L373">
        <v>72746.34375</v>
      </c>
    </row>
    <row r="374" spans="1:12" x14ac:dyDescent="0.25">
      <c r="A374">
        <v>1648.99</v>
      </c>
      <c r="B374" s="1">
        <f>DATE(2023,3,8) + TIME(23,45,35)</f>
        <v>44993.989988425928</v>
      </c>
      <c r="C374">
        <v>2221052416</v>
      </c>
      <c r="D374">
        <v>0</v>
      </c>
      <c r="E374">
        <v>0</v>
      </c>
      <c r="F374">
        <v>0</v>
      </c>
      <c r="G374">
        <v>3998921</v>
      </c>
      <c r="H374">
        <v>0</v>
      </c>
      <c r="I374">
        <v>1</v>
      </c>
      <c r="J374">
        <v>0</v>
      </c>
      <c r="K374">
        <v>0</v>
      </c>
      <c r="L374">
        <v>73324.4453125</v>
      </c>
    </row>
    <row r="375" spans="1:12" x14ac:dyDescent="0.25">
      <c r="A375">
        <v>1649</v>
      </c>
      <c r="B375" s="1">
        <f>DATE(2023,3,9) + TIME(0,0,0)</f>
        <v>44994</v>
      </c>
      <c r="C375">
        <v>2221093120</v>
      </c>
      <c r="D375">
        <v>0</v>
      </c>
      <c r="E375">
        <v>0</v>
      </c>
      <c r="F375">
        <v>0</v>
      </c>
      <c r="G375">
        <v>4079432</v>
      </c>
      <c r="H375">
        <v>0</v>
      </c>
      <c r="I375">
        <v>1</v>
      </c>
      <c r="J375">
        <v>0</v>
      </c>
      <c r="K375">
        <v>0</v>
      </c>
      <c r="L375">
        <v>73358.875</v>
      </c>
    </row>
    <row r="376" spans="1:12" x14ac:dyDescent="0.25">
      <c r="A376">
        <v>1649.39</v>
      </c>
      <c r="B376" s="1">
        <f>DATE(2023,3,9) + TIME(9,21,36)</f>
        <v>44994.39</v>
      </c>
      <c r="C376">
        <v>2222684160</v>
      </c>
      <c r="D376">
        <v>0</v>
      </c>
      <c r="E376">
        <v>0</v>
      </c>
      <c r="F376">
        <v>0</v>
      </c>
      <c r="G376">
        <v>4079432</v>
      </c>
      <c r="H376">
        <v>0</v>
      </c>
      <c r="I376">
        <v>1</v>
      </c>
      <c r="J376">
        <v>0</v>
      </c>
      <c r="K376">
        <v>0</v>
      </c>
      <c r="L376">
        <v>73408.2578125</v>
      </c>
    </row>
    <row r="377" spans="1:12" x14ac:dyDescent="0.25">
      <c r="A377">
        <v>1649.4</v>
      </c>
      <c r="B377" s="1">
        <f>DATE(2023,3,9) + TIME(9,35,59)</f>
        <v>44994.399988425925</v>
      </c>
      <c r="C377">
        <v>2222722816</v>
      </c>
      <c r="D377">
        <v>0</v>
      </c>
      <c r="E377">
        <v>0</v>
      </c>
      <c r="F377">
        <v>0</v>
      </c>
      <c r="G377">
        <v>3859459.75</v>
      </c>
      <c r="H377">
        <v>0</v>
      </c>
      <c r="I377">
        <v>1</v>
      </c>
      <c r="J377">
        <v>0</v>
      </c>
      <c r="K377">
        <v>0</v>
      </c>
      <c r="L377">
        <v>73315.8203125</v>
      </c>
    </row>
    <row r="378" spans="1:12" x14ac:dyDescent="0.25">
      <c r="A378">
        <v>1649.99</v>
      </c>
      <c r="B378" s="1">
        <f>DATE(2023,3,9) + TIME(23,45,35)</f>
        <v>44994.989988425928</v>
      </c>
      <c r="C378">
        <v>2224999936</v>
      </c>
      <c r="D378">
        <v>0</v>
      </c>
      <c r="E378">
        <v>0</v>
      </c>
      <c r="F378">
        <v>0</v>
      </c>
      <c r="G378">
        <v>3859459.75</v>
      </c>
      <c r="H378">
        <v>0</v>
      </c>
      <c r="I378">
        <v>1</v>
      </c>
      <c r="J378">
        <v>0</v>
      </c>
      <c r="K378">
        <v>0</v>
      </c>
      <c r="L378">
        <v>73271.4453125</v>
      </c>
    </row>
    <row r="379" spans="1:12" x14ac:dyDescent="0.25">
      <c r="A379">
        <v>1650</v>
      </c>
      <c r="B379" s="1">
        <f>DATE(2023,3,10) + TIME(0,0,0)</f>
        <v>44995</v>
      </c>
      <c r="C379">
        <v>2225030912</v>
      </c>
      <c r="D379">
        <v>0</v>
      </c>
      <c r="E379">
        <v>0</v>
      </c>
      <c r="F379">
        <v>0</v>
      </c>
      <c r="G379">
        <v>3099340.75</v>
      </c>
      <c r="H379">
        <v>0</v>
      </c>
      <c r="I379">
        <v>1</v>
      </c>
      <c r="J379">
        <v>0</v>
      </c>
      <c r="K379">
        <v>0</v>
      </c>
      <c r="L379">
        <v>72951.2109375</v>
      </c>
    </row>
    <row r="380" spans="1:12" x14ac:dyDescent="0.25">
      <c r="A380">
        <v>1650.99</v>
      </c>
      <c r="B380" s="1">
        <f>DATE(2023,3,10) + TIME(23,45,35)</f>
        <v>44995.989988425928</v>
      </c>
      <c r="C380">
        <v>2228099328</v>
      </c>
      <c r="D380">
        <v>0</v>
      </c>
      <c r="E380">
        <v>0</v>
      </c>
      <c r="F380">
        <v>0</v>
      </c>
      <c r="G380">
        <v>3099340.75</v>
      </c>
      <c r="H380">
        <v>0</v>
      </c>
      <c r="I380">
        <v>1</v>
      </c>
      <c r="J380">
        <v>0</v>
      </c>
      <c r="K380">
        <v>0</v>
      </c>
      <c r="L380">
        <v>72613.359375</v>
      </c>
    </row>
    <row r="381" spans="1:12" x14ac:dyDescent="0.25">
      <c r="A381">
        <v>1651</v>
      </c>
      <c r="B381" s="1">
        <f>DATE(2023,3,11) + TIME(0,0,0)</f>
        <v>44996</v>
      </c>
      <c r="C381">
        <v>2228139520</v>
      </c>
      <c r="D381">
        <v>0</v>
      </c>
      <c r="E381">
        <v>0</v>
      </c>
      <c r="F381">
        <v>0</v>
      </c>
      <c r="G381">
        <v>4027997.25</v>
      </c>
      <c r="H381">
        <v>0</v>
      </c>
      <c r="I381">
        <v>1</v>
      </c>
      <c r="J381">
        <v>0</v>
      </c>
      <c r="K381">
        <v>0</v>
      </c>
      <c r="L381">
        <v>73002.8671875</v>
      </c>
    </row>
    <row r="382" spans="1:12" x14ac:dyDescent="0.25">
      <c r="A382">
        <v>1651.99</v>
      </c>
      <c r="B382" s="1">
        <f>DATE(2023,3,11) + TIME(23,45,35)</f>
        <v>44996.989988425928</v>
      </c>
      <c r="C382">
        <v>2232127232</v>
      </c>
      <c r="D382">
        <v>0</v>
      </c>
      <c r="E382">
        <v>0</v>
      </c>
      <c r="F382">
        <v>0</v>
      </c>
      <c r="G382">
        <v>4027997.25</v>
      </c>
      <c r="H382">
        <v>0</v>
      </c>
      <c r="I382">
        <v>1</v>
      </c>
      <c r="J382">
        <v>0</v>
      </c>
      <c r="K382">
        <v>0</v>
      </c>
      <c r="L382">
        <v>73379.765625</v>
      </c>
    </row>
    <row r="383" spans="1:12" x14ac:dyDescent="0.25">
      <c r="A383">
        <v>1652</v>
      </c>
      <c r="B383" s="1">
        <f>DATE(2023,3,12) + TIME(0,0,0)</f>
        <v>44997</v>
      </c>
      <c r="C383">
        <v>2232165632</v>
      </c>
      <c r="D383">
        <v>0</v>
      </c>
      <c r="E383">
        <v>0</v>
      </c>
      <c r="F383">
        <v>0</v>
      </c>
      <c r="G383">
        <v>3852365.25</v>
      </c>
      <c r="H383">
        <v>0</v>
      </c>
      <c r="I383">
        <v>1</v>
      </c>
      <c r="J383">
        <v>0</v>
      </c>
      <c r="K383">
        <v>0</v>
      </c>
      <c r="L383">
        <v>73306.3046875</v>
      </c>
    </row>
    <row r="384" spans="1:12" x14ac:dyDescent="0.25">
      <c r="A384">
        <v>1653.99</v>
      </c>
      <c r="B384" s="1">
        <f>DATE(2023,3,13) + TIME(23,45,35)</f>
        <v>44998.989988425928</v>
      </c>
      <c r="C384">
        <v>2239832064</v>
      </c>
      <c r="D384">
        <v>0</v>
      </c>
      <c r="E384">
        <v>0</v>
      </c>
      <c r="F384">
        <v>0</v>
      </c>
      <c r="G384">
        <v>3852365.25</v>
      </c>
      <c r="H384">
        <v>0</v>
      </c>
      <c r="I384">
        <v>1</v>
      </c>
      <c r="J384">
        <v>0</v>
      </c>
      <c r="K384">
        <v>0</v>
      </c>
      <c r="L384">
        <v>73324.859375</v>
      </c>
    </row>
    <row r="385" spans="1:12" x14ac:dyDescent="0.25">
      <c r="A385">
        <v>1654</v>
      </c>
      <c r="B385" s="1">
        <f>DATE(2023,3,14) + TIME(0,0,0)</f>
        <v>44999</v>
      </c>
      <c r="C385">
        <v>2239861504</v>
      </c>
      <c r="D385">
        <v>0</v>
      </c>
      <c r="E385">
        <v>0</v>
      </c>
      <c r="F385">
        <v>0</v>
      </c>
      <c r="G385">
        <v>2954673</v>
      </c>
      <c r="H385">
        <v>0</v>
      </c>
      <c r="I385">
        <v>1</v>
      </c>
      <c r="J385">
        <v>0</v>
      </c>
      <c r="K385">
        <v>0</v>
      </c>
      <c r="L385">
        <v>72945.4609375</v>
      </c>
    </row>
    <row r="386" spans="1:12" x14ac:dyDescent="0.25">
      <c r="A386">
        <v>1657.99</v>
      </c>
      <c r="B386" s="1">
        <f>DATE(2023,3,17) + TIME(23,45,35)</f>
        <v>45002.989988425928</v>
      </c>
      <c r="C386">
        <v>2251650560</v>
      </c>
      <c r="D386">
        <v>0</v>
      </c>
      <c r="E386">
        <v>0</v>
      </c>
      <c r="F386">
        <v>0</v>
      </c>
      <c r="G386">
        <v>2954673</v>
      </c>
      <c r="H386">
        <v>0</v>
      </c>
      <c r="I386">
        <v>1</v>
      </c>
      <c r="J386">
        <v>0</v>
      </c>
      <c r="K386">
        <v>0</v>
      </c>
      <c r="L386">
        <v>72391.5234375</v>
      </c>
    </row>
    <row r="387" spans="1:12" x14ac:dyDescent="0.25">
      <c r="A387">
        <v>1658</v>
      </c>
      <c r="B387" s="1">
        <f>DATE(2023,3,18) + TIME(0,0,0)</f>
        <v>45003</v>
      </c>
      <c r="C387">
        <v>2251680256</v>
      </c>
      <c r="D387">
        <v>0</v>
      </c>
      <c r="E387">
        <v>0</v>
      </c>
      <c r="F387">
        <v>0</v>
      </c>
      <c r="G387">
        <v>2970539</v>
      </c>
      <c r="H387">
        <v>0</v>
      </c>
      <c r="I387">
        <v>1</v>
      </c>
      <c r="J387">
        <v>0</v>
      </c>
      <c r="K387">
        <v>0</v>
      </c>
      <c r="L387">
        <v>72398.125</v>
      </c>
    </row>
    <row r="388" spans="1:12" x14ac:dyDescent="0.25">
      <c r="A388">
        <v>1673.99</v>
      </c>
      <c r="B388" s="1">
        <f>DATE(2023,4,2) + TIME(23,45,35)</f>
        <v>45018.989988425928</v>
      </c>
      <c r="C388">
        <v>2299179264</v>
      </c>
      <c r="D388">
        <v>0</v>
      </c>
      <c r="E388">
        <v>0</v>
      </c>
      <c r="F388">
        <v>0</v>
      </c>
      <c r="G388">
        <v>2970539</v>
      </c>
      <c r="H388">
        <v>0</v>
      </c>
      <c r="I388">
        <v>1</v>
      </c>
      <c r="J388">
        <v>0</v>
      </c>
      <c r="K388">
        <v>0</v>
      </c>
      <c r="L388">
        <v>72209.4296875</v>
      </c>
    </row>
    <row r="389" spans="1:12" x14ac:dyDescent="0.25">
      <c r="A389">
        <v>1674</v>
      </c>
      <c r="B389" s="1">
        <f>DATE(2023,4,3) + TIME(0,0,0)</f>
        <v>45019</v>
      </c>
      <c r="C389">
        <v>2299179264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70247.34375</v>
      </c>
    </row>
    <row r="390" spans="1:12" x14ac:dyDescent="0.25">
      <c r="A390">
        <v>1674.05</v>
      </c>
      <c r="B390" s="1">
        <f>DATE(2023,4,3) + TIME(1,12,0)</f>
        <v>45019.05</v>
      </c>
      <c r="C390">
        <v>2299179264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70220.640625</v>
      </c>
    </row>
    <row r="391" spans="1:12" x14ac:dyDescent="0.25">
      <c r="A391">
        <v>1674.99</v>
      </c>
      <c r="B391" s="1">
        <f>DATE(2023,4,3) + TIME(23,45,35)</f>
        <v>45019.989988425928</v>
      </c>
      <c r="C391">
        <v>2299179264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69798.8203125</v>
      </c>
    </row>
    <row r="392" spans="1:12" x14ac:dyDescent="0.25">
      <c r="A392">
        <v>1675</v>
      </c>
      <c r="B392" s="1">
        <f>DATE(2023,4,4) + TIME(0,0,0)</f>
        <v>45020</v>
      </c>
      <c r="C392">
        <v>2299179264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69794.9296875</v>
      </c>
    </row>
    <row r="393" spans="1:12" x14ac:dyDescent="0.25">
      <c r="A393">
        <v>1675.99</v>
      </c>
      <c r="B393" s="1">
        <f>DATE(2023,4,4) + TIME(23,45,35)</f>
        <v>45020.989988425928</v>
      </c>
      <c r="C393">
        <v>2299179264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69471.1953125</v>
      </c>
    </row>
    <row r="394" spans="1:12" x14ac:dyDescent="0.25">
      <c r="A394">
        <v>1676</v>
      </c>
      <c r="B394" s="1">
        <f>DATE(2023,4,5) + TIME(0,0,0)</f>
        <v>45021</v>
      </c>
      <c r="C394">
        <v>2299179264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69468.3515625</v>
      </c>
    </row>
    <row r="395" spans="1:12" x14ac:dyDescent="0.25">
      <c r="A395">
        <v>1676.99</v>
      </c>
      <c r="B395" s="1">
        <f>DATE(2023,4,5) + TIME(23,45,35)</f>
        <v>45021.989988425928</v>
      </c>
      <c r="C395">
        <v>2299179264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69203.4765625</v>
      </c>
    </row>
    <row r="396" spans="1:12" x14ac:dyDescent="0.25">
      <c r="A396">
        <v>1677</v>
      </c>
      <c r="B396" s="1">
        <f>DATE(2023,4,6) + TIME(0,0,0)</f>
        <v>45022</v>
      </c>
      <c r="C396">
        <v>2299208960</v>
      </c>
      <c r="D396">
        <v>0</v>
      </c>
      <c r="E396">
        <v>0</v>
      </c>
      <c r="F396">
        <v>0</v>
      </c>
      <c r="G396">
        <v>2970589.25</v>
      </c>
      <c r="H396">
        <v>0</v>
      </c>
      <c r="I396">
        <v>1</v>
      </c>
      <c r="J396">
        <v>0</v>
      </c>
      <c r="K396">
        <v>0</v>
      </c>
      <c r="L396">
        <v>70407.359375</v>
      </c>
    </row>
    <row r="397" spans="1:12" x14ac:dyDescent="0.25">
      <c r="A397">
        <v>1680.99</v>
      </c>
      <c r="B397" s="1">
        <f>DATE(2023,4,9) + TIME(23,45,35)</f>
        <v>45025.989988425928</v>
      </c>
      <c r="C397">
        <v>2311061504</v>
      </c>
      <c r="D397">
        <v>0</v>
      </c>
      <c r="E397">
        <v>0</v>
      </c>
      <c r="F397">
        <v>0</v>
      </c>
      <c r="G397">
        <v>2970589.25</v>
      </c>
      <c r="H397">
        <v>0</v>
      </c>
      <c r="I397">
        <v>1</v>
      </c>
      <c r="J397">
        <v>0</v>
      </c>
      <c r="K397">
        <v>0</v>
      </c>
      <c r="L397">
        <v>71901.8828125</v>
      </c>
    </row>
    <row r="398" spans="1:12" x14ac:dyDescent="0.25">
      <c r="A398">
        <v>1681</v>
      </c>
      <c r="B398" s="1">
        <f>DATE(2023,4,10) + TIME(0,0,0)</f>
        <v>45026</v>
      </c>
      <c r="C398">
        <v>2311090432</v>
      </c>
      <c r="D398">
        <v>0</v>
      </c>
      <c r="E398">
        <v>0</v>
      </c>
      <c r="F398">
        <v>0</v>
      </c>
      <c r="G398">
        <v>2884723.5</v>
      </c>
      <c r="H398">
        <v>0</v>
      </c>
      <c r="I398">
        <v>1</v>
      </c>
      <c r="J398">
        <v>0</v>
      </c>
      <c r="K398">
        <v>0</v>
      </c>
      <c r="L398">
        <v>71865.734375</v>
      </c>
    </row>
    <row r="399" spans="1:12" x14ac:dyDescent="0.25">
      <c r="A399">
        <v>1681.99</v>
      </c>
      <c r="B399" s="1">
        <f>DATE(2023,4,10) + TIME(23,45,35)</f>
        <v>45026.989988425928</v>
      </c>
      <c r="C399">
        <v>2313946368</v>
      </c>
      <c r="D399">
        <v>0</v>
      </c>
      <c r="E399">
        <v>0</v>
      </c>
      <c r="F399">
        <v>0</v>
      </c>
      <c r="G399">
        <v>2884723.5</v>
      </c>
      <c r="H399">
        <v>0</v>
      </c>
      <c r="I399">
        <v>1</v>
      </c>
      <c r="J399">
        <v>0</v>
      </c>
      <c r="K399">
        <v>0</v>
      </c>
      <c r="L399">
        <v>71873.3671875</v>
      </c>
    </row>
    <row r="400" spans="1:12" x14ac:dyDescent="0.25">
      <c r="A400">
        <v>1682</v>
      </c>
      <c r="B400" s="1">
        <f>DATE(2023,4,11) + TIME(0,0,0)</f>
        <v>45027</v>
      </c>
      <c r="C400">
        <v>2313976576</v>
      </c>
      <c r="D400">
        <v>0</v>
      </c>
      <c r="E400">
        <v>0</v>
      </c>
      <c r="F400">
        <v>0</v>
      </c>
      <c r="G400">
        <v>3016036</v>
      </c>
      <c r="H400">
        <v>0</v>
      </c>
      <c r="I400">
        <v>1</v>
      </c>
      <c r="J400">
        <v>0</v>
      </c>
      <c r="K400">
        <v>0</v>
      </c>
      <c r="L400">
        <v>71929.1796875</v>
      </c>
    </row>
    <row r="401" spans="1:12" x14ac:dyDescent="0.25">
      <c r="A401">
        <v>1682.49</v>
      </c>
      <c r="B401" s="1">
        <f>DATE(2023,4,11) + TIME(11,45,35)</f>
        <v>45027.489988425928</v>
      </c>
      <c r="C401">
        <v>2315454464</v>
      </c>
      <c r="D401">
        <v>0</v>
      </c>
      <c r="E401">
        <v>0</v>
      </c>
      <c r="F401">
        <v>0</v>
      </c>
      <c r="G401">
        <v>3016036</v>
      </c>
      <c r="H401">
        <v>0</v>
      </c>
      <c r="I401">
        <v>1</v>
      </c>
      <c r="J401">
        <v>0</v>
      </c>
      <c r="K401">
        <v>0</v>
      </c>
      <c r="L401">
        <v>71985.609375</v>
      </c>
    </row>
    <row r="402" spans="1:12" x14ac:dyDescent="0.25">
      <c r="A402">
        <v>1682.5</v>
      </c>
      <c r="B402" s="1">
        <f>DATE(2023,4,11) + TIME(12,0,0)</f>
        <v>45027.5</v>
      </c>
      <c r="C402">
        <v>2315484416</v>
      </c>
      <c r="D402">
        <v>0</v>
      </c>
      <c r="E402">
        <v>0</v>
      </c>
      <c r="F402">
        <v>0</v>
      </c>
      <c r="G402">
        <v>3015082</v>
      </c>
      <c r="H402">
        <v>0</v>
      </c>
      <c r="I402">
        <v>1</v>
      </c>
      <c r="J402">
        <v>0</v>
      </c>
      <c r="K402">
        <v>0</v>
      </c>
      <c r="L402">
        <v>71985.921875</v>
      </c>
    </row>
    <row r="403" spans="1:12" x14ac:dyDescent="0.25">
      <c r="A403">
        <v>1702.99</v>
      </c>
      <c r="B403" s="1">
        <f>DATE(2023,5,1) + TIME(23,45,35)</f>
        <v>45047.989988425928</v>
      </c>
      <c r="C403">
        <v>2377263616</v>
      </c>
      <c r="D403">
        <v>0</v>
      </c>
      <c r="E403">
        <v>0</v>
      </c>
      <c r="F403">
        <v>0</v>
      </c>
      <c r="G403">
        <v>3015082</v>
      </c>
      <c r="H403">
        <v>0</v>
      </c>
      <c r="I403">
        <v>1</v>
      </c>
      <c r="J403">
        <v>0</v>
      </c>
      <c r="K403">
        <v>0</v>
      </c>
      <c r="L403">
        <v>72173.7265625</v>
      </c>
    </row>
    <row r="404" spans="1:12" x14ac:dyDescent="0.25">
      <c r="A404">
        <v>1703</v>
      </c>
      <c r="B404" s="1">
        <f>DATE(2023,5,2) + TIME(0,0,0)</f>
        <v>45048</v>
      </c>
      <c r="C404">
        <v>2377294080</v>
      </c>
      <c r="D404">
        <v>0</v>
      </c>
      <c r="E404">
        <v>0</v>
      </c>
      <c r="F404">
        <v>0</v>
      </c>
      <c r="G404">
        <v>3046865.25</v>
      </c>
      <c r="H404">
        <v>0</v>
      </c>
      <c r="I404">
        <v>1</v>
      </c>
      <c r="J404">
        <v>0</v>
      </c>
      <c r="K404">
        <v>0</v>
      </c>
      <c r="L404">
        <v>72187.3984375</v>
      </c>
    </row>
    <row r="405" spans="1:12" x14ac:dyDescent="0.25">
      <c r="A405">
        <v>1706.99</v>
      </c>
      <c r="B405" s="1">
        <f>DATE(2023,5,5) + TIME(23,45,35)</f>
        <v>45051.989988425928</v>
      </c>
      <c r="C405">
        <v>2389451008</v>
      </c>
      <c r="D405">
        <v>0</v>
      </c>
      <c r="E405">
        <v>0</v>
      </c>
      <c r="F405">
        <v>0</v>
      </c>
      <c r="G405">
        <v>3046865.25</v>
      </c>
      <c r="H405">
        <v>0</v>
      </c>
      <c r="I405">
        <v>1</v>
      </c>
      <c r="J405">
        <v>0</v>
      </c>
      <c r="K405">
        <v>0</v>
      </c>
      <c r="L405">
        <v>72219.296875</v>
      </c>
    </row>
    <row r="406" spans="1:12" x14ac:dyDescent="0.25">
      <c r="A406">
        <v>1707</v>
      </c>
      <c r="B406" s="1">
        <f>DATE(2023,5,6) + TIME(0,0,0)</f>
        <v>45052</v>
      </c>
      <c r="C406">
        <v>2389480704</v>
      </c>
      <c r="D406">
        <v>0</v>
      </c>
      <c r="E406">
        <v>0</v>
      </c>
      <c r="F406">
        <v>0</v>
      </c>
      <c r="G406">
        <v>2980172.5</v>
      </c>
      <c r="H406">
        <v>0</v>
      </c>
      <c r="I406">
        <v>1</v>
      </c>
      <c r="J406">
        <v>0</v>
      </c>
      <c r="K406">
        <v>0</v>
      </c>
      <c r="L406">
        <v>72190.6015625</v>
      </c>
    </row>
    <row r="407" spans="1:12" x14ac:dyDescent="0.25">
      <c r="A407">
        <v>1709</v>
      </c>
      <c r="B407" s="1">
        <f>DATE(2023,5,8) + TIME(0,0,0)</f>
        <v>45054</v>
      </c>
      <c r="C407">
        <v>2395441152</v>
      </c>
      <c r="D407">
        <v>0</v>
      </c>
      <c r="E407">
        <v>0</v>
      </c>
      <c r="F407">
        <v>0</v>
      </c>
      <c r="G407">
        <v>2980172.5</v>
      </c>
      <c r="H407">
        <v>0</v>
      </c>
      <c r="I407">
        <v>1</v>
      </c>
      <c r="J407">
        <v>0</v>
      </c>
      <c r="K407">
        <v>0</v>
      </c>
      <c r="L407">
        <v>72158.640625</v>
      </c>
    </row>
    <row r="408" spans="1:12" x14ac:dyDescent="0.25">
      <c r="A408">
        <v>1709.99</v>
      </c>
      <c r="B408" s="1">
        <f>DATE(2023,5,8) + TIME(23,45,35)</f>
        <v>45054.989988425928</v>
      </c>
      <c r="C408">
        <v>2398391552</v>
      </c>
      <c r="D408">
        <v>0</v>
      </c>
      <c r="E408">
        <v>0</v>
      </c>
      <c r="F408">
        <v>0</v>
      </c>
      <c r="G408">
        <v>2980172.5</v>
      </c>
      <c r="H408">
        <v>0</v>
      </c>
      <c r="I408">
        <v>1</v>
      </c>
      <c r="J408">
        <v>0</v>
      </c>
      <c r="K408">
        <v>0</v>
      </c>
      <c r="L408">
        <v>72157.2578125</v>
      </c>
    </row>
    <row r="409" spans="1:12" x14ac:dyDescent="0.25">
      <c r="A409">
        <v>1710</v>
      </c>
      <c r="B409" s="1">
        <f>DATE(2023,5,9) + TIME(0,0,0)</f>
        <v>45055</v>
      </c>
      <c r="C409">
        <v>2398420992</v>
      </c>
      <c r="D409">
        <v>0</v>
      </c>
      <c r="E409">
        <v>0</v>
      </c>
      <c r="F409">
        <v>0</v>
      </c>
      <c r="G409">
        <v>2947224.25</v>
      </c>
      <c r="H409">
        <v>0</v>
      </c>
      <c r="I409">
        <v>1</v>
      </c>
      <c r="J409">
        <v>0</v>
      </c>
      <c r="K409">
        <v>0</v>
      </c>
      <c r="L409">
        <v>72143.0625</v>
      </c>
    </row>
    <row r="410" spans="1:12" x14ac:dyDescent="0.25">
      <c r="A410">
        <v>1712.99</v>
      </c>
      <c r="B410" s="1">
        <f>DATE(2023,5,11) + TIME(23,45,35)</f>
        <v>45057.989988425928</v>
      </c>
      <c r="C410">
        <v>2407233280</v>
      </c>
      <c r="D410">
        <v>0</v>
      </c>
      <c r="E410">
        <v>0</v>
      </c>
      <c r="F410">
        <v>0</v>
      </c>
      <c r="G410">
        <v>2947224.25</v>
      </c>
      <c r="H410">
        <v>0</v>
      </c>
      <c r="I410">
        <v>1</v>
      </c>
      <c r="J410">
        <v>0</v>
      </c>
      <c r="K410">
        <v>0</v>
      </c>
      <c r="L410">
        <v>72136.9765625</v>
      </c>
    </row>
    <row r="411" spans="1:12" x14ac:dyDescent="0.25">
      <c r="A411">
        <v>1713</v>
      </c>
      <c r="B411" s="1">
        <f>DATE(2023,5,12) + TIME(0,0,0)</f>
        <v>45058</v>
      </c>
      <c r="C411">
        <v>2407263744</v>
      </c>
      <c r="D411">
        <v>0</v>
      </c>
      <c r="E411">
        <v>0</v>
      </c>
      <c r="F411">
        <v>0</v>
      </c>
      <c r="G411">
        <v>3067930.75</v>
      </c>
      <c r="H411">
        <v>0</v>
      </c>
      <c r="I411">
        <v>1</v>
      </c>
      <c r="J411">
        <v>0</v>
      </c>
      <c r="K411">
        <v>0</v>
      </c>
      <c r="L411">
        <v>72189.109375</v>
      </c>
    </row>
    <row r="412" spans="1:12" x14ac:dyDescent="0.25">
      <c r="A412">
        <v>1713.13</v>
      </c>
      <c r="B412" s="1">
        <f>DATE(2023,5,12) + TIME(3,7,11)</f>
        <v>45058.129988425928</v>
      </c>
      <c r="C412">
        <v>2407662592</v>
      </c>
      <c r="D412">
        <v>0</v>
      </c>
      <c r="E412">
        <v>0</v>
      </c>
      <c r="F412">
        <v>0</v>
      </c>
      <c r="G412">
        <v>3067930.75</v>
      </c>
      <c r="H412">
        <v>0</v>
      </c>
      <c r="I412">
        <v>1</v>
      </c>
      <c r="J412">
        <v>0</v>
      </c>
      <c r="K412">
        <v>0</v>
      </c>
      <c r="L412">
        <v>72209.25</v>
      </c>
    </row>
    <row r="413" spans="1:12" x14ac:dyDescent="0.25">
      <c r="A413">
        <v>1713.99</v>
      </c>
      <c r="B413" s="1">
        <f>DATE(2023,5,12) + TIME(23,45,35)</f>
        <v>45058.989988425928</v>
      </c>
      <c r="C413">
        <v>2410301184</v>
      </c>
      <c r="D413">
        <v>0</v>
      </c>
      <c r="E413">
        <v>0</v>
      </c>
      <c r="F413">
        <v>0</v>
      </c>
      <c r="G413">
        <v>3067930.75</v>
      </c>
      <c r="H413">
        <v>0</v>
      </c>
      <c r="I413">
        <v>1</v>
      </c>
      <c r="J413">
        <v>0</v>
      </c>
      <c r="K413">
        <v>0</v>
      </c>
      <c r="L413">
        <v>72253.28125</v>
      </c>
    </row>
    <row r="414" spans="1:12" x14ac:dyDescent="0.25">
      <c r="A414">
        <v>1714</v>
      </c>
      <c r="B414" s="1">
        <f>DATE(2023,5,13) + TIME(0,0,0)</f>
        <v>45059</v>
      </c>
      <c r="C414">
        <v>2410330880</v>
      </c>
      <c r="D414">
        <v>0</v>
      </c>
      <c r="E414">
        <v>0</v>
      </c>
      <c r="F414">
        <v>0</v>
      </c>
      <c r="G414">
        <v>2974604</v>
      </c>
      <c r="H414">
        <v>0</v>
      </c>
      <c r="I414">
        <v>1</v>
      </c>
      <c r="J414">
        <v>0</v>
      </c>
      <c r="K414">
        <v>0</v>
      </c>
      <c r="L414">
        <v>72213.25</v>
      </c>
    </row>
    <row r="415" spans="1:12" x14ac:dyDescent="0.25">
      <c r="A415">
        <v>1718.99</v>
      </c>
      <c r="B415" s="1">
        <f>DATE(2023,5,17) + TIME(23,45,35)</f>
        <v>45063.989988425928</v>
      </c>
      <c r="C415">
        <v>2425174016</v>
      </c>
      <c r="D415">
        <v>0</v>
      </c>
      <c r="E415">
        <v>0</v>
      </c>
      <c r="F415">
        <v>0</v>
      </c>
      <c r="G415">
        <v>2974604</v>
      </c>
      <c r="H415">
        <v>0</v>
      </c>
      <c r="I415">
        <v>1</v>
      </c>
      <c r="J415">
        <v>0</v>
      </c>
      <c r="K415">
        <v>0</v>
      </c>
      <c r="L415">
        <v>72241.2109375</v>
      </c>
    </row>
    <row r="416" spans="1:12" x14ac:dyDescent="0.25">
      <c r="A416">
        <v>1719</v>
      </c>
      <c r="B416" s="1">
        <f>DATE(2023,5,18) + TIME(0,0,0)</f>
        <v>45064</v>
      </c>
      <c r="C416">
        <v>2425203968</v>
      </c>
      <c r="D416">
        <v>0</v>
      </c>
      <c r="E416">
        <v>0</v>
      </c>
      <c r="F416">
        <v>0</v>
      </c>
      <c r="G416">
        <v>2974999</v>
      </c>
      <c r="H416">
        <v>0</v>
      </c>
      <c r="I416">
        <v>1</v>
      </c>
      <c r="J416">
        <v>0</v>
      </c>
      <c r="K416">
        <v>0</v>
      </c>
      <c r="L416">
        <v>72241.296875</v>
      </c>
    </row>
    <row r="417" spans="1:12" x14ac:dyDescent="0.25">
      <c r="A417">
        <v>1726.99</v>
      </c>
      <c r="B417" s="1">
        <f>DATE(2023,5,25) + TIME(23,45,35)</f>
        <v>45071.989988425928</v>
      </c>
      <c r="C417">
        <v>2448974080</v>
      </c>
      <c r="D417">
        <v>0</v>
      </c>
      <c r="E417">
        <v>0</v>
      </c>
      <c r="F417">
        <v>0</v>
      </c>
      <c r="G417">
        <v>2974999</v>
      </c>
      <c r="H417">
        <v>0</v>
      </c>
      <c r="I417">
        <v>1</v>
      </c>
      <c r="J417">
        <v>0</v>
      </c>
      <c r="K417">
        <v>0</v>
      </c>
      <c r="L417">
        <v>72350.890625</v>
      </c>
    </row>
    <row r="418" spans="1:12" x14ac:dyDescent="0.25">
      <c r="A418">
        <v>1727</v>
      </c>
      <c r="B418" s="1">
        <f>DATE(2023,5,26) + TIME(0,0,0)</f>
        <v>45072</v>
      </c>
      <c r="C418">
        <v>2449004032</v>
      </c>
      <c r="D418">
        <v>0</v>
      </c>
      <c r="E418">
        <v>0</v>
      </c>
      <c r="F418">
        <v>0</v>
      </c>
      <c r="G418">
        <v>2990845.25</v>
      </c>
      <c r="H418">
        <v>0</v>
      </c>
      <c r="I418">
        <v>1</v>
      </c>
      <c r="J418">
        <v>0</v>
      </c>
      <c r="K418">
        <v>0</v>
      </c>
      <c r="L418">
        <v>72357.7265625</v>
      </c>
    </row>
    <row r="419" spans="1:12" x14ac:dyDescent="0.25">
      <c r="A419">
        <v>1727.49</v>
      </c>
      <c r="B419" s="1">
        <f>DATE(2023,5,26) + TIME(11,45,35)</f>
        <v>45072.489988425928</v>
      </c>
      <c r="C419">
        <v>2450469632</v>
      </c>
      <c r="D419">
        <v>0</v>
      </c>
      <c r="E419">
        <v>0</v>
      </c>
      <c r="F419">
        <v>0</v>
      </c>
      <c r="G419">
        <v>2990845.25</v>
      </c>
      <c r="H419">
        <v>0</v>
      </c>
      <c r="I419">
        <v>1</v>
      </c>
      <c r="J419">
        <v>0</v>
      </c>
      <c r="K419">
        <v>0</v>
      </c>
      <c r="L419">
        <v>72369.5234375</v>
      </c>
    </row>
    <row r="420" spans="1:12" x14ac:dyDescent="0.25">
      <c r="A420">
        <v>1727.5</v>
      </c>
      <c r="B420" s="1">
        <f>DATE(2023,5,26) + TIME(12,0,0)</f>
        <v>45072.5</v>
      </c>
      <c r="C420">
        <v>2450499328</v>
      </c>
      <c r="D420">
        <v>0</v>
      </c>
      <c r="E420">
        <v>0</v>
      </c>
      <c r="F420">
        <v>0</v>
      </c>
      <c r="G420">
        <v>2965709</v>
      </c>
      <c r="H420">
        <v>0</v>
      </c>
      <c r="I420">
        <v>1</v>
      </c>
      <c r="J420">
        <v>0</v>
      </c>
      <c r="K420">
        <v>0</v>
      </c>
      <c r="L420">
        <v>72358.796875</v>
      </c>
    </row>
    <row r="421" spans="1:12" x14ac:dyDescent="0.25">
      <c r="A421">
        <v>1739.99</v>
      </c>
      <c r="B421" s="1">
        <f>DATE(2023,6,7) + TIME(23,45,35)</f>
        <v>45084.989988425928</v>
      </c>
      <c r="C421">
        <v>2487540992</v>
      </c>
      <c r="D421">
        <v>0</v>
      </c>
      <c r="E421">
        <v>0</v>
      </c>
      <c r="F421">
        <v>0</v>
      </c>
      <c r="G421">
        <v>2965709</v>
      </c>
      <c r="H421">
        <v>0</v>
      </c>
      <c r="I421">
        <v>1</v>
      </c>
      <c r="J421">
        <v>0</v>
      </c>
      <c r="K421">
        <v>0</v>
      </c>
      <c r="L421">
        <v>72457.5234375</v>
      </c>
    </row>
    <row r="422" spans="1:12" x14ac:dyDescent="0.25">
      <c r="A422">
        <v>1740</v>
      </c>
      <c r="B422" s="1">
        <f>DATE(2023,6,8) + TIME(0,0,0)</f>
        <v>45085</v>
      </c>
      <c r="C422">
        <v>2487571968</v>
      </c>
      <c r="D422">
        <v>0</v>
      </c>
      <c r="E422">
        <v>0</v>
      </c>
      <c r="F422">
        <v>0</v>
      </c>
      <c r="G422">
        <v>3097879.75</v>
      </c>
      <c r="H422">
        <v>0</v>
      </c>
      <c r="I422">
        <v>1</v>
      </c>
      <c r="J422">
        <v>0</v>
      </c>
      <c r="K422">
        <v>0</v>
      </c>
      <c r="L422">
        <v>72515.109375</v>
      </c>
    </row>
    <row r="423" spans="1:12" x14ac:dyDescent="0.25">
      <c r="A423">
        <v>1740.79</v>
      </c>
      <c r="B423" s="1">
        <f>DATE(2023,6,8) + TIME(18,57,35)</f>
        <v>45085.789988425924</v>
      </c>
      <c r="C423">
        <v>2490019328</v>
      </c>
      <c r="D423">
        <v>0</v>
      </c>
      <c r="E423">
        <v>0</v>
      </c>
      <c r="F423">
        <v>0</v>
      </c>
      <c r="G423">
        <v>3097879.75</v>
      </c>
      <c r="H423">
        <v>0</v>
      </c>
      <c r="I423">
        <v>1</v>
      </c>
      <c r="J423">
        <v>0</v>
      </c>
      <c r="K423">
        <v>0</v>
      </c>
      <c r="L423">
        <v>72576.375</v>
      </c>
    </row>
    <row r="424" spans="1:12" x14ac:dyDescent="0.25">
      <c r="A424">
        <v>1740.8</v>
      </c>
      <c r="B424" s="1">
        <f>DATE(2023,6,8) + TIME(19,12,0)</f>
        <v>45085.8</v>
      </c>
      <c r="C424">
        <v>2490049536</v>
      </c>
      <c r="D424">
        <v>0</v>
      </c>
      <c r="E424">
        <v>0</v>
      </c>
      <c r="F424">
        <v>0</v>
      </c>
      <c r="G424">
        <v>3036758.75</v>
      </c>
      <c r="H424">
        <v>0</v>
      </c>
      <c r="I424">
        <v>1</v>
      </c>
      <c r="J424">
        <v>0</v>
      </c>
      <c r="K424">
        <v>0</v>
      </c>
      <c r="L424">
        <v>72550.1015625</v>
      </c>
    </row>
    <row r="425" spans="1:12" x14ac:dyDescent="0.25">
      <c r="A425">
        <v>1740.99</v>
      </c>
      <c r="B425" s="1">
        <f>DATE(2023,6,8) + TIME(23,45,35)</f>
        <v>45085.989988425928</v>
      </c>
      <c r="C425">
        <v>2490626560</v>
      </c>
      <c r="D425">
        <v>0</v>
      </c>
      <c r="E425">
        <v>0</v>
      </c>
      <c r="F425">
        <v>0</v>
      </c>
      <c r="G425">
        <v>3036758.75</v>
      </c>
      <c r="H425">
        <v>0</v>
      </c>
      <c r="I425">
        <v>1</v>
      </c>
      <c r="J425">
        <v>0</v>
      </c>
      <c r="K425">
        <v>0</v>
      </c>
      <c r="L425">
        <v>72544.203125</v>
      </c>
    </row>
    <row r="426" spans="1:12" x14ac:dyDescent="0.25">
      <c r="A426">
        <v>1741</v>
      </c>
      <c r="B426" s="1">
        <f>DATE(2023,6,9) + TIME(0,0,0)</f>
        <v>45086</v>
      </c>
      <c r="C426">
        <v>2490656000</v>
      </c>
      <c r="D426">
        <v>0</v>
      </c>
      <c r="E426">
        <v>0</v>
      </c>
      <c r="F426">
        <v>0</v>
      </c>
      <c r="G426">
        <v>2950523.5</v>
      </c>
      <c r="H426">
        <v>0</v>
      </c>
      <c r="I426">
        <v>1</v>
      </c>
      <c r="J426">
        <v>0</v>
      </c>
      <c r="K426">
        <v>0</v>
      </c>
      <c r="L426">
        <v>72506.46875</v>
      </c>
    </row>
    <row r="427" spans="1:12" x14ac:dyDescent="0.25">
      <c r="A427">
        <v>1742.99</v>
      </c>
      <c r="B427" s="1">
        <f>DATE(2023,6,10) + TIME(23,45,35)</f>
        <v>45087.989988425928</v>
      </c>
      <c r="C427">
        <v>2496527616</v>
      </c>
      <c r="D427">
        <v>0</v>
      </c>
      <c r="E427">
        <v>0</v>
      </c>
      <c r="F427">
        <v>0</v>
      </c>
      <c r="G427">
        <v>2950523.5</v>
      </c>
      <c r="H427">
        <v>0</v>
      </c>
      <c r="I427">
        <v>1</v>
      </c>
      <c r="J427">
        <v>0</v>
      </c>
      <c r="K427">
        <v>0</v>
      </c>
      <c r="L427">
        <v>72469.40625</v>
      </c>
    </row>
    <row r="428" spans="1:12" x14ac:dyDescent="0.25">
      <c r="A428">
        <v>1743</v>
      </c>
      <c r="B428" s="1">
        <f>DATE(2023,6,11) + TIME(0,0,0)</f>
        <v>45088</v>
      </c>
      <c r="C428">
        <v>2496557056</v>
      </c>
      <c r="D428">
        <v>0</v>
      </c>
      <c r="E428">
        <v>0</v>
      </c>
      <c r="F428">
        <v>0</v>
      </c>
      <c r="G428">
        <v>2944566.5</v>
      </c>
      <c r="H428">
        <v>0</v>
      </c>
      <c r="I428">
        <v>1</v>
      </c>
      <c r="J428">
        <v>0</v>
      </c>
      <c r="K428">
        <v>0</v>
      </c>
      <c r="L428">
        <v>72466.8203125</v>
      </c>
    </row>
    <row r="429" spans="1:12" x14ac:dyDescent="0.25">
      <c r="A429">
        <v>1746.99</v>
      </c>
      <c r="B429" s="1">
        <f>DATE(2023,6,14) + TIME(23,45,35)</f>
        <v>45091.989988425928</v>
      </c>
      <c r="C429">
        <v>2508305920</v>
      </c>
      <c r="D429">
        <v>0</v>
      </c>
      <c r="E429">
        <v>0</v>
      </c>
      <c r="F429">
        <v>0</v>
      </c>
      <c r="G429">
        <v>2944566.5</v>
      </c>
      <c r="H429">
        <v>0</v>
      </c>
      <c r="I429">
        <v>1</v>
      </c>
      <c r="J429">
        <v>0</v>
      </c>
      <c r="K429">
        <v>0</v>
      </c>
      <c r="L429">
        <v>72475.9765625</v>
      </c>
    </row>
    <row r="430" spans="1:12" x14ac:dyDescent="0.25">
      <c r="A430">
        <v>1747</v>
      </c>
      <c r="B430" s="1">
        <f>DATE(2023,6,15) + TIME(0,0,0)</f>
        <v>45092</v>
      </c>
      <c r="C430">
        <v>2508335616</v>
      </c>
      <c r="D430">
        <v>0</v>
      </c>
      <c r="E430">
        <v>0</v>
      </c>
      <c r="F430">
        <v>0</v>
      </c>
      <c r="G430">
        <v>2973001</v>
      </c>
      <c r="H430">
        <v>0</v>
      </c>
      <c r="I430">
        <v>1</v>
      </c>
      <c r="J430">
        <v>0</v>
      </c>
      <c r="K430">
        <v>0</v>
      </c>
      <c r="L430">
        <v>72488.3984375</v>
      </c>
    </row>
    <row r="431" spans="1:12" x14ac:dyDescent="0.25">
      <c r="A431">
        <v>1747.99</v>
      </c>
      <c r="B431" s="1">
        <f>DATE(2023,6,15) + TIME(23,45,35)</f>
        <v>45092.989988425928</v>
      </c>
      <c r="C431">
        <v>2511278848</v>
      </c>
      <c r="D431">
        <v>0</v>
      </c>
      <c r="E431">
        <v>0</v>
      </c>
      <c r="F431">
        <v>0</v>
      </c>
      <c r="G431">
        <v>2973001</v>
      </c>
      <c r="H431">
        <v>0</v>
      </c>
      <c r="I431">
        <v>1</v>
      </c>
      <c r="J431">
        <v>0</v>
      </c>
      <c r="K431">
        <v>0</v>
      </c>
      <c r="L431">
        <v>72504.7578125</v>
      </c>
    </row>
    <row r="432" spans="1:12" x14ac:dyDescent="0.25">
      <c r="A432">
        <v>1748</v>
      </c>
      <c r="B432" s="1">
        <f>DATE(2023,6,16) + TIME(0,0,0)</f>
        <v>45093</v>
      </c>
      <c r="C432">
        <v>2511308544</v>
      </c>
      <c r="D432">
        <v>0</v>
      </c>
      <c r="E432">
        <v>0</v>
      </c>
      <c r="F432">
        <v>0</v>
      </c>
      <c r="G432">
        <v>2978120</v>
      </c>
      <c r="H432">
        <v>0</v>
      </c>
      <c r="I432">
        <v>1</v>
      </c>
      <c r="J432">
        <v>0</v>
      </c>
      <c r="K432">
        <v>0</v>
      </c>
      <c r="L432">
        <v>72507.0625</v>
      </c>
    </row>
    <row r="433" spans="1:12" x14ac:dyDescent="0.25">
      <c r="A433">
        <v>1749.99</v>
      </c>
      <c r="B433" s="1">
        <f>DATE(2023,6,17) + TIME(23,45,35)</f>
        <v>45094.989988425928</v>
      </c>
      <c r="C433">
        <v>2517235200</v>
      </c>
      <c r="D433">
        <v>0</v>
      </c>
      <c r="E433">
        <v>0</v>
      </c>
      <c r="F433">
        <v>0</v>
      </c>
      <c r="G433">
        <v>2978120</v>
      </c>
      <c r="H433">
        <v>0</v>
      </c>
      <c r="I433">
        <v>1</v>
      </c>
      <c r="J433">
        <v>0</v>
      </c>
      <c r="K433">
        <v>0</v>
      </c>
      <c r="L433">
        <v>72520.9609375</v>
      </c>
    </row>
    <row r="434" spans="1:12" x14ac:dyDescent="0.25">
      <c r="A434">
        <v>1750</v>
      </c>
      <c r="B434" s="1">
        <f>DATE(2023,6,18) + TIME(0,0,0)</f>
        <v>45095</v>
      </c>
      <c r="C434">
        <v>2517264896</v>
      </c>
      <c r="D434">
        <v>0</v>
      </c>
      <c r="E434">
        <v>0</v>
      </c>
      <c r="F434">
        <v>0</v>
      </c>
      <c r="G434">
        <v>2978413.75</v>
      </c>
      <c r="H434">
        <v>0</v>
      </c>
      <c r="I434">
        <v>1</v>
      </c>
      <c r="J434">
        <v>0</v>
      </c>
      <c r="K434">
        <v>0</v>
      </c>
      <c r="L434">
        <v>72521.1328125</v>
      </c>
    </row>
    <row r="435" spans="1:12" x14ac:dyDescent="0.25">
      <c r="A435">
        <v>1752</v>
      </c>
      <c r="B435" s="1">
        <f>DATE(2023,6,20) + TIME(0,0,0)</f>
        <v>45097</v>
      </c>
      <c r="C435">
        <v>2523221760</v>
      </c>
      <c r="D435">
        <v>0</v>
      </c>
      <c r="E435">
        <v>0</v>
      </c>
      <c r="F435">
        <v>0</v>
      </c>
      <c r="G435">
        <v>2978413.75</v>
      </c>
      <c r="H435">
        <v>0</v>
      </c>
      <c r="I435">
        <v>1</v>
      </c>
      <c r="J435">
        <v>0</v>
      </c>
      <c r="K435">
        <v>0</v>
      </c>
      <c r="L435">
        <v>72529.265625</v>
      </c>
    </row>
    <row r="436" spans="1:12" x14ac:dyDescent="0.25">
      <c r="A436">
        <v>1752.99</v>
      </c>
      <c r="B436" s="1">
        <f>DATE(2023,6,20) + TIME(23,45,35)</f>
        <v>45097.989988425928</v>
      </c>
      <c r="C436">
        <v>2526170368</v>
      </c>
      <c r="D436">
        <v>0</v>
      </c>
      <c r="E436">
        <v>0</v>
      </c>
      <c r="F436">
        <v>0</v>
      </c>
      <c r="G436">
        <v>2978413.75</v>
      </c>
      <c r="H436">
        <v>0</v>
      </c>
      <c r="I436">
        <v>1</v>
      </c>
      <c r="J436">
        <v>0</v>
      </c>
      <c r="K436">
        <v>0</v>
      </c>
      <c r="L436">
        <v>72530.6796875</v>
      </c>
    </row>
    <row r="437" spans="1:12" x14ac:dyDescent="0.25">
      <c r="A437">
        <v>1753</v>
      </c>
      <c r="B437" s="1">
        <f>DATE(2023,6,21) + TIME(0,0,0)</f>
        <v>45098</v>
      </c>
      <c r="C437">
        <v>2526200576</v>
      </c>
      <c r="D437">
        <v>0</v>
      </c>
      <c r="E437">
        <v>0</v>
      </c>
      <c r="F437">
        <v>0</v>
      </c>
      <c r="G437">
        <v>3014811.25</v>
      </c>
      <c r="H437">
        <v>0</v>
      </c>
      <c r="I437">
        <v>1</v>
      </c>
      <c r="J437">
        <v>0</v>
      </c>
      <c r="K437">
        <v>0</v>
      </c>
      <c r="L437">
        <v>72546.6015625</v>
      </c>
    </row>
    <row r="438" spans="1:12" x14ac:dyDescent="0.25">
      <c r="A438">
        <v>1753.59</v>
      </c>
      <c r="B438" s="1">
        <f>DATE(2023,6,21) + TIME(14,9,35)</f>
        <v>45098.589988425927</v>
      </c>
      <c r="C438">
        <v>2527979264</v>
      </c>
      <c r="D438">
        <v>0</v>
      </c>
      <c r="E438">
        <v>0</v>
      </c>
      <c r="F438">
        <v>0</v>
      </c>
      <c r="G438">
        <v>3014811.25</v>
      </c>
      <c r="H438">
        <v>0</v>
      </c>
      <c r="I438">
        <v>1</v>
      </c>
      <c r="J438">
        <v>0</v>
      </c>
      <c r="K438">
        <v>0</v>
      </c>
      <c r="L438">
        <v>72560.453125</v>
      </c>
    </row>
    <row r="439" spans="1:12" x14ac:dyDescent="0.25">
      <c r="A439">
        <v>1753.6</v>
      </c>
      <c r="B439" s="1">
        <f>DATE(2023,6,21) + TIME(14,24,0)</f>
        <v>45098.6</v>
      </c>
      <c r="C439">
        <v>2528008960</v>
      </c>
      <c r="D439">
        <v>0</v>
      </c>
      <c r="E439">
        <v>0</v>
      </c>
      <c r="F439">
        <v>0</v>
      </c>
      <c r="G439">
        <v>2982335.5</v>
      </c>
      <c r="H439">
        <v>0</v>
      </c>
      <c r="I439">
        <v>1</v>
      </c>
      <c r="J439">
        <v>0</v>
      </c>
      <c r="K439">
        <v>0</v>
      </c>
      <c r="L439">
        <v>72546.375</v>
      </c>
    </row>
    <row r="440" spans="1:12" x14ac:dyDescent="0.25">
      <c r="A440">
        <v>1760.99</v>
      </c>
      <c r="B440" s="1">
        <f>DATE(2023,6,28) + TIME(23,45,35)</f>
        <v>45105.989988425928</v>
      </c>
      <c r="C440">
        <v>2550048512</v>
      </c>
      <c r="D440">
        <v>0</v>
      </c>
      <c r="E440">
        <v>0</v>
      </c>
      <c r="F440">
        <v>0</v>
      </c>
      <c r="G440">
        <v>2982335.5</v>
      </c>
      <c r="H440">
        <v>0</v>
      </c>
      <c r="I440">
        <v>1</v>
      </c>
      <c r="J440">
        <v>0</v>
      </c>
      <c r="K440">
        <v>0</v>
      </c>
      <c r="L440">
        <v>72486.8359375</v>
      </c>
    </row>
    <row r="441" spans="1:12" x14ac:dyDescent="0.25">
      <c r="A441">
        <v>1761</v>
      </c>
      <c r="B441" s="1">
        <f>DATE(2023,6,29) + TIME(0,0,0)</f>
        <v>45106</v>
      </c>
      <c r="C441">
        <v>2550078208</v>
      </c>
      <c r="D441">
        <v>0</v>
      </c>
      <c r="E441">
        <v>0</v>
      </c>
      <c r="F441">
        <v>0</v>
      </c>
      <c r="G441">
        <v>2970798.75</v>
      </c>
      <c r="H441">
        <v>0</v>
      </c>
      <c r="I441">
        <v>1</v>
      </c>
      <c r="J441">
        <v>0</v>
      </c>
      <c r="K441">
        <v>0</v>
      </c>
      <c r="L441">
        <v>72481.7265625</v>
      </c>
    </row>
    <row r="442" spans="1:12" x14ac:dyDescent="0.25">
      <c r="A442">
        <v>1762.99</v>
      </c>
      <c r="B442" s="1">
        <f>DATE(2023,6,30) + TIME(23,45,35)</f>
        <v>45107.989988425928</v>
      </c>
      <c r="C442">
        <v>2555990016</v>
      </c>
      <c r="D442">
        <v>0</v>
      </c>
      <c r="E442">
        <v>0</v>
      </c>
      <c r="F442">
        <v>0</v>
      </c>
      <c r="G442">
        <v>2970798.75</v>
      </c>
      <c r="H442">
        <v>0</v>
      </c>
      <c r="I442">
        <v>1</v>
      </c>
      <c r="J442">
        <v>0</v>
      </c>
      <c r="K442">
        <v>0</v>
      </c>
      <c r="L442">
        <v>72460.6484375</v>
      </c>
    </row>
    <row r="443" spans="1:12" x14ac:dyDescent="0.25">
      <c r="A443">
        <v>1763</v>
      </c>
      <c r="B443" s="1">
        <f>DATE(2023,7,1) + TIME(0,0,0)</f>
        <v>45108</v>
      </c>
      <c r="C443">
        <v>2556019200</v>
      </c>
      <c r="D443">
        <v>0</v>
      </c>
      <c r="E443">
        <v>0</v>
      </c>
      <c r="F443">
        <v>0</v>
      </c>
      <c r="G443">
        <v>2900244.5</v>
      </c>
      <c r="H443">
        <v>0</v>
      </c>
      <c r="I443">
        <v>1</v>
      </c>
      <c r="J443">
        <v>0</v>
      </c>
      <c r="K443">
        <v>0</v>
      </c>
      <c r="L443">
        <v>72429.78125</v>
      </c>
    </row>
    <row r="444" spans="1:12" x14ac:dyDescent="0.25">
      <c r="A444">
        <v>1764.99</v>
      </c>
      <c r="B444" s="1">
        <f>DATE(2023,7,2) + TIME(23,45,35)</f>
        <v>45109.989988425928</v>
      </c>
      <c r="C444">
        <v>2561790720</v>
      </c>
      <c r="D444">
        <v>0</v>
      </c>
      <c r="E444">
        <v>0</v>
      </c>
      <c r="F444">
        <v>0</v>
      </c>
      <c r="G444">
        <v>2900244.5</v>
      </c>
      <c r="H444">
        <v>0</v>
      </c>
      <c r="I444">
        <v>1</v>
      </c>
      <c r="J444">
        <v>0</v>
      </c>
      <c r="K444">
        <v>0</v>
      </c>
      <c r="L444">
        <v>72373.0234375</v>
      </c>
    </row>
    <row r="445" spans="1:12" x14ac:dyDescent="0.25">
      <c r="A445">
        <v>1765</v>
      </c>
      <c r="B445" s="1">
        <f>DATE(2023,7,3) + TIME(0,0,0)</f>
        <v>45110</v>
      </c>
      <c r="C445">
        <v>2561790720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70539.09375</v>
      </c>
    </row>
    <row r="446" spans="1:12" x14ac:dyDescent="0.25">
      <c r="A446">
        <v>1765.99</v>
      </c>
      <c r="B446" s="1">
        <f>DATE(2023,7,3) + TIME(23,45,35)</f>
        <v>45110.989988425928</v>
      </c>
      <c r="C446">
        <v>2561790720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70569.7109375</v>
      </c>
    </row>
    <row r="447" spans="1:12" x14ac:dyDescent="0.25">
      <c r="A447">
        <v>1766</v>
      </c>
      <c r="B447" s="1">
        <f>DATE(2023,7,4) + TIME(0,0,0)</f>
        <v>45111</v>
      </c>
      <c r="C447">
        <v>2561790720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70570.015625</v>
      </c>
    </row>
    <row r="448" spans="1:12" x14ac:dyDescent="0.25">
      <c r="A448">
        <v>1766.99</v>
      </c>
      <c r="B448" s="1">
        <f>DATE(2023,7,4) + TIME(23,45,35)</f>
        <v>45111.989988425928</v>
      </c>
      <c r="C448">
        <v>2561790720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70595.359375</v>
      </c>
    </row>
    <row r="449" spans="1:12" x14ac:dyDescent="0.25">
      <c r="A449">
        <v>1767</v>
      </c>
      <c r="B449" s="1">
        <f>DATE(2023,7,5) + TIME(0,0,0)</f>
        <v>45112</v>
      </c>
      <c r="C449">
        <v>2561790720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70595.7734375</v>
      </c>
    </row>
    <row r="450" spans="1:12" x14ac:dyDescent="0.25">
      <c r="A450">
        <v>1768.99</v>
      </c>
      <c r="B450" s="1">
        <f>DATE(2023,7,6) + TIME(23,45,35)</f>
        <v>45113.989988425928</v>
      </c>
      <c r="C450">
        <v>2561790720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70656.65625</v>
      </c>
    </row>
    <row r="451" spans="1:12" x14ac:dyDescent="0.25">
      <c r="A451">
        <v>1769</v>
      </c>
      <c r="B451" s="1">
        <f>DATE(2023,7,7) + TIME(0,0,0)</f>
        <v>45114</v>
      </c>
      <c r="C451">
        <v>2561790720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70656.9375</v>
      </c>
    </row>
    <row r="452" spans="1:12" x14ac:dyDescent="0.25">
      <c r="A452">
        <v>1769.99</v>
      </c>
      <c r="B452" s="1">
        <f>DATE(2023,7,7) + TIME(23,45,35)</f>
        <v>45114.989988425928</v>
      </c>
      <c r="C452">
        <v>2561790720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70678.25</v>
      </c>
    </row>
    <row r="453" spans="1:12" x14ac:dyDescent="0.25">
      <c r="A453">
        <v>1770</v>
      </c>
      <c r="B453" s="1">
        <f>DATE(2023,7,8) + TIME(0,0,0)</f>
        <v>45115</v>
      </c>
      <c r="C453">
        <v>2561790720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70672.3671875</v>
      </c>
    </row>
    <row r="454" spans="1:12" x14ac:dyDescent="0.25">
      <c r="A454">
        <v>1770.99</v>
      </c>
      <c r="B454" s="1">
        <f>DATE(2023,7,8) + TIME(23,45,35)</f>
        <v>45115.989988425928</v>
      </c>
      <c r="C454">
        <v>2561790720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70197.5</v>
      </c>
    </row>
    <row r="455" spans="1:12" x14ac:dyDescent="0.25">
      <c r="A455">
        <v>1771</v>
      </c>
      <c r="B455" s="1">
        <f>DATE(2023,7,9) + TIME(0,0,0)</f>
        <v>45116</v>
      </c>
      <c r="C455">
        <v>2561790720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70193.359375</v>
      </c>
    </row>
    <row r="456" spans="1:12" x14ac:dyDescent="0.25">
      <c r="A456">
        <v>1772.99</v>
      </c>
      <c r="B456" s="1">
        <f>DATE(2023,7,10) + TIME(23,45,35)</f>
        <v>45117.989988425928</v>
      </c>
      <c r="C456">
        <v>2561790720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69573.6953125</v>
      </c>
    </row>
    <row r="457" spans="1:12" x14ac:dyDescent="0.25">
      <c r="A457">
        <v>1773</v>
      </c>
      <c r="B457" s="1">
        <f>DATE(2023,7,11) + TIME(0,0,0)</f>
        <v>45118</v>
      </c>
      <c r="C457">
        <v>2561790720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69574.7890625</v>
      </c>
    </row>
    <row r="458" spans="1:12" x14ac:dyDescent="0.25">
      <c r="A458">
        <v>1773.99</v>
      </c>
      <c r="B458" s="1">
        <f>DATE(2023,7,11) + TIME(23,45,35)</f>
        <v>45118.989988425928</v>
      </c>
      <c r="C458">
        <v>2561790720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69799.7109375</v>
      </c>
    </row>
    <row r="459" spans="1:12" x14ac:dyDescent="0.25">
      <c r="A459">
        <v>1774</v>
      </c>
      <c r="B459" s="1">
        <f>DATE(2023,7,12) + TIME(0,0,0)</f>
        <v>45119</v>
      </c>
      <c r="C459">
        <v>2561790720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69802.078125</v>
      </c>
    </row>
    <row r="460" spans="1:12" x14ac:dyDescent="0.25">
      <c r="A460">
        <v>1774.59</v>
      </c>
      <c r="B460" s="1">
        <f>DATE(2023,7,12) + TIME(14,9,35)</f>
        <v>45119.589988425927</v>
      </c>
      <c r="C460">
        <v>2561790720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69925.921875</v>
      </c>
    </row>
    <row r="461" spans="1:12" x14ac:dyDescent="0.25">
      <c r="A461">
        <v>1774.6</v>
      </c>
      <c r="B461" s="1">
        <f>DATE(2023,7,12) + TIME(14,24,0)</f>
        <v>45119.6</v>
      </c>
      <c r="C461">
        <v>2561790720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69927.859375</v>
      </c>
    </row>
    <row r="462" spans="1:12" x14ac:dyDescent="0.25">
      <c r="A462">
        <v>1779.99</v>
      </c>
      <c r="B462" s="1">
        <f>DATE(2023,7,17) + TIME(23,45,35)</f>
        <v>45124.989988425928</v>
      </c>
      <c r="C462">
        <v>2561790720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70369.625</v>
      </c>
    </row>
    <row r="463" spans="1:12" x14ac:dyDescent="0.25">
      <c r="A463">
        <v>1780</v>
      </c>
      <c r="B463" s="1">
        <f>DATE(2023,7,18) + TIME(0,0,0)</f>
        <v>45125</v>
      </c>
      <c r="C463">
        <v>2561790720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70364.5390625</v>
      </c>
    </row>
    <row r="464" spans="1:12" x14ac:dyDescent="0.25">
      <c r="A464">
        <v>1781.99</v>
      </c>
      <c r="B464" s="1">
        <f>DATE(2023,7,19) + TIME(23,45,35)</f>
        <v>45126.989988425928</v>
      </c>
      <c r="C464">
        <v>2561790720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69633.453125</v>
      </c>
    </row>
    <row r="465" spans="1:12" x14ac:dyDescent="0.25">
      <c r="A465">
        <v>1782</v>
      </c>
      <c r="B465" s="1">
        <f>DATE(2023,7,20) + TIME(0,0,0)</f>
        <v>45127</v>
      </c>
      <c r="C465">
        <v>2561790720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69634.546875</v>
      </c>
    </row>
    <row r="466" spans="1:12" x14ac:dyDescent="0.25">
      <c r="A466">
        <v>1782.11</v>
      </c>
      <c r="B466" s="1">
        <f>DATE(2023,7,20) + TIME(2,38,23)</f>
        <v>45127.109988425924</v>
      </c>
      <c r="C466">
        <v>2561790720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69653.0390625</v>
      </c>
    </row>
    <row r="467" spans="1:12" x14ac:dyDescent="0.25">
      <c r="A467">
        <v>1782.99</v>
      </c>
      <c r="B467" s="1">
        <f>DATE(2023,7,20) + TIME(23,45,35)</f>
        <v>45127.989988425928</v>
      </c>
      <c r="C467">
        <v>2561790720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69870.4375</v>
      </c>
    </row>
    <row r="468" spans="1:12" x14ac:dyDescent="0.25">
      <c r="A468">
        <v>1783</v>
      </c>
      <c r="B468" s="1">
        <f>DATE(2023,7,21) + TIME(0,0,0)</f>
        <v>45128</v>
      </c>
      <c r="C468">
        <v>2561790720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69872.5859375</v>
      </c>
    </row>
    <row r="469" spans="1:12" x14ac:dyDescent="0.25">
      <c r="A469">
        <v>1786.99</v>
      </c>
      <c r="B469" s="1">
        <f>DATE(2023,7,24) + TIME(23,45,35)</f>
        <v>45131.989988425928</v>
      </c>
      <c r="C469">
        <v>2561790720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70310.25</v>
      </c>
    </row>
    <row r="470" spans="1:12" x14ac:dyDescent="0.25">
      <c r="A470">
        <v>1787</v>
      </c>
      <c r="B470" s="1">
        <f>DATE(2023,7,25) + TIME(0,0,0)</f>
        <v>45132</v>
      </c>
      <c r="C470">
        <v>2561790720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70310.875</v>
      </c>
    </row>
    <row r="471" spans="1:12" x14ac:dyDescent="0.25">
      <c r="A471">
        <v>1788.99</v>
      </c>
      <c r="B471" s="1">
        <f>DATE(2023,7,26) + TIME(23,45,35)</f>
        <v>45133.989988425928</v>
      </c>
      <c r="C471">
        <v>2561790720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70405.390625</v>
      </c>
    </row>
    <row r="472" spans="1:12" x14ac:dyDescent="0.25">
      <c r="A472">
        <v>1789</v>
      </c>
      <c r="B472" s="1">
        <f>DATE(2023,7,27) + TIME(0,0,0)</f>
        <v>45134</v>
      </c>
      <c r="C472">
        <v>2561790720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70405.6796875</v>
      </c>
    </row>
    <row r="473" spans="1:12" x14ac:dyDescent="0.25">
      <c r="A473">
        <v>1794.99</v>
      </c>
      <c r="B473" s="1">
        <f>DATE(2023,8,1) + TIME(23,45,35)</f>
        <v>45139.989988425928</v>
      </c>
      <c r="C473">
        <v>2561790720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70533.1484375</v>
      </c>
    </row>
    <row r="474" spans="1:12" x14ac:dyDescent="0.25">
      <c r="A474">
        <v>1795</v>
      </c>
      <c r="B474" s="1">
        <f>DATE(2023,8,2) + TIME(0,0,0)</f>
        <v>45140</v>
      </c>
      <c r="C474">
        <v>2561790720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70533.328125</v>
      </c>
    </row>
    <row r="475" spans="1:12" x14ac:dyDescent="0.25">
      <c r="A475">
        <v>1799.99</v>
      </c>
      <c r="B475" s="1">
        <f>DATE(2023,8,6) + TIME(23,45,35)</f>
        <v>45144.989988425928</v>
      </c>
      <c r="C475">
        <v>2561790720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70580.4609375</v>
      </c>
    </row>
    <row r="476" spans="1:12" x14ac:dyDescent="0.25">
      <c r="A476">
        <v>1800</v>
      </c>
      <c r="B476" s="1">
        <f>DATE(2023,8,7) + TIME(0,0,0)</f>
        <v>45145</v>
      </c>
      <c r="C476">
        <v>2561790720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70574.765625</v>
      </c>
    </row>
    <row r="477" spans="1:12" x14ac:dyDescent="0.25">
      <c r="A477">
        <v>1800.49</v>
      </c>
      <c r="B477" s="1">
        <f>DATE(2023,8,7) + TIME(11,45,35)</f>
        <v>45145.489988425928</v>
      </c>
      <c r="C477">
        <v>2561790720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70325.140625</v>
      </c>
    </row>
    <row r="478" spans="1:12" x14ac:dyDescent="0.25">
      <c r="A478">
        <v>1800.5</v>
      </c>
      <c r="B478" s="1">
        <f>DATE(2023,8,7) + TIME(12,0,0)</f>
        <v>45145.5</v>
      </c>
      <c r="C478">
        <v>2561790720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70324.5</v>
      </c>
    </row>
    <row r="479" spans="1:12" x14ac:dyDescent="0.25">
      <c r="A479">
        <v>1808.99</v>
      </c>
      <c r="B479" s="1">
        <f>DATE(2023,8,15) + TIME(23,45,35)</f>
        <v>45153.989988425928</v>
      </c>
      <c r="C479">
        <v>2561790720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70666.8125</v>
      </c>
    </row>
    <row r="480" spans="1:12" x14ac:dyDescent="0.25">
      <c r="A480">
        <v>1809</v>
      </c>
      <c r="B480" s="1">
        <f>DATE(2023,8,16) + TIME(0,0,0)</f>
        <v>45154</v>
      </c>
      <c r="C480">
        <v>2561790720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70666.9921875</v>
      </c>
    </row>
    <row r="481" spans="1:12" x14ac:dyDescent="0.25">
      <c r="A481">
        <v>1814.99</v>
      </c>
      <c r="B481" s="1">
        <f>DATE(2023,8,21) + TIME(23,45,35)</f>
        <v>45159.989988425928</v>
      </c>
      <c r="C481">
        <v>2561790720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70747.4296875</v>
      </c>
    </row>
    <row r="482" spans="1:12" x14ac:dyDescent="0.25">
      <c r="A482">
        <v>1815</v>
      </c>
      <c r="B482" s="1">
        <f>DATE(2023,8,22) + TIME(0,0,0)</f>
        <v>45160</v>
      </c>
      <c r="C482">
        <v>2561790720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70747.4375</v>
      </c>
    </row>
    <row r="483" spans="1:12" x14ac:dyDescent="0.25">
      <c r="A483">
        <v>1821.99</v>
      </c>
      <c r="B483" s="1">
        <f>DATE(2023,8,28) + TIME(23,45,35)</f>
        <v>45166.989988425928</v>
      </c>
      <c r="C483">
        <v>2561790720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70773.765625</v>
      </c>
    </row>
    <row r="484" spans="1:12" x14ac:dyDescent="0.25">
      <c r="A484">
        <v>1822</v>
      </c>
      <c r="B484" s="1">
        <f>DATE(2023,8,29) + TIME(0,0,0)</f>
        <v>45167</v>
      </c>
      <c r="C484">
        <v>2561790720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70773.8671875</v>
      </c>
    </row>
    <row r="485" spans="1:12" x14ac:dyDescent="0.25">
      <c r="A485">
        <v>1826.99</v>
      </c>
      <c r="B485" s="1">
        <f>DATE(2023,9,2) + TIME(23,45,35)</f>
        <v>45171.989988425928</v>
      </c>
      <c r="C485">
        <v>2561790720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70819.6640625</v>
      </c>
    </row>
    <row r="486" spans="1:12" x14ac:dyDescent="0.25">
      <c r="A486">
        <v>1827</v>
      </c>
      <c r="B486" s="1">
        <f>DATE(2023,9,3) + TIME(0,0,0)</f>
        <v>45172</v>
      </c>
      <c r="C486">
        <v>2561790720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70819.796875</v>
      </c>
    </row>
    <row r="487" spans="1:12" x14ac:dyDescent="0.25">
      <c r="A487">
        <v>1840.99</v>
      </c>
      <c r="B487" s="1">
        <f>DATE(2023,9,16) + TIME(23,45,35)</f>
        <v>45185.989988425928</v>
      </c>
      <c r="C487">
        <v>2561790720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70941.78125</v>
      </c>
    </row>
    <row r="488" spans="1:12" x14ac:dyDescent="0.25">
      <c r="A488">
        <v>1841</v>
      </c>
      <c r="B488" s="1">
        <f>DATE(2023,9,17) + TIME(0,0,0)</f>
        <v>45186</v>
      </c>
      <c r="C488">
        <v>2561790720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70935.53125</v>
      </c>
    </row>
    <row r="489" spans="1:12" x14ac:dyDescent="0.25">
      <c r="A489">
        <v>1843.99</v>
      </c>
      <c r="B489" s="1">
        <f>DATE(2023,9,19) + TIME(23,45,35)</f>
        <v>45188.989988425928</v>
      </c>
      <c r="C489">
        <v>2561790720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69789.8984375</v>
      </c>
    </row>
    <row r="490" spans="1:12" x14ac:dyDescent="0.25">
      <c r="A490">
        <v>1844</v>
      </c>
      <c r="B490" s="1">
        <f>DATE(2023,9,20) + TIME(0,0,0)</f>
        <v>45189</v>
      </c>
      <c r="C490">
        <v>2561790720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69791.9453125</v>
      </c>
    </row>
    <row r="491" spans="1:12" x14ac:dyDescent="0.25">
      <c r="A491">
        <v>1859</v>
      </c>
      <c r="B491" s="1">
        <f>DATE(2023,10,5) + TIME(0,0,0)</f>
        <v>45204</v>
      </c>
      <c r="C491">
        <v>2561790720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70919.5390625</v>
      </c>
    </row>
    <row r="492" spans="1:12" x14ac:dyDescent="0.25">
      <c r="A492">
        <v>1859.99</v>
      </c>
      <c r="B492" s="1">
        <f>DATE(2023,10,5) + TIME(23,45,35)</f>
        <v>45204.989988425928</v>
      </c>
      <c r="C492">
        <v>2561790720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70934.6953125</v>
      </c>
    </row>
    <row r="493" spans="1:12" x14ac:dyDescent="0.25">
      <c r="A493">
        <v>1860</v>
      </c>
      <c r="B493" s="1">
        <f>DATE(2023,10,6) + TIME(0,0,0)</f>
        <v>45205</v>
      </c>
      <c r="C493">
        <v>2561790720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70934.5859375</v>
      </c>
    </row>
    <row r="494" spans="1:12" x14ac:dyDescent="0.25">
      <c r="A494">
        <v>1870.99</v>
      </c>
      <c r="B494" s="1">
        <f>DATE(2023,10,16) + TIME(23,45,35)</f>
        <v>45215.989988425928</v>
      </c>
      <c r="C494">
        <v>2561790720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70980.6171875</v>
      </c>
    </row>
    <row r="495" spans="1:12" x14ac:dyDescent="0.25">
      <c r="A495">
        <v>1871</v>
      </c>
      <c r="B495" s="1">
        <f>DATE(2023,10,17) + TIME(0,0,0)</f>
        <v>45216</v>
      </c>
      <c r="C495">
        <v>2561790720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70980.6484375</v>
      </c>
    </row>
    <row r="496" spans="1:12" x14ac:dyDescent="0.25">
      <c r="A496">
        <v>1873.99</v>
      </c>
      <c r="B496" s="1">
        <f>DATE(2023,10,19) + TIME(23,45,35)</f>
        <v>45218.989988425928</v>
      </c>
      <c r="C496">
        <v>2561790720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70993.421875</v>
      </c>
    </row>
    <row r="497" spans="1:12" x14ac:dyDescent="0.25">
      <c r="A497">
        <v>1874</v>
      </c>
      <c r="B497" s="1">
        <f>DATE(2023,10,20) + TIME(0,0,0)</f>
        <v>45219</v>
      </c>
      <c r="C497">
        <v>2561790720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70993.796875</v>
      </c>
    </row>
    <row r="498" spans="1:12" x14ac:dyDescent="0.25">
      <c r="A498">
        <v>1874.99</v>
      </c>
      <c r="B498" s="1">
        <f>DATE(2023,10,20) + TIME(23,45,35)</f>
        <v>45219.989988425928</v>
      </c>
      <c r="C498">
        <v>2561790720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71033.296875</v>
      </c>
    </row>
    <row r="499" spans="1:12" x14ac:dyDescent="0.25">
      <c r="A499">
        <v>1875</v>
      </c>
      <c r="B499" s="1">
        <f>DATE(2023,10,21) + TIME(0,0,0)</f>
        <v>45220</v>
      </c>
      <c r="C499">
        <v>2561790720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71033.390625</v>
      </c>
    </row>
    <row r="500" spans="1:12" x14ac:dyDescent="0.25">
      <c r="A500">
        <v>1877.99</v>
      </c>
      <c r="B500" s="1">
        <f>DATE(2023,10,23) + TIME(23,45,35)</f>
        <v>45222.989988425928</v>
      </c>
      <c r="C500">
        <v>2561790720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71041.4453125</v>
      </c>
    </row>
    <row r="501" spans="1:12" x14ac:dyDescent="0.25">
      <c r="A501">
        <v>1878</v>
      </c>
      <c r="B501" s="1">
        <f>DATE(2023,10,24) + TIME(0,0,0)</f>
        <v>45223</v>
      </c>
      <c r="C501">
        <v>2561790720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71041.6484375</v>
      </c>
    </row>
    <row r="502" spans="1:12" x14ac:dyDescent="0.25">
      <c r="A502">
        <v>1878.99</v>
      </c>
      <c r="B502" s="1">
        <f>DATE(2023,10,24) + TIME(23,45,35)</f>
        <v>45223.989988425928</v>
      </c>
      <c r="C502">
        <v>2561790720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71062.703125</v>
      </c>
    </row>
    <row r="503" spans="1:12" x14ac:dyDescent="0.25">
      <c r="A503">
        <v>1879</v>
      </c>
      <c r="B503" s="1">
        <f>DATE(2023,10,25) + TIME(0,0,0)</f>
        <v>45224</v>
      </c>
      <c r="C503">
        <v>2561790720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71063.0078125</v>
      </c>
    </row>
    <row r="504" spans="1:12" x14ac:dyDescent="0.25">
      <c r="A504">
        <v>1880.84</v>
      </c>
      <c r="B504" s="1">
        <f>DATE(2023,10,26) + TIME(20,9,35)</f>
        <v>45225.839988425927</v>
      </c>
      <c r="C504">
        <v>2561790720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71106.1640625</v>
      </c>
    </row>
    <row r="505" spans="1:12" x14ac:dyDescent="0.25">
      <c r="A505">
        <v>1880.99</v>
      </c>
      <c r="B505" s="1">
        <f>DATE(2023,10,26) + TIME(23,45,35)</f>
        <v>45225.989988425928</v>
      </c>
      <c r="C505">
        <v>2561790720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71108.8203125</v>
      </c>
    </row>
    <row r="506" spans="1:12" x14ac:dyDescent="0.25">
      <c r="A506">
        <v>1881</v>
      </c>
      <c r="B506" s="1">
        <f>DATE(2023,10,27) + TIME(0,0,0)</f>
        <v>45226</v>
      </c>
      <c r="C506">
        <v>2561790720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71108.796875</v>
      </c>
    </row>
    <row r="507" spans="1:12" x14ac:dyDescent="0.25">
      <c r="A507">
        <v>1881.99</v>
      </c>
      <c r="B507" s="1">
        <f>DATE(2023,10,27) + TIME(23,45,35)</f>
        <v>45226.989988425928</v>
      </c>
      <c r="C507">
        <v>2561790720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71103.703125</v>
      </c>
    </row>
    <row r="508" spans="1:12" x14ac:dyDescent="0.25">
      <c r="A508">
        <v>1882</v>
      </c>
      <c r="B508" s="1">
        <f>DATE(2023,10,28) + TIME(0,0,0)</f>
        <v>45227</v>
      </c>
      <c r="C508">
        <v>2561790720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71103.7109375</v>
      </c>
    </row>
    <row r="509" spans="1:12" x14ac:dyDescent="0.25">
      <c r="A509">
        <v>1911.99</v>
      </c>
      <c r="B509" s="1">
        <f>DATE(2023,11,26) + TIME(23,45,35)</f>
        <v>45256.989988425928</v>
      </c>
      <c r="C509">
        <v>2561790720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71326.78125</v>
      </c>
    </row>
    <row r="510" spans="1:12" x14ac:dyDescent="0.25">
      <c r="A510">
        <v>1912</v>
      </c>
      <c r="B510" s="1">
        <f>DATE(2023,11,27) + TIME(0,0,0)</f>
        <v>45257</v>
      </c>
      <c r="C510">
        <v>2561790720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71326.7265625</v>
      </c>
    </row>
    <row r="511" spans="1:12" x14ac:dyDescent="0.25">
      <c r="A511">
        <v>1919</v>
      </c>
      <c r="B511" s="1">
        <f>DATE(2023,12,4) + TIME(0,0,0)</f>
        <v>45264</v>
      </c>
      <c r="C511">
        <v>2561790720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71342.3515625</v>
      </c>
    </row>
    <row r="512" spans="1:12" x14ac:dyDescent="0.25">
      <c r="A512">
        <v>1919.99</v>
      </c>
      <c r="B512" s="1">
        <f>DATE(2023,12,4) + TIME(23,45,35)</f>
        <v>45264.989988425928</v>
      </c>
      <c r="C512">
        <v>2561790720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70816.234375</v>
      </c>
    </row>
    <row r="513" spans="1:12" x14ac:dyDescent="0.25">
      <c r="A513">
        <v>1920</v>
      </c>
      <c r="B513" s="1">
        <f>DATE(2023,12,5) + TIME(0,0,0)</f>
        <v>45265</v>
      </c>
      <c r="C513">
        <v>2561790720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70812.5703125</v>
      </c>
    </row>
    <row r="514" spans="1:12" x14ac:dyDescent="0.25">
      <c r="A514">
        <v>1930.99</v>
      </c>
      <c r="B514" s="1">
        <f>DATE(2023,12,15) + TIME(23,45,35)</f>
        <v>45275.989988425928</v>
      </c>
      <c r="C514">
        <v>2561790720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69069.46875</v>
      </c>
    </row>
    <row r="515" spans="1:12" x14ac:dyDescent="0.25">
      <c r="A515">
        <v>1931</v>
      </c>
      <c r="B515" s="1">
        <f>DATE(2023,12,16) + TIME(0,0,0)</f>
        <v>45276</v>
      </c>
      <c r="C515">
        <v>2561790720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69068.890625</v>
      </c>
    </row>
    <row r="516" spans="1:12" x14ac:dyDescent="0.25">
      <c r="A516">
        <v>1931.99</v>
      </c>
      <c r="B516" s="1">
        <f>DATE(2023,12,16) + TIME(23,45,35)</f>
        <v>45276.989988425928</v>
      </c>
      <c r="C516">
        <v>2561790720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69011.6953125</v>
      </c>
    </row>
    <row r="517" spans="1:12" x14ac:dyDescent="0.25">
      <c r="A517">
        <v>1932</v>
      </c>
      <c r="B517" s="1">
        <f>DATE(2023,12,17) + TIME(0,0,0)</f>
        <v>45277</v>
      </c>
      <c r="C517">
        <v>2561790720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69011.15625</v>
      </c>
    </row>
    <row r="518" spans="1:12" x14ac:dyDescent="0.25">
      <c r="A518">
        <v>1934</v>
      </c>
      <c r="B518" s="1">
        <f>DATE(2023,12,19) + TIME(0,0,0)</f>
        <v>45279</v>
      </c>
      <c r="C518">
        <v>2561790720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68912.5390625</v>
      </c>
    </row>
    <row r="519" spans="1:12" x14ac:dyDescent="0.25">
      <c r="A519">
        <v>1934.99</v>
      </c>
      <c r="B519" s="1">
        <f>DATE(2023,12,19) + TIME(23,45,35)</f>
        <v>45279.989988425928</v>
      </c>
      <c r="C519">
        <v>2561790720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68868.9453125</v>
      </c>
    </row>
    <row r="520" spans="1:12" x14ac:dyDescent="0.25">
      <c r="A520">
        <v>1935</v>
      </c>
      <c r="B520" s="1">
        <f>DATE(2023,12,20) + TIME(0,0,0)</f>
        <v>45280</v>
      </c>
      <c r="C520">
        <v>2561790720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68868.515625</v>
      </c>
    </row>
    <row r="521" spans="1:12" x14ac:dyDescent="0.25">
      <c r="A521">
        <v>1935.99</v>
      </c>
      <c r="B521" s="1">
        <f>DATE(2023,12,20) + TIME(23,45,35)</f>
        <v>45280.989988425928</v>
      </c>
      <c r="C521">
        <v>2561790720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68827.8203125</v>
      </c>
    </row>
    <row r="522" spans="1:12" x14ac:dyDescent="0.25">
      <c r="A522">
        <v>1936</v>
      </c>
      <c r="B522" s="1">
        <f>DATE(2023,12,21) + TIME(0,0,0)</f>
        <v>45281</v>
      </c>
      <c r="C522">
        <v>2561790720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68827.40625</v>
      </c>
    </row>
    <row r="523" spans="1:12" x14ac:dyDescent="0.25">
      <c r="A523">
        <v>1944.99</v>
      </c>
      <c r="B523" s="1">
        <f>DATE(2023,12,29) + TIME(23,45,35)</f>
        <v>45289.989988425928</v>
      </c>
      <c r="C523">
        <v>2561790720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68538.8828125</v>
      </c>
    </row>
    <row r="524" spans="1:12" x14ac:dyDescent="0.25">
      <c r="A524">
        <v>1945</v>
      </c>
      <c r="B524" s="1">
        <f>DATE(2023,12,30) + TIME(0,0,0)</f>
        <v>45290</v>
      </c>
      <c r="C524">
        <v>2561820416</v>
      </c>
      <c r="D524">
        <v>0</v>
      </c>
      <c r="E524">
        <v>0</v>
      </c>
      <c r="F524">
        <v>0</v>
      </c>
      <c r="G524">
        <v>2972037</v>
      </c>
      <c r="H524">
        <v>0</v>
      </c>
      <c r="I524">
        <v>1</v>
      </c>
      <c r="J524">
        <v>0</v>
      </c>
      <c r="K524">
        <v>0</v>
      </c>
      <c r="L524">
        <v>68038.125</v>
      </c>
    </row>
    <row r="525" spans="1:12" x14ac:dyDescent="0.25">
      <c r="A525">
        <v>1949.74</v>
      </c>
      <c r="B525" s="1">
        <f>DATE(2024,1,3) + TIME(17,45,35)</f>
        <v>45294.739988425928</v>
      </c>
      <c r="C525">
        <v>2575907840</v>
      </c>
      <c r="D525">
        <v>0</v>
      </c>
      <c r="E525">
        <v>0</v>
      </c>
      <c r="F525">
        <v>0</v>
      </c>
      <c r="G525">
        <v>2972037</v>
      </c>
      <c r="H525">
        <v>0</v>
      </c>
      <c r="I525">
        <v>1</v>
      </c>
      <c r="J525">
        <v>0</v>
      </c>
      <c r="K525">
        <v>0</v>
      </c>
      <c r="L525">
        <v>67920.140625</v>
      </c>
    </row>
    <row r="526" spans="1:12" x14ac:dyDescent="0.25">
      <c r="A526">
        <v>1949.99</v>
      </c>
      <c r="B526" s="1">
        <f>DATE(2024,1,3) + TIME(23,45,35)</f>
        <v>45294.989988425928</v>
      </c>
      <c r="C526">
        <v>2576650752</v>
      </c>
      <c r="D526">
        <v>0</v>
      </c>
      <c r="E526">
        <v>0</v>
      </c>
      <c r="F526">
        <v>0</v>
      </c>
      <c r="G526">
        <v>2972037</v>
      </c>
      <c r="H526">
        <v>0</v>
      </c>
      <c r="I526">
        <v>1</v>
      </c>
      <c r="J526">
        <v>0</v>
      </c>
      <c r="K526">
        <v>0</v>
      </c>
      <c r="L526">
        <v>67872.7421875</v>
      </c>
    </row>
    <row r="527" spans="1:12" x14ac:dyDescent="0.25">
      <c r="A527">
        <v>1950</v>
      </c>
      <c r="B527" s="1">
        <f>DATE(2024,1,4) + TIME(0,0,0)</f>
        <v>45295</v>
      </c>
      <c r="C527">
        <v>2576679680</v>
      </c>
      <c r="D527">
        <v>0</v>
      </c>
      <c r="E527">
        <v>0</v>
      </c>
      <c r="F527">
        <v>0</v>
      </c>
      <c r="G527">
        <v>2884600.5</v>
      </c>
      <c r="H527">
        <v>0</v>
      </c>
      <c r="I527">
        <v>1</v>
      </c>
      <c r="J527">
        <v>0</v>
      </c>
      <c r="K527">
        <v>0</v>
      </c>
      <c r="L527">
        <v>67729.609375</v>
      </c>
    </row>
    <row r="528" spans="1:12" x14ac:dyDescent="0.25">
      <c r="A528">
        <v>1950.99</v>
      </c>
      <c r="B528" s="1">
        <f>DATE(2024,1,4) + TIME(23,45,35)</f>
        <v>45295.989988425928</v>
      </c>
      <c r="C528">
        <v>2579535360</v>
      </c>
      <c r="D528">
        <v>0</v>
      </c>
      <c r="E528">
        <v>0</v>
      </c>
      <c r="F528">
        <v>0</v>
      </c>
      <c r="G528">
        <v>2884600.5</v>
      </c>
      <c r="H528">
        <v>0</v>
      </c>
      <c r="I528">
        <v>1</v>
      </c>
      <c r="J528">
        <v>0</v>
      </c>
      <c r="K528">
        <v>0</v>
      </c>
      <c r="L528">
        <v>67462.109375</v>
      </c>
    </row>
    <row r="529" spans="1:12" x14ac:dyDescent="0.25">
      <c r="A529">
        <v>1951</v>
      </c>
      <c r="B529" s="1">
        <f>DATE(2024,1,5) + TIME(0,0,0)</f>
        <v>45296</v>
      </c>
      <c r="C529">
        <v>2579565568</v>
      </c>
      <c r="D529">
        <v>0</v>
      </c>
      <c r="E529">
        <v>0</v>
      </c>
      <c r="F529">
        <v>0</v>
      </c>
      <c r="G529">
        <v>3018688.75</v>
      </c>
      <c r="H529">
        <v>0</v>
      </c>
      <c r="I529">
        <v>1</v>
      </c>
      <c r="J529">
        <v>0</v>
      </c>
      <c r="K529">
        <v>0</v>
      </c>
      <c r="L529">
        <v>67671.9375</v>
      </c>
    </row>
    <row r="530" spans="1:12" x14ac:dyDescent="0.25">
      <c r="A530">
        <v>1953.99</v>
      </c>
      <c r="B530" s="1">
        <f>DATE(2024,1,7) + TIME(23,45,35)</f>
        <v>45298.989988425928</v>
      </c>
      <c r="C530">
        <v>2588591360</v>
      </c>
      <c r="D530">
        <v>0</v>
      </c>
      <c r="E530">
        <v>0</v>
      </c>
      <c r="F530">
        <v>0</v>
      </c>
      <c r="G530">
        <v>3018688.75</v>
      </c>
      <c r="H530">
        <v>0</v>
      </c>
      <c r="I530">
        <v>1</v>
      </c>
      <c r="J530">
        <v>0</v>
      </c>
      <c r="K530">
        <v>0</v>
      </c>
      <c r="L530">
        <v>67435.6953125</v>
      </c>
    </row>
    <row r="531" spans="1:12" x14ac:dyDescent="0.25">
      <c r="A531">
        <v>1954</v>
      </c>
      <c r="B531" s="1">
        <f>DATE(2024,1,8) + TIME(0,0,0)</f>
        <v>45299</v>
      </c>
      <c r="C531">
        <v>2588621824</v>
      </c>
      <c r="D531">
        <v>0</v>
      </c>
      <c r="E531">
        <v>0</v>
      </c>
      <c r="F531">
        <v>0</v>
      </c>
      <c r="G531">
        <v>3047936</v>
      </c>
      <c r="H531">
        <v>0</v>
      </c>
      <c r="I531">
        <v>1</v>
      </c>
      <c r="J531">
        <v>0</v>
      </c>
      <c r="K531">
        <v>0</v>
      </c>
      <c r="L531">
        <v>67477.5546875</v>
      </c>
    </row>
    <row r="532" spans="1:12" x14ac:dyDescent="0.25">
      <c r="A532">
        <v>1967.56</v>
      </c>
      <c r="B532" s="1">
        <f>DATE(2024,1,21) + TIME(13,26,23)</f>
        <v>45312.559988425928</v>
      </c>
      <c r="C532">
        <v>2629952000</v>
      </c>
      <c r="D532">
        <v>0</v>
      </c>
      <c r="E532">
        <v>0</v>
      </c>
      <c r="F532">
        <v>0</v>
      </c>
      <c r="G532">
        <v>3047936</v>
      </c>
      <c r="H532">
        <v>0</v>
      </c>
      <c r="I532">
        <v>1</v>
      </c>
      <c r="J532">
        <v>0</v>
      </c>
      <c r="K532">
        <v>0</v>
      </c>
      <c r="L532">
        <v>66912.90625</v>
      </c>
    </row>
    <row r="533" spans="1:12" x14ac:dyDescent="0.25">
      <c r="A533">
        <v>1967.99</v>
      </c>
      <c r="B533" s="1">
        <f>DATE(2024,1,21) + TIME(23,45,35)</f>
        <v>45312.989988425928</v>
      </c>
      <c r="C533">
        <v>2631262464</v>
      </c>
      <c r="D533">
        <v>0</v>
      </c>
      <c r="E533">
        <v>0</v>
      </c>
      <c r="F533">
        <v>0</v>
      </c>
      <c r="G533">
        <v>3047936</v>
      </c>
      <c r="H533">
        <v>0</v>
      </c>
      <c r="I533">
        <v>1</v>
      </c>
      <c r="J533">
        <v>0</v>
      </c>
      <c r="K533">
        <v>0</v>
      </c>
      <c r="L533">
        <v>66912.4765625</v>
      </c>
    </row>
    <row r="534" spans="1:12" x14ac:dyDescent="0.25">
      <c r="A534">
        <v>1968</v>
      </c>
      <c r="B534" s="1">
        <f>DATE(2024,1,22) + TIME(0,0,0)</f>
        <v>45313</v>
      </c>
      <c r="C534">
        <v>2631292416</v>
      </c>
      <c r="D534">
        <v>0</v>
      </c>
      <c r="E534">
        <v>0</v>
      </c>
      <c r="F534">
        <v>0</v>
      </c>
      <c r="G534">
        <v>2982935.5</v>
      </c>
      <c r="H534">
        <v>0</v>
      </c>
      <c r="I534">
        <v>1</v>
      </c>
      <c r="J534">
        <v>0</v>
      </c>
      <c r="K534">
        <v>0</v>
      </c>
      <c r="L534">
        <v>66831.890625</v>
      </c>
    </row>
    <row r="535" spans="1:12" x14ac:dyDescent="0.25">
      <c r="A535">
        <v>1969.99</v>
      </c>
      <c r="B535" s="1">
        <f>DATE(2024,1,23) + TIME(23,45,35)</f>
        <v>45314.989988425928</v>
      </c>
      <c r="C535">
        <v>2637228544</v>
      </c>
      <c r="D535">
        <v>0</v>
      </c>
      <c r="E535">
        <v>0</v>
      </c>
      <c r="F535">
        <v>0</v>
      </c>
      <c r="G535">
        <v>2982935.5</v>
      </c>
      <c r="H535">
        <v>0</v>
      </c>
      <c r="I535">
        <v>1</v>
      </c>
      <c r="J535">
        <v>0</v>
      </c>
      <c r="K535">
        <v>0</v>
      </c>
      <c r="L535">
        <v>66764.4453125</v>
      </c>
    </row>
    <row r="536" spans="1:12" x14ac:dyDescent="0.25">
      <c r="A536">
        <v>1970</v>
      </c>
      <c r="B536" s="1">
        <f>DATE(2024,1,24) + TIME(0,0,0)</f>
        <v>45315</v>
      </c>
      <c r="C536">
        <v>2637258752</v>
      </c>
      <c r="D536">
        <v>0</v>
      </c>
      <c r="E536">
        <v>0</v>
      </c>
      <c r="F536">
        <v>0</v>
      </c>
      <c r="G536">
        <v>3023671</v>
      </c>
      <c r="H536">
        <v>0</v>
      </c>
      <c r="I536">
        <v>1</v>
      </c>
      <c r="J536">
        <v>0</v>
      </c>
      <c r="K536">
        <v>0</v>
      </c>
      <c r="L536">
        <v>66814.3984375</v>
      </c>
    </row>
    <row r="537" spans="1:12" x14ac:dyDescent="0.25">
      <c r="A537">
        <v>1970.49</v>
      </c>
      <c r="B537" s="1">
        <f>DATE(2024,1,24) + TIME(11,45,35)</f>
        <v>45315.489988425928</v>
      </c>
      <c r="C537">
        <v>2638740224</v>
      </c>
      <c r="D537">
        <v>0</v>
      </c>
      <c r="E537">
        <v>0</v>
      </c>
      <c r="F537">
        <v>0</v>
      </c>
      <c r="G537">
        <v>3023671</v>
      </c>
      <c r="H537">
        <v>0</v>
      </c>
      <c r="I537">
        <v>1</v>
      </c>
      <c r="J537">
        <v>0</v>
      </c>
      <c r="K537">
        <v>0</v>
      </c>
      <c r="L537">
        <v>66844.0625</v>
      </c>
    </row>
    <row r="538" spans="1:12" x14ac:dyDescent="0.25">
      <c r="A538">
        <v>1970.5</v>
      </c>
      <c r="B538" s="1">
        <f>DATE(2024,1,24) + TIME(12,0,0)</f>
        <v>45315.5</v>
      </c>
      <c r="C538">
        <v>2638770432</v>
      </c>
      <c r="D538">
        <v>0</v>
      </c>
      <c r="E538">
        <v>0</v>
      </c>
      <c r="F538">
        <v>0</v>
      </c>
      <c r="G538">
        <v>3002487.5</v>
      </c>
      <c r="H538">
        <v>0</v>
      </c>
      <c r="I538">
        <v>1</v>
      </c>
      <c r="J538">
        <v>0</v>
      </c>
      <c r="K538">
        <v>0</v>
      </c>
      <c r="L538">
        <v>66818.40625</v>
      </c>
    </row>
    <row r="539" spans="1:12" x14ac:dyDescent="0.25">
      <c r="A539">
        <v>1978.99</v>
      </c>
      <c r="B539" s="1">
        <f>DATE(2024,2,1) + TIME(23,45,35)</f>
        <v>45323.989988425928</v>
      </c>
      <c r="C539">
        <v>2664261376</v>
      </c>
      <c r="D539">
        <v>0</v>
      </c>
      <c r="E539">
        <v>0</v>
      </c>
      <c r="F539">
        <v>0</v>
      </c>
      <c r="G539">
        <v>3002487.5</v>
      </c>
      <c r="H539">
        <v>0</v>
      </c>
      <c r="I539">
        <v>1</v>
      </c>
      <c r="J539">
        <v>0</v>
      </c>
      <c r="K539">
        <v>0</v>
      </c>
      <c r="L539">
        <v>66888.84375</v>
      </c>
    </row>
    <row r="540" spans="1:12" x14ac:dyDescent="0.25">
      <c r="A540">
        <v>1979</v>
      </c>
      <c r="B540" s="1">
        <f>DATE(2024,2,2) + TIME(0,0,0)</f>
        <v>45324</v>
      </c>
      <c r="C540">
        <v>2664291328</v>
      </c>
      <c r="D540">
        <v>0</v>
      </c>
      <c r="E540">
        <v>0</v>
      </c>
      <c r="F540">
        <v>0</v>
      </c>
      <c r="G540">
        <v>2984215</v>
      </c>
      <c r="H540">
        <v>0</v>
      </c>
      <c r="I540">
        <v>1</v>
      </c>
      <c r="J540">
        <v>0</v>
      </c>
      <c r="K540">
        <v>0</v>
      </c>
      <c r="L540">
        <v>66866.5234375</v>
      </c>
    </row>
    <row r="541" spans="1:12" x14ac:dyDescent="0.25">
      <c r="A541">
        <v>1993.99</v>
      </c>
      <c r="B541" s="1">
        <f>DATE(2024,2,16) + TIME(23,45,35)</f>
        <v>45338.989988425928</v>
      </c>
      <c r="C541">
        <v>2709024768</v>
      </c>
      <c r="D541">
        <v>0</v>
      </c>
      <c r="E541">
        <v>0</v>
      </c>
      <c r="F541">
        <v>0</v>
      </c>
      <c r="G541">
        <v>2984215</v>
      </c>
      <c r="H541">
        <v>0</v>
      </c>
      <c r="I541">
        <v>1</v>
      </c>
      <c r="J541">
        <v>0</v>
      </c>
      <c r="K541">
        <v>0</v>
      </c>
      <c r="L541">
        <v>67018.859375</v>
      </c>
    </row>
    <row r="542" spans="1:12" x14ac:dyDescent="0.25">
      <c r="A542">
        <v>1994</v>
      </c>
      <c r="B542" s="1">
        <f>DATE(2024,2,17) + TIME(0,0,0)</f>
        <v>45339</v>
      </c>
      <c r="C542">
        <v>2709054976</v>
      </c>
      <c r="D542">
        <v>0</v>
      </c>
      <c r="E542">
        <v>0</v>
      </c>
      <c r="F542">
        <v>0</v>
      </c>
      <c r="G542">
        <v>3025860.5</v>
      </c>
      <c r="H542">
        <v>0</v>
      </c>
      <c r="I542">
        <v>1</v>
      </c>
      <c r="J542">
        <v>0</v>
      </c>
      <c r="K542">
        <v>0</v>
      </c>
      <c r="L542">
        <v>67069.4375</v>
      </c>
    </row>
    <row r="543" spans="1:12" x14ac:dyDescent="0.25">
      <c r="A543">
        <v>1998.99</v>
      </c>
      <c r="B543" s="1">
        <f>DATE(2024,2,21) + TIME(23,45,35)</f>
        <v>45343.989988425928</v>
      </c>
      <c r="C543">
        <v>2724153856</v>
      </c>
      <c r="D543">
        <v>0</v>
      </c>
      <c r="E543">
        <v>0</v>
      </c>
      <c r="F543">
        <v>0</v>
      </c>
      <c r="G543">
        <v>3025860.5</v>
      </c>
      <c r="H543">
        <v>0</v>
      </c>
      <c r="I543">
        <v>1</v>
      </c>
      <c r="J543">
        <v>0</v>
      </c>
      <c r="K543">
        <v>0</v>
      </c>
      <c r="L543">
        <v>67182.03125</v>
      </c>
    </row>
    <row r="544" spans="1:12" x14ac:dyDescent="0.25">
      <c r="A544">
        <v>1999</v>
      </c>
      <c r="B544" s="1">
        <f>DATE(2024,2,22) + TIME(0,0,0)</f>
        <v>45344</v>
      </c>
      <c r="C544">
        <v>2724183808</v>
      </c>
      <c r="D544">
        <v>0</v>
      </c>
      <c r="E544">
        <v>0</v>
      </c>
      <c r="F544">
        <v>0</v>
      </c>
      <c r="G544">
        <v>2980109</v>
      </c>
      <c r="H544">
        <v>0</v>
      </c>
      <c r="I544">
        <v>1</v>
      </c>
      <c r="J544">
        <v>0</v>
      </c>
      <c r="K544">
        <v>0</v>
      </c>
      <c r="L544">
        <v>67125.8671875</v>
      </c>
    </row>
    <row r="545" spans="1:12" x14ac:dyDescent="0.25">
      <c r="A545">
        <v>2002.99</v>
      </c>
      <c r="B545" s="1">
        <f>DATE(2024,2,25) + TIME(23,45,35)</f>
        <v>45347.989988425928</v>
      </c>
      <c r="C545">
        <v>2736074496</v>
      </c>
      <c r="D545">
        <v>0</v>
      </c>
      <c r="E545">
        <v>0</v>
      </c>
      <c r="F545">
        <v>0</v>
      </c>
      <c r="G545">
        <v>2980109</v>
      </c>
      <c r="H545">
        <v>0</v>
      </c>
      <c r="I545">
        <v>1</v>
      </c>
      <c r="J545">
        <v>0</v>
      </c>
      <c r="K545">
        <v>0</v>
      </c>
      <c r="L545">
        <v>67106.5546875</v>
      </c>
    </row>
    <row r="546" spans="1:12" x14ac:dyDescent="0.25">
      <c r="A546">
        <v>2003</v>
      </c>
      <c r="B546" s="1">
        <f>DATE(2024,2,26) + TIME(0,0,0)</f>
        <v>45348</v>
      </c>
      <c r="C546">
        <v>2736104192</v>
      </c>
      <c r="D546">
        <v>0</v>
      </c>
      <c r="E546">
        <v>0</v>
      </c>
      <c r="F546">
        <v>0</v>
      </c>
      <c r="G546">
        <v>2972933.75</v>
      </c>
      <c r="H546">
        <v>0</v>
      </c>
      <c r="I546">
        <v>1</v>
      </c>
      <c r="J546">
        <v>0</v>
      </c>
      <c r="K546">
        <v>0</v>
      </c>
      <c r="L546">
        <v>67097.7265625</v>
      </c>
    </row>
    <row r="547" spans="1:12" x14ac:dyDescent="0.25">
      <c r="A547">
        <v>2006.99</v>
      </c>
      <c r="B547" s="1">
        <f>DATE(2024,2,29) + TIME(23,45,35)</f>
        <v>45351.989988425928</v>
      </c>
      <c r="C547">
        <v>2747966208</v>
      </c>
      <c r="D547">
        <v>0</v>
      </c>
      <c r="E547">
        <v>0</v>
      </c>
      <c r="F547">
        <v>0</v>
      </c>
      <c r="G547">
        <v>2972933.75</v>
      </c>
      <c r="H547">
        <v>0</v>
      </c>
      <c r="I547">
        <v>1</v>
      </c>
      <c r="J547">
        <v>0</v>
      </c>
      <c r="K547">
        <v>0</v>
      </c>
      <c r="L547">
        <v>67133.5859375</v>
      </c>
    </row>
    <row r="548" spans="1:12" x14ac:dyDescent="0.25">
      <c r="A548">
        <v>2007</v>
      </c>
      <c r="B548" s="1">
        <f>DATE(2024,3,1) + TIME(0,0,0)</f>
        <v>45352</v>
      </c>
      <c r="C548">
        <v>2747996160</v>
      </c>
      <c r="D548">
        <v>0</v>
      </c>
      <c r="E548">
        <v>0</v>
      </c>
      <c r="F548">
        <v>0</v>
      </c>
      <c r="G548">
        <v>3015526.25</v>
      </c>
      <c r="H548">
        <v>0</v>
      </c>
      <c r="I548">
        <v>1</v>
      </c>
      <c r="J548">
        <v>0</v>
      </c>
      <c r="K548">
        <v>0</v>
      </c>
      <c r="L548">
        <v>67185.390625</v>
      </c>
    </row>
    <row r="549" spans="1:12" x14ac:dyDescent="0.25">
      <c r="A549">
        <v>2009.99</v>
      </c>
      <c r="B549" s="1">
        <f>DATE(2024,3,3) + TIME(23,45,35)</f>
        <v>45354.989988425928</v>
      </c>
      <c r="C549">
        <v>2757012736</v>
      </c>
      <c r="D549">
        <v>0</v>
      </c>
      <c r="E549">
        <v>0</v>
      </c>
      <c r="F549">
        <v>0</v>
      </c>
      <c r="G549">
        <v>3015526.25</v>
      </c>
      <c r="H549">
        <v>0</v>
      </c>
      <c r="I549">
        <v>1</v>
      </c>
      <c r="J549">
        <v>0</v>
      </c>
      <c r="K549">
        <v>0</v>
      </c>
      <c r="L549">
        <v>67247.828125</v>
      </c>
    </row>
    <row r="550" spans="1:12" x14ac:dyDescent="0.25">
      <c r="A550">
        <v>2010</v>
      </c>
      <c r="B550" s="1">
        <f>DATE(2024,3,4) + TIME(0,0,0)</f>
        <v>45355</v>
      </c>
      <c r="C550">
        <v>2757053440</v>
      </c>
      <c r="D550">
        <v>0</v>
      </c>
      <c r="E550">
        <v>0</v>
      </c>
      <c r="F550">
        <v>0</v>
      </c>
      <c r="G550">
        <v>4063731.25</v>
      </c>
      <c r="H550">
        <v>0</v>
      </c>
      <c r="I550">
        <v>1</v>
      </c>
      <c r="J550">
        <v>0</v>
      </c>
      <c r="K550">
        <v>0</v>
      </c>
      <c r="L550">
        <v>67986.2734375</v>
      </c>
    </row>
    <row r="551" spans="1:12" x14ac:dyDescent="0.25">
      <c r="A551">
        <v>2011.99</v>
      </c>
      <c r="B551" s="1">
        <f>DATE(2024,3,5) + TIME(23,45,35)</f>
        <v>45356.989988425928</v>
      </c>
      <c r="C551">
        <v>2765140224</v>
      </c>
      <c r="D551">
        <v>0</v>
      </c>
      <c r="E551">
        <v>0</v>
      </c>
      <c r="F551">
        <v>0</v>
      </c>
      <c r="G551">
        <v>4063731.25</v>
      </c>
      <c r="H551">
        <v>0</v>
      </c>
      <c r="I551">
        <v>1</v>
      </c>
      <c r="J551">
        <v>0</v>
      </c>
      <c r="K551">
        <v>0</v>
      </c>
      <c r="L551">
        <v>68565.2734375</v>
      </c>
    </row>
    <row r="552" spans="1:12" x14ac:dyDescent="0.25">
      <c r="A552">
        <v>2012</v>
      </c>
      <c r="B552" s="1">
        <f>DATE(2024,3,6) + TIME(0,0,0)</f>
        <v>45357</v>
      </c>
      <c r="C552">
        <v>2765170176</v>
      </c>
      <c r="D552">
        <v>0</v>
      </c>
      <c r="E552">
        <v>0</v>
      </c>
      <c r="F552">
        <v>0</v>
      </c>
      <c r="G552">
        <v>2999529.75</v>
      </c>
      <c r="H552">
        <v>0</v>
      </c>
      <c r="I552">
        <v>1</v>
      </c>
      <c r="J552">
        <v>0</v>
      </c>
      <c r="K552">
        <v>0</v>
      </c>
      <c r="L552">
        <v>67848.171875</v>
      </c>
    </row>
    <row r="553" spans="1:12" x14ac:dyDescent="0.25">
      <c r="A553">
        <v>2014.99</v>
      </c>
      <c r="B553" s="1">
        <f>DATE(2024,3,8) + TIME(23,45,35)</f>
        <v>45359.989988425928</v>
      </c>
      <c r="C553">
        <v>2774138880</v>
      </c>
      <c r="D553">
        <v>0</v>
      </c>
      <c r="E553">
        <v>0</v>
      </c>
      <c r="F553">
        <v>0</v>
      </c>
      <c r="G553">
        <v>2999529.75</v>
      </c>
      <c r="H553">
        <v>0</v>
      </c>
      <c r="I553">
        <v>1</v>
      </c>
      <c r="J553">
        <v>0</v>
      </c>
      <c r="K553">
        <v>0</v>
      </c>
      <c r="L553">
        <v>67344.1640625</v>
      </c>
    </row>
    <row r="554" spans="1:12" x14ac:dyDescent="0.25">
      <c r="A554">
        <v>2015</v>
      </c>
      <c r="B554" s="1">
        <f>DATE(2024,3,9) + TIME(0,0,0)</f>
        <v>45360</v>
      </c>
      <c r="C554">
        <v>2774169088</v>
      </c>
      <c r="D554">
        <v>0</v>
      </c>
      <c r="E554">
        <v>0</v>
      </c>
      <c r="F554">
        <v>0</v>
      </c>
      <c r="G554">
        <v>3028814</v>
      </c>
      <c r="H554">
        <v>0</v>
      </c>
      <c r="I554">
        <v>1</v>
      </c>
      <c r="J554">
        <v>0</v>
      </c>
      <c r="K554">
        <v>0</v>
      </c>
      <c r="L554">
        <v>67366.890625</v>
      </c>
    </row>
    <row r="555" spans="1:12" x14ac:dyDescent="0.25">
      <c r="A555">
        <v>2015.99</v>
      </c>
      <c r="B555" s="1">
        <f>DATE(2024,3,9) + TIME(23,45,35)</f>
        <v>45360.989988425928</v>
      </c>
      <c r="C555">
        <v>2777167616</v>
      </c>
      <c r="D555">
        <v>0</v>
      </c>
      <c r="E555">
        <v>0</v>
      </c>
      <c r="F555">
        <v>0</v>
      </c>
      <c r="G555">
        <v>3028814</v>
      </c>
      <c r="H555">
        <v>0</v>
      </c>
      <c r="I555">
        <v>1</v>
      </c>
      <c r="J555">
        <v>0</v>
      </c>
      <c r="K555">
        <v>0</v>
      </c>
      <c r="L555">
        <v>67362.453125</v>
      </c>
    </row>
    <row r="556" spans="1:12" x14ac:dyDescent="0.25">
      <c r="A556">
        <v>2016</v>
      </c>
      <c r="B556" s="1">
        <f>DATE(2024,3,10) + TIME(0,0,0)</f>
        <v>45361</v>
      </c>
      <c r="C556">
        <v>2777197824</v>
      </c>
      <c r="D556">
        <v>0</v>
      </c>
      <c r="E556">
        <v>0</v>
      </c>
      <c r="F556">
        <v>0</v>
      </c>
      <c r="G556">
        <v>3022186.75</v>
      </c>
      <c r="H556">
        <v>0</v>
      </c>
      <c r="I556">
        <v>1</v>
      </c>
      <c r="J556">
        <v>0</v>
      </c>
      <c r="K556">
        <v>0</v>
      </c>
      <c r="L556">
        <v>67357.3203125</v>
      </c>
    </row>
    <row r="557" spans="1:12" x14ac:dyDescent="0.25">
      <c r="A557">
        <v>2017.99</v>
      </c>
      <c r="B557" s="1">
        <f>DATE(2024,3,11) + TIME(23,45,35)</f>
        <v>45362.989988425928</v>
      </c>
      <c r="C557">
        <v>2783212032</v>
      </c>
      <c r="D557">
        <v>0</v>
      </c>
      <c r="E557">
        <v>0</v>
      </c>
      <c r="F557">
        <v>0</v>
      </c>
      <c r="G557">
        <v>3022186.75</v>
      </c>
      <c r="H557">
        <v>0</v>
      </c>
      <c r="I557">
        <v>1</v>
      </c>
      <c r="J557">
        <v>0</v>
      </c>
      <c r="K557">
        <v>0</v>
      </c>
      <c r="L557">
        <v>67339.9375</v>
      </c>
    </row>
    <row r="558" spans="1:12" x14ac:dyDescent="0.25">
      <c r="A558">
        <v>2018</v>
      </c>
      <c r="B558" s="1">
        <f>DATE(2024,3,12) + TIME(0,0,0)</f>
        <v>45363</v>
      </c>
      <c r="C558">
        <v>2783243008</v>
      </c>
      <c r="D558">
        <v>0</v>
      </c>
      <c r="E558">
        <v>0</v>
      </c>
      <c r="F558">
        <v>0</v>
      </c>
      <c r="G558">
        <v>3097044.5</v>
      </c>
      <c r="H558">
        <v>0</v>
      </c>
      <c r="I558">
        <v>1</v>
      </c>
      <c r="J558">
        <v>0</v>
      </c>
      <c r="K558">
        <v>0</v>
      </c>
      <c r="L558">
        <v>67396.6953125</v>
      </c>
    </row>
    <row r="559" spans="1:12" x14ac:dyDescent="0.25">
      <c r="A559">
        <v>2018.49</v>
      </c>
      <c r="B559" s="1">
        <f>DATE(2024,3,12) + TIME(11,45,35)</f>
        <v>45363.489988425928</v>
      </c>
      <c r="C559">
        <v>2784760576</v>
      </c>
      <c r="D559">
        <v>0</v>
      </c>
      <c r="E559">
        <v>0</v>
      </c>
      <c r="F559">
        <v>0</v>
      </c>
      <c r="G559">
        <v>3097044.5</v>
      </c>
      <c r="H559">
        <v>0</v>
      </c>
      <c r="I559">
        <v>1</v>
      </c>
      <c r="J559">
        <v>0</v>
      </c>
      <c r="K559">
        <v>0</v>
      </c>
      <c r="L559">
        <v>67433.125</v>
      </c>
    </row>
    <row r="560" spans="1:12" x14ac:dyDescent="0.25">
      <c r="A560">
        <v>2018.5</v>
      </c>
      <c r="B560" s="1">
        <f>DATE(2024,3,12) + TIME(12,0,0)</f>
        <v>45363.5</v>
      </c>
      <c r="C560">
        <v>2784790272</v>
      </c>
      <c r="D560">
        <v>0</v>
      </c>
      <c r="E560">
        <v>0</v>
      </c>
      <c r="F560">
        <v>0</v>
      </c>
      <c r="G560">
        <v>2983653.5</v>
      </c>
      <c r="H560">
        <v>0</v>
      </c>
      <c r="I560">
        <v>1</v>
      </c>
      <c r="J560">
        <v>0</v>
      </c>
      <c r="K560">
        <v>0</v>
      </c>
      <c r="L560">
        <v>67348.7265625</v>
      </c>
    </row>
    <row r="561" spans="1:12" x14ac:dyDescent="0.25">
      <c r="A561">
        <v>2019.38</v>
      </c>
      <c r="B561" s="1">
        <f>DATE(2024,3,13) + TIME(9,7,11)</f>
        <v>45364.379988425928</v>
      </c>
      <c r="C561">
        <v>2787415808</v>
      </c>
      <c r="D561">
        <v>0</v>
      </c>
      <c r="E561">
        <v>0</v>
      </c>
      <c r="F561">
        <v>0</v>
      </c>
      <c r="G561">
        <v>2983653.5</v>
      </c>
      <c r="H561">
        <v>0</v>
      </c>
      <c r="I561">
        <v>1</v>
      </c>
      <c r="J561">
        <v>0</v>
      </c>
      <c r="K561">
        <v>0</v>
      </c>
      <c r="L561">
        <v>67293.9453125</v>
      </c>
    </row>
    <row r="562" spans="1:12" x14ac:dyDescent="0.25">
      <c r="A562">
        <v>2019.99</v>
      </c>
      <c r="B562" s="1">
        <f>DATE(2024,3,13) + TIME(23,45,35)</f>
        <v>45364.989988425928</v>
      </c>
      <c r="C562">
        <v>2789235968</v>
      </c>
      <c r="D562">
        <v>0</v>
      </c>
      <c r="E562">
        <v>0</v>
      </c>
      <c r="F562">
        <v>0</v>
      </c>
      <c r="G562">
        <v>2983653.5</v>
      </c>
      <c r="H562">
        <v>0</v>
      </c>
      <c r="I562">
        <v>1</v>
      </c>
      <c r="J562">
        <v>0</v>
      </c>
      <c r="K562">
        <v>0</v>
      </c>
      <c r="L562">
        <v>67287.390625</v>
      </c>
    </row>
    <row r="563" spans="1:12" x14ac:dyDescent="0.25">
      <c r="A563">
        <v>2020</v>
      </c>
      <c r="B563" s="1">
        <f>DATE(2024,3,14) + TIME(0,0,0)</f>
        <v>45365</v>
      </c>
      <c r="C563">
        <v>2789265920</v>
      </c>
      <c r="D563">
        <v>0</v>
      </c>
      <c r="E563">
        <v>0</v>
      </c>
      <c r="F563">
        <v>0</v>
      </c>
      <c r="G563">
        <v>2991973.5</v>
      </c>
      <c r="H563">
        <v>0</v>
      </c>
      <c r="I563">
        <v>1</v>
      </c>
      <c r="J563">
        <v>0</v>
      </c>
      <c r="K563">
        <v>0</v>
      </c>
      <c r="L563">
        <v>67293.59375</v>
      </c>
    </row>
    <row r="564" spans="1:12" x14ac:dyDescent="0.25">
      <c r="A564">
        <v>2025.99</v>
      </c>
      <c r="B564" s="1">
        <f>DATE(2024,3,19) + TIME(23,45,35)</f>
        <v>45370.989988425928</v>
      </c>
      <c r="C564">
        <v>2807187712</v>
      </c>
      <c r="D564">
        <v>0</v>
      </c>
      <c r="E564">
        <v>0</v>
      </c>
      <c r="F564">
        <v>0</v>
      </c>
      <c r="G564">
        <v>2991973.5</v>
      </c>
      <c r="H564">
        <v>0</v>
      </c>
      <c r="I564">
        <v>1</v>
      </c>
      <c r="J564">
        <v>0</v>
      </c>
      <c r="K564">
        <v>0</v>
      </c>
      <c r="L564">
        <v>67275.265625</v>
      </c>
    </row>
    <row r="565" spans="1:12" x14ac:dyDescent="0.25">
      <c r="A565">
        <v>2026</v>
      </c>
      <c r="B565" s="1">
        <f>DATE(2024,3,20) + TIME(0,0,0)</f>
        <v>45371</v>
      </c>
      <c r="C565">
        <v>2807217664</v>
      </c>
      <c r="D565">
        <v>0</v>
      </c>
      <c r="E565">
        <v>0</v>
      </c>
      <c r="F565">
        <v>0</v>
      </c>
      <c r="G565">
        <v>2975362.75</v>
      </c>
      <c r="H565">
        <v>0</v>
      </c>
      <c r="I565">
        <v>1</v>
      </c>
      <c r="J565">
        <v>0</v>
      </c>
      <c r="K565">
        <v>0</v>
      </c>
      <c r="L565">
        <v>67264.2734375</v>
      </c>
    </row>
    <row r="566" spans="1:12" x14ac:dyDescent="0.25">
      <c r="A566">
        <v>2026.99</v>
      </c>
      <c r="B566" s="1">
        <f>DATE(2024,3,20) + TIME(23,45,35)</f>
        <v>45371.989988425928</v>
      </c>
      <c r="C566">
        <v>2810163200</v>
      </c>
      <c r="D566">
        <v>0</v>
      </c>
      <c r="E566">
        <v>0</v>
      </c>
      <c r="F566">
        <v>0</v>
      </c>
      <c r="G566">
        <v>2975362.75</v>
      </c>
      <c r="H566">
        <v>0</v>
      </c>
      <c r="I566">
        <v>1</v>
      </c>
      <c r="J566">
        <v>0</v>
      </c>
      <c r="K566">
        <v>0</v>
      </c>
      <c r="L566">
        <v>67248.453125</v>
      </c>
    </row>
    <row r="567" spans="1:12" x14ac:dyDescent="0.25">
      <c r="A567">
        <v>2027</v>
      </c>
      <c r="B567" s="1">
        <f>DATE(2024,3,21) + TIME(0,0,0)</f>
        <v>45372</v>
      </c>
      <c r="C567">
        <v>2810192640</v>
      </c>
      <c r="D567">
        <v>0</v>
      </c>
      <c r="E567">
        <v>0</v>
      </c>
      <c r="F567">
        <v>0</v>
      </c>
      <c r="G567">
        <v>2946234</v>
      </c>
      <c r="H567">
        <v>0</v>
      </c>
      <c r="I567">
        <v>1</v>
      </c>
      <c r="J567">
        <v>0</v>
      </c>
      <c r="K567">
        <v>0</v>
      </c>
      <c r="L567">
        <v>67228.5625</v>
      </c>
    </row>
    <row r="568" spans="1:12" x14ac:dyDescent="0.25">
      <c r="A568">
        <v>2032.99</v>
      </c>
      <c r="B568" s="1">
        <f>DATE(2024,3,26) + TIME(23,45,35)</f>
        <v>45377.989988425928</v>
      </c>
      <c r="C568">
        <v>2827840512</v>
      </c>
      <c r="D568">
        <v>0</v>
      </c>
      <c r="E568">
        <v>0</v>
      </c>
      <c r="F568">
        <v>0</v>
      </c>
      <c r="G568">
        <v>2946234</v>
      </c>
      <c r="H568">
        <v>0</v>
      </c>
      <c r="I568">
        <v>1</v>
      </c>
      <c r="J568">
        <v>0</v>
      </c>
      <c r="K568">
        <v>0</v>
      </c>
      <c r="L568">
        <v>67160.34375</v>
      </c>
    </row>
    <row r="569" spans="1:12" x14ac:dyDescent="0.25">
      <c r="A569">
        <v>2033</v>
      </c>
      <c r="B569" s="1">
        <f>DATE(2024,3,27) + TIME(0,0,0)</f>
        <v>45378</v>
      </c>
      <c r="C569">
        <v>2827870976</v>
      </c>
      <c r="D569">
        <v>0</v>
      </c>
      <c r="E569">
        <v>0</v>
      </c>
      <c r="F569">
        <v>0</v>
      </c>
      <c r="G569">
        <v>3033199</v>
      </c>
      <c r="H569">
        <v>0</v>
      </c>
      <c r="I569">
        <v>1</v>
      </c>
      <c r="J569">
        <v>0</v>
      </c>
      <c r="K569">
        <v>0</v>
      </c>
      <c r="L569">
        <v>68474.75</v>
      </c>
    </row>
    <row r="570" spans="1:12" x14ac:dyDescent="0.25">
      <c r="A570">
        <v>2033.99</v>
      </c>
      <c r="B570" s="1">
        <f>DATE(2024,3,27) + TIME(23,45,35)</f>
        <v>45378.989988425928</v>
      </c>
      <c r="C570">
        <v>2830873856</v>
      </c>
      <c r="D570">
        <v>0</v>
      </c>
      <c r="E570">
        <v>0</v>
      </c>
      <c r="F570">
        <v>0</v>
      </c>
      <c r="G570">
        <v>3033199</v>
      </c>
      <c r="H570">
        <v>0</v>
      </c>
      <c r="I570">
        <v>1</v>
      </c>
      <c r="J570">
        <v>0</v>
      </c>
      <c r="K570">
        <v>0</v>
      </c>
      <c r="L570">
        <v>69988.9375</v>
      </c>
    </row>
    <row r="571" spans="1:12" x14ac:dyDescent="0.25">
      <c r="A571">
        <v>2034</v>
      </c>
      <c r="B571" s="1">
        <f>DATE(2024,3,28) + TIME(0,0,0)</f>
        <v>45379</v>
      </c>
      <c r="C571">
        <v>2830913792</v>
      </c>
      <c r="D571">
        <v>0</v>
      </c>
      <c r="E571">
        <v>0</v>
      </c>
      <c r="F571">
        <v>0</v>
      </c>
      <c r="G571">
        <v>4013903.25</v>
      </c>
      <c r="H571">
        <v>0</v>
      </c>
      <c r="I571">
        <v>1</v>
      </c>
      <c r="J571">
        <v>0</v>
      </c>
      <c r="K571">
        <v>0</v>
      </c>
      <c r="L571">
        <v>70484.5078125</v>
      </c>
    </row>
    <row r="572" spans="1:12" x14ac:dyDescent="0.25">
      <c r="A572">
        <v>2036.99</v>
      </c>
      <c r="B572" s="1">
        <f>DATE(2024,3,30) + TIME(23,45,35)</f>
        <v>45381.989988425928</v>
      </c>
      <c r="C572">
        <v>2842915584</v>
      </c>
      <c r="D572">
        <v>0</v>
      </c>
      <c r="E572">
        <v>0</v>
      </c>
      <c r="F572">
        <v>0</v>
      </c>
      <c r="G572">
        <v>4013903.25</v>
      </c>
      <c r="H572">
        <v>0</v>
      </c>
      <c r="I572">
        <v>1</v>
      </c>
      <c r="J572">
        <v>0</v>
      </c>
      <c r="K572">
        <v>0</v>
      </c>
      <c r="L572">
        <v>71446.921875</v>
      </c>
    </row>
    <row r="573" spans="1:12" x14ac:dyDescent="0.25">
      <c r="A573">
        <v>2037</v>
      </c>
      <c r="B573" s="1">
        <f>DATE(2024,3,31) + TIME(0,0,0)</f>
        <v>45382</v>
      </c>
      <c r="C573">
        <v>2842946816</v>
      </c>
      <c r="D573">
        <v>0</v>
      </c>
      <c r="E573">
        <v>0</v>
      </c>
      <c r="F573">
        <v>0</v>
      </c>
      <c r="G573">
        <v>3147205</v>
      </c>
      <c r="H573">
        <v>0</v>
      </c>
      <c r="I573">
        <v>1</v>
      </c>
      <c r="J573">
        <v>0</v>
      </c>
      <c r="K573">
        <v>0</v>
      </c>
      <c r="L573">
        <v>71036.15625</v>
      </c>
    </row>
    <row r="574" spans="1:12" x14ac:dyDescent="0.25">
      <c r="A574">
        <v>2037.39</v>
      </c>
      <c r="B574" s="1">
        <f>DATE(2024,3,31) + TIME(9,21,36)</f>
        <v>45382.39</v>
      </c>
      <c r="C574">
        <v>2844174336</v>
      </c>
      <c r="D574">
        <v>0</v>
      </c>
      <c r="E574">
        <v>0</v>
      </c>
      <c r="F574">
        <v>0</v>
      </c>
      <c r="G574">
        <v>3147205</v>
      </c>
      <c r="H574">
        <v>0</v>
      </c>
      <c r="I574">
        <v>1</v>
      </c>
      <c r="J574">
        <v>0</v>
      </c>
      <c r="K574">
        <v>0</v>
      </c>
      <c r="L574">
        <v>70739.9140625</v>
      </c>
    </row>
    <row r="575" spans="1:12" x14ac:dyDescent="0.25">
      <c r="A575">
        <v>2037.4</v>
      </c>
      <c r="B575" s="1">
        <f>DATE(2024,3,31) + TIME(9,35,59)</f>
        <v>45382.399988425925</v>
      </c>
      <c r="C575">
        <v>2844205056</v>
      </c>
      <c r="D575">
        <v>0</v>
      </c>
      <c r="E575">
        <v>0</v>
      </c>
      <c r="F575">
        <v>0</v>
      </c>
      <c r="G575">
        <v>3063918.25</v>
      </c>
      <c r="H575">
        <v>0</v>
      </c>
      <c r="I575">
        <v>1</v>
      </c>
      <c r="J575">
        <v>0</v>
      </c>
      <c r="K575">
        <v>0</v>
      </c>
      <c r="L575">
        <v>70698.484375</v>
      </c>
    </row>
    <row r="576" spans="1:12" x14ac:dyDescent="0.25">
      <c r="A576">
        <v>2038.99</v>
      </c>
      <c r="B576" s="1">
        <f>DATE(2024,4,1) + TIME(23,45,35)</f>
        <v>45383.989988425928</v>
      </c>
      <c r="C576">
        <v>2849076736</v>
      </c>
      <c r="D576">
        <v>0</v>
      </c>
      <c r="E576">
        <v>0</v>
      </c>
      <c r="F576">
        <v>0</v>
      </c>
      <c r="G576">
        <v>3063918.25</v>
      </c>
      <c r="H576">
        <v>0</v>
      </c>
      <c r="I576">
        <v>1</v>
      </c>
      <c r="J576">
        <v>0</v>
      </c>
      <c r="K576">
        <v>0</v>
      </c>
      <c r="L576">
        <v>70588.2109375</v>
      </c>
    </row>
    <row r="577" spans="1:12" x14ac:dyDescent="0.25">
      <c r="A577">
        <v>2039</v>
      </c>
      <c r="B577" s="1">
        <f>DATE(2024,4,2) + TIME(0,0,0)</f>
        <v>45384</v>
      </c>
      <c r="C577">
        <v>2849107200</v>
      </c>
      <c r="D577">
        <v>0</v>
      </c>
      <c r="E577">
        <v>0</v>
      </c>
      <c r="F577">
        <v>0</v>
      </c>
      <c r="G577">
        <v>3048474.75</v>
      </c>
      <c r="H577">
        <v>0</v>
      </c>
      <c r="I577">
        <v>1</v>
      </c>
      <c r="J577">
        <v>0</v>
      </c>
      <c r="K577">
        <v>0</v>
      </c>
      <c r="L577">
        <v>70581.171875</v>
      </c>
    </row>
    <row r="578" spans="1:12" x14ac:dyDescent="0.25">
      <c r="A578">
        <v>2039.49</v>
      </c>
      <c r="B578" s="1">
        <f>DATE(2024,4,2) + TIME(11,45,35)</f>
        <v>45384.489988425928</v>
      </c>
      <c r="C578">
        <v>2850600960</v>
      </c>
      <c r="D578">
        <v>0</v>
      </c>
      <c r="E578">
        <v>0</v>
      </c>
      <c r="F578">
        <v>0</v>
      </c>
      <c r="G578">
        <v>3048474.75</v>
      </c>
      <c r="H578">
        <v>0</v>
      </c>
      <c r="I578">
        <v>1</v>
      </c>
      <c r="J578">
        <v>0</v>
      </c>
      <c r="K578">
        <v>0</v>
      </c>
      <c r="L578">
        <v>70571.1640625</v>
      </c>
    </row>
    <row r="579" spans="1:12" x14ac:dyDescent="0.25">
      <c r="A579">
        <v>2039.5</v>
      </c>
      <c r="B579" s="1">
        <f>DATE(2024,4,2) + TIME(12,0,0)</f>
        <v>45384.5</v>
      </c>
      <c r="C579">
        <v>2850629888</v>
      </c>
      <c r="D579">
        <v>0</v>
      </c>
      <c r="E579">
        <v>0</v>
      </c>
      <c r="F579">
        <v>0</v>
      </c>
      <c r="G579">
        <v>2893774</v>
      </c>
      <c r="H579">
        <v>0</v>
      </c>
      <c r="I579">
        <v>1</v>
      </c>
      <c r="J579">
        <v>0</v>
      </c>
      <c r="K579">
        <v>0</v>
      </c>
      <c r="L579">
        <v>70501.2265625</v>
      </c>
    </row>
    <row r="580" spans="1:12" x14ac:dyDescent="0.25">
      <c r="A580">
        <v>2039.99</v>
      </c>
      <c r="B580" s="1">
        <f>DATE(2024,4,2) + TIME(23,45,35)</f>
        <v>45384.989988425928</v>
      </c>
      <c r="C580">
        <v>2852047616</v>
      </c>
      <c r="D580">
        <v>0</v>
      </c>
      <c r="E580">
        <v>0</v>
      </c>
      <c r="F580">
        <v>0</v>
      </c>
      <c r="G580">
        <v>2893774</v>
      </c>
      <c r="H580">
        <v>0</v>
      </c>
      <c r="I580">
        <v>1</v>
      </c>
      <c r="J580">
        <v>0</v>
      </c>
      <c r="K580">
        <v>0</v>
      </c>
      <c r="L580">
        <v>70437.09375</v>
      </c>
    </row>
    <row r="581" spans="1:12" x14ac:dyDescent="0.25">
      <c r="A581">
        <v>2040</v>
      </c>
      <c r="B581" s="1">
        <f>DATE(2024,4,3) + TIME(0,0,0)</f>
        <v>45385</v>
      </c>
      <c r="C581">
        <v>2852078336</v>
      </c>
      <c r="D581">
        <v>0</v>
      </c>
      <c r="E581">
        <v>0</v>
      </c>
      <c r="F581">
        <v>0</v>
      </c>
      <c r="G581">
        <v>3067048.25</v>
      </c>
      <c r="H581">
        <v>0</v>
      </c>
      <c r="I581">
        <v>1</v>
      </c>
      <c r="J581">
        <v>0</v>
      </c>
      <c r="K581">
        <v>0</v>
      </c>
      <c r="L581">
        <v>70514.3125</v>
      </c>
    </row>
    <row r="582" spans="1:12" x14ac:dyDescent="0.25">
      <c r="A582">
        <v>2040.02</v>
      </c>
      <c r="B582" s="1">
        <f>DATE(2024,4,3) + TIME(0,28,47)</f>
        <v>45385.019988425927</v>
      </c>
      <c r="C582">
        <v>2852139776</v>
      </c>
      <c r="D582">
        <v>0</v>
      </c>
      <c r="E582">
        <v>0</v>
      </c>
      <c r="F582">
        <v>0</v>
      </c>
      <c r="G582">
        <v>3067048.25</v>
      </c>
      <c r="H582">
        <v>0</v>
      </c>
      <c r="I582">
        <v>1</v>
      </c>
      <c r="J582">
        <v>0</v>
      </c>
      <c r="K582">
        <v>0</v>
      </c>
      <c r="L582">
        <v>70523.4140625</v>
      </c>
    </row>
    <row r="583" spans="1:12" x14ac:dyDescent="0.25">
      <c r="A583">
        <v>2040.19</v>
      </c>
      <c r="B583" s="1">
        <f>DATE(2024,4,3) + TIME(4,33,36)</f>
        <v>45385.19</v>
      </c>
      <c r="C583">
        <v>2852661248</v>
      </c>
      <c r="D583">
        <v>0</v>
      </c>
      <c r="E583">
        <v>0</v>
      </c>
      <c r="F583">
        <v>0</v>
      </c>
      <c r="G583">
        <v>3067048.25</v>
      </c>
      <c r="H583">
        <v>0</v>
      </c>
      <c r="I583">
        <v>1</v>
      </c>
      <c r="J583">
        <v>0</v>
      </c>
      <c r="K583">
        <v>0</v>
      </c>
      <c r="L583">
        <v>70553.8046875</v>
      </c>
    </row>
    <row r="584" spans="1:12" x14ac:dyDescent="0.25">
      <c r="A584">
        <v>2040.2</v>
      </c>
      <c r="B584" s="1">
        <f>DATE(2024,4,3) + TIME(4,47,59)</f>
        <v>45385.199988425928</v>
      </c>
      <c r="C584">
        <v>2852690944</v>
      </c>
      <c r="D584">
        <v>0</v>
      </c>
      <c r="E584">
        <v>0</v>
      </c>
      <c r="F584">
        <v>0</v>
      </c>
      <c r="G584">
        <v>2972232.75</v>
      </c>
      <c r="H584">
        <v>0</v>
      </c>
      <c r="I584">
        <v>1</v>
      </c>
      <c r="J584">
        <v>0</v>
      </c>
      <c r="K584">
        <v>0</v>
      </c>
      <c r="L584">
        <v>70512.4375</v>
      </c>
    </row>
    <row r="585" spans="1:12" x14ac:dyDescent="0.25">
      <c r="A585">
        <v>2040.99</v>
      </c>
      <c r="B585" s="1">
        <f>DATE(2024,4,3) + TIME(23,45,35)</f>
        <v>45385.989988425928</v>
      </c>
      <c r="C585">
        <v>2855038976</v>
      </c>
      <c r="D585">
        <v>0</v>
      </c>
      <c r="E585">
        <v>0</v>
      </c>
      <c r="F585">
        <v>0</v>
      </c>
      <c r="G585">
        <v>2972232.75</v>
      </c>
      <c r="H585">
        <v>0</v>
      </c>
      <c r="I585">
        <v>1</v>
      </c>
      <c r="J585">
        <v>0</v>
      </c>
      <c r="K585">
        <v>0</v>
      </c>
      <c r="L585">
        <v>70492.0234375</v>
      </c>
    </row>
    <row r="586" spans="1:12" x14ac:dyDescent="0.25">
      <c r="A586">
        <v>2041</v>
      </c>
      <c r="B586" s="1">
        <f>DATE(2024,4,4) + TIME(0,0,0)</f>
        <v>45386</v>
      </c>
      <c r="C586">
        <v>2855067904</v>
      </c>
      <c r="D586">
        <v>0</v>
      </c>
      <c r="E586">
        <v>0</v>
      </c>
      <c r="F586">
        <v>0</v>
      </c>
      <c r="G586">
        <v>2900430</v>
      </c>
      <c r="H586">
        <v>0</v>
      </c>
      <c r="I586">
        <v>1</v>
      </c>
      <c r="J586">
        <v>0</v>
      </c>
      <c r="K586">
        <v>0</v>
      </c>
      <c r="L586">
        <v>70460.1328125</v>
      </c>
    </row>
    <row r="587" spans="1:12" x14ac:dyDescent="0.25">
      <c r="A587">
        <v>2041.99</v>
      </c>
      <c r="B587" s="1">
        <f>DATE(2024,4,4) + TIME(23,45,35)</f>
        <v>45386.989988425928</v>
      </c>
      <c r="C587">
        <v>2857939456</v>
      </c>
      <c r="D587">
        <v>0</v>
      </c>
      <c r="E587">
        <v>0</v>
      </c>
      <c r="F587">
        <v>0</v>
      </c>
      <c r="G587">
        <v>2900430</v>
      </c>
      <c r="H587">
        <v>0</v>
      </c>
      <c r="I587">
        <v>1</v>
      </c>
      <c r="J587">
        <v>0</v>
      </c>
      <c r="K587">
        <v>0</v>
      </c>
      <c r="L587">
        <v>70420.4375</v>
      </c>
    </row>
    <row r="588" spans="1:12" x14ac:dyDescent="0.25">
      <c r="A588">
        <v>2042</v>
      </c>
      <c r="B588" s="1">
        <f>DATE(2024,4,5) + TIME(0,0,0)</f>
        <v>45387</v>
      </c>
      <c r="C588">
        <v>2857970176</v>
      </c>
      <c r="D588">
        <v>0</v>
      </c>
      <c r="E588">
        <v>0</v>
      </c>
      <c r="F588">
        <v>0</v>
      </c>
      <c r="G588">
        <v>3074355.75</v>
      </c>
      <c r="H588">
        <v>0</v>
      </c>
      <c r="I588">
        <v>1</v>
      </c>
      <c r="J588">
        <v>0</v>
      </c>
      <c r="K588">
        <v>0</v>
      </c>
      <c r="L588">
        <v>70496.953125</v>
      </c>
    </row>
    <row r="589" spans="1:12" x14ac:dyDescent="0.25">
      <c r="A589">
        <v>2047.99</v>
      </c>
      <c r="B589" s="1">
        <f>DATE(2024,4,10) + TIME(23,45,35)</f>
        <v>45392.989988425928</v>
      </c>
      <c r="C589">
        <v>2876385536</v>
      </c>
      <c r="D589">
        <v>0</v>
      </c>
      <c r="E589">
        <v>0</v>
      </c>
      <c r="F589">
        <v>0</v>
      </c>
      <c r="G589">
        <v>3074355.75</v>
      </c>
      <c r="H589">
        <v>0</v>
      </c>
      <c r="I589">
        <v>1</v>
      </c>
      <c r="J589">
        <v>0</v>
      </c>
      <c r="K589">
        <v>0</v>
      </c>
      <c r="L589">
        <v>70624.6171875</v>
      </c>
    </row>
    <row r="590" spans="1:12" x14ac:dyDescent="0.25">
      <c r="A590">
        <v>2048</v>
      </c>
      <c r="B590" s="1">
        <f>DATE(2024,4,11) + TIME(0,0,0)</f>
        <v>45393</v>
      </c>
      <c r="C590">
        <v>2876414720</v>
      </c>
      <c r="D590">
        <v>0</v>
      </c>
      <c r="E590">
        <v>0</v>
      </c>
      <c r="F590">
        <v>0</v>
      </c>
      <c r="G590">
        <v>2909707.75</v>
      </c>
      <c r="H590">
        <v>0</v>
      </c>
      <c r="I590">
        <v>1</v>
      </c>
      <c r="J590">
        <v>0</v>
      </c>
      <c r="K590">
        <v>0</v>
      </c>
      <c r="L590">
        <v>70555.5625</v>
      </c>
    </row>
    <row r="591" spans="1:12" x14ac:dyDescent="0.25">
      <c r="A591">
        <v>2048.9899999999998</v>
      </c>
      <c r="B591" s="1">
        <f>DATE(2024,4,11) + TIME(23,45,35)</f>
        <v>45393.989988425928</v>
      </c>
      <c r="C591">
        <v>2879295232</v>
      </c>
      <c r="D591">
        <v>0</v>
      </c>
      <c r="E591">
        <v>0</v>
      </c>
      <c r="F591">
        <v>0</v>
      </c>
      <c r="G591">
        <v>2909707.75</v>
      </c>
      <c r="H591">
        <v>0</v>
      </c>
      <c r="I591">
        <v>1</v>
      </c>
      <c r="J591">
        <v>0</v>
      </c>
      <c r="K591">
        <v>0</v>
      </c>
      <c r="L591">
        <v>70492.15625</v>
      </c>
    </row>
    <row r="592" spans="1:12" x14ac:dyDescent="0.25">
      <c r="A592">
        <v>2049</v>
      </c>
      <c r="B592" s="1">
        <f>DATE(2024,4,12) + TIME(0,0,0)</f>
        <v>45394</v>
      </c>
      <c r="C592">
        <v>2879325440</v>
      </c>
      <c r="D592">
        <v>0</v>
      </c>
      <c r="E592">
        <v>0</v>
      </c>
      <c r="F592">
        <v>0</v>
      </c>
      <c r="G592">
        <v>3036183.25</v>
      </c>
      <c r="H592">
        <v>0</v>
      </c>
      <c r="I592">
        <v>1</v>
      </c>
      <c r="J592">
        <v>0</v>
      </c>
      <c r="K592">
        <v>0</v>
      </c>
      <c r="L592">
        <v>70544.7890625</v>
      </c>
    </row>
    <row r="593" spans="1:12" x14ac:dyDescent="0.25">
      <c r="A593">
        <v>2052.9899999999998</v>
      </c>
      <c r="B593" s="1">
        <f>DATE(2024,4,15) + TIME(23,45,35)</f>
        <v>45397.989988425928</v>
      </c>
      <c r="C593">
        <v>2891439872</v>
      </c>
      <c r="D593">
        <v>0</v>
      </c>
      <c r="E593">
        <v>0</v>
      </c>
      <c r="F593">
        <v>0</v>
      </c>
      <c r="G593">
        <v>3036183.25</v>
      </c>
      <c r="H593">
        <v>0</v>
      </c>
      <c r="I593">
        <v>1</v>
      </c>
      <c r="J593">
        <v>0</v>
      </c>
      <c r="K593">
        <v>0</v>
      </c>
      <c r="L593">
        <v>70658.3203125</v>
      </c>
    </row>
    <row r="594" spans="1:12" x14ac:dyDescent="0.25">
      <c r="A594">
        <v>2053</v>
      </c>
      <c r="B594" s="1">
        <f>DATE(2024,4,16) + TIME(0,0,0)</f>
        <v>45398</v>
      </c>
      <c r="C594">
        <v>2891478528</v>
      </c>
      <c r="D594">
        <v>0</v>
      </c>
      <c r="E594">
        <v>0</v>
      </c>
      <c r="F594">
        <v>0</v>
      </c>
      <c r="G594">
        <v>3859348.5</v>
      </c>
      <c r="H594">
        <v>0</v>
      </c>
      <c r="I594">
        <v>1</v>
      </c>
      <c r="J594">
        <v>0</v>
      </c>
      <c r="K594">
        <v>0</v>
      </c>
      <c r="L594">
        <v>70997.578125</v>
      </c>
    </row>
    <row r="595" spans="1:12" x14ac:dyDescent="0.25">
      <c r="A595">
        <v>2054.9899999999998</v>
      </c>
      <c r="B595" s="1">
        <f>DATE(2024,4,17) + TIME(23,45,35)</f>
        <v>45399.989988425928</v>
      </c>
      <c r="C595">
        <v>2899158528</v>
      </c>
      <c r="D595">
        <v>0</v>
      </c>
      <c r="E595">
        <v>0</v>
      </c>
      <c r="F595">
        <v>0</v>
      </c>
      <c r="G595">
        <v>3859348.5</v>
      </c>
      <c r="H595">
        <v>0</v>
      </c>
      <c r="I595">
        <v>1</v>
      </c>
      <c r="J595">
        <v>0</v>
      </c>
      <c r="K595">
        <v>0</v>
      </c>
      <c r="L595">
        <v>71476.328125</v>
      </c>
    </row>
    <row r="596" spans="1:12" x14ac:dyDescent="0.25">
      <c r="A596">
        <v>2055</v>
      </c>
      <c r="B596" s="1">
        <f>DATE(2024,4,18) + TIME(0,0,0)</f>
        <v>45400</v>
      </c>
      <c r="C596">
        <v>2899188480</v>
      </c>
      <c r="D596">
        <v>0</v>
      </c>
      <c r="E596">
        <v>0</v>
      </c>
      <c r="F596">
        <v>0</v>
      </c>
      <c r="G596">
        <v>2996909</v>
      </c>
      <c r="H596">
        <v>0</v>
      </c>
      <c r="I596">
        <v>1</v>
      </c>
      <c r="J596">
        <v>0</v>
      </c>
      <c r="K596">
        <v>0</v>
      </c>
      <c r="L596">
        <v>71121.546875</v>
      </c>
    </row>
    <row r="597" spans="1:12" x14ac:dyDescent="0.25">
      <c r="A597">
        <v>2057.67</v>
      </c>
      <c r="B597" s="1">
        <f>DATE(2024,4,20) + TIME(16,4,48)</f>
        <v>45402.67</v>
      </c>
      <c r="C597">
        <v>2907190272</v>
      </c>
      <c r="D597">
        <v>0</v>
      </c>
      <c r="E597">
        <v>0</v>
      </c>
      <c r="F597">
        <v>0</v>
      </c>
      <c r="G597">
        <v>2996909</v>
      </c>
      <c r="H597">
        <v>0</v>
      </c>
      <c r="I597">
        <v>1</v>
      </c>
      <c r="J597">
        <v>0</v>
      </c>
      <c r="K597">
        <v>0</v>
      </c>
      <c r="L597">
        <v>70785.09375</v>
      </c>
    </row>
    <row r="598" spans="1:12" x14ac:dyDescent="0.25">
      <c r="A598">
        <v>2057.9899999999998</v>
      </c>
      <c r="B598" s="1">
        <f>DATE(2024,4,20) + TIME(23,45,35)</f>
        <v>45402.989988425928</v>
      </c>
      <c r="C598">
        <v>2908149248</v>
      </c>
      <c r="D598">
        <v>0</v>
      </c>
      <c r="E598">
        <v>0</v>
      </c>
      <c r="F598">
        <v>0</v>
      </c>
      <c r="G598">
        <v>2996909</v>
      </c>
      <c r="H598">
        <v>0</v>
      </c>
      <c r="I598">
        <v>1</v>
      </c>
      <c r="J598">
        <v>0</v>
      </c>
      <c r="K598">
        <v>0</v>
      </c>
      <c r="L598">
        <v>70783.9921875</v>
      </c>
    </row>
    <row r="599" spans="1:12" x14ac:dyDescent="0.25">
      <c r="A599">
        <v>2058</v>
      </c>
      <c r="B599" s="1">
        <f>DATE(2024,4,21) + TIME(0,0,0)</f>
        <v>45403</v>
      </c>
      <c r="C599">
        <v>2908179456</v>
      </c>
      <c r="D599">
        <v>0</v>
      </c>
      <c r="E599">
        <v>0</v>
      </c>
      <c r="F599">
        <v>0</v>
      </c>
      <c r="G599">
        <v>3008585</v>
      </c>
      <c r="H599">
        <v>0</v>
      </c>
      <c r="I599">
        <v>1</v>
      </c>
      <c r="J599">
        <v>0</v>
      </c>
      <c r="K599">
        <v>0</v>
      </c>
      <c r="L599">
        <v>70788.6796875</v>
      </c>
    </row>
    <row r="600" spans="1:12" x14ac:dyDescent="0.25">
      <c r="A600">
        <v>2064.9899999999998</v>
      </c>
      <c r="B600" s="1">
        <f>DATE(2024,4,27) + TIME(23,45,35)</f>
        <v>45409.989988425928</v>
      </c>
      <c r="C600">
        <v>2929209344</v>
      </c>
      <c r="D600">
        <v>0</v>
      </c>
      <c r="E600">
        <v>0</v>
      </c>
      <c r="F600">
        <v>0</v>
      </c>
      <c r="G600">
        <v>3008585</v>
      </c>
      <c r="H600">
        <v>0</v>
      </c>
      <c r="I600">
        <v>1</v>
      </c>
      <c r="J600">
        <v>0</v>
      </c>
      <c r="K600">
        <v>0</v>
      </c>
      <c r="L600">
        <v>70881.3671875</v>
      </c>
    </row>
    <row r="601" spans="1:12" x14ac:dyDescent="0.25">
      <c r="A601">
        <v>2065</v>
      </c>
      <c r="B601" s="1">
        <f>DATE(2024,4,28) + TIME(0,0,0)</f>
        <v>45410</v>
      </c>
      <c r="C601">
        <v>2929250304</v>
      </c>
      <c r="D601">
        <v>0</v>
      </c>
      <c r="E601">
        <v>0</v>
      </c>
      <c r="F601">
        <v>0</v>
      </c>
      <c r="G601">
        <v>4074032.25</v>
      </c>
      <c r="H601">
        <v>0</v>
      </c>
      <c r="I601">
        <v>1</v>
      </c>
      <c r="J601">
        <v>0</v>
      </c>
      <c r="K601">
        <v>0</v>
      </c>
      <c r="L601">
        <v>71314.75</v>
      </c>
    </row>
    <row r="602" spans="1:12" x14ac:dyDescent="0.25">
      <c r="A602">
        <v>2066.9899999999998</v>
      </c>
      <c r="B602" s="1">
        <f>DATE(2024,4,29) + TIME(23,45,35)</f>
        <v>45411.989988425928</v>
      </c>
      <c r="C602">
        <v>2937357568</v>
      </c>
      <c r="D602">
        <v>0</v>
      </c>
      <c r="E602">
        <v>0</v>
      </c>
      <c r="F602">
        <v>0</v>
      </c>
      <c r="G602">
        <v>4074032.25</v>
      </c>
      <c r="H602">
        <v>0</v>
      </c>
      <c r="I602">
        <v>1</v>
      </c>
      <c r="J602">
        <v>0</v>
      </c>
      <c r="K602">
        <v>0</v>
      </c>
      <c r="L602">
        <v>71925.09375</v>
      </c>
    </row>
    <row r="603" spans="1:12" x14ac:dyDescent="0.25">
      <c r="A603">
        <v>2067</v>
      </c>
      <c r="B603" s="1">
        <f>DATE(2024,4,30) + TIME(0,0,0)</f>
        <v>45412</v>
      </c>
      <c r="C603">
        <v>2937397248</v>
      </c>
      <c r="D603">
        <v>0</v>
      </c>
      <c r="E603">
        <v>0</v>
      </c>
      <c r="F603">
        <v>0</v>
      </c>
      <c r="G603">
        <v>3977981.25</v>
      </c>
      <c r="H603">
        <v>0</v>
      </c>
      <c r="I603">
        <v>1</v>
      </c>
      <c r="J603">
        <v>0</v>
      </c>
      <c r="K603">
        <v>0</v>
      </c>
      <c r="L603">
        <v>71886.609375</v>
      </c>
    </row>
    <row r="604" spans="1:12" x14ac:dyDescent="0.25">
      <c r="A604">
        <v>2068.9899999999998</v>
      </c>
      <c r="B604" s="1">
        <f>DATE(2024,5,1) + TIME(23,45,35)</f>
        <v>45413.989988425928</v>
      </c>
      <c r="C604">
        <v>2945313536</v>
      </c>
      <c r="D604">
        <v>0</v>
      </c>
      <c r="E604">
        <v>0</v>
      </c>
      <c r="F604">
        <v>0</v>
      </c>
      <c r="G604">
        <v>3977981.25</v>
      </c>
      <c r="H604">
        <v>0</v>
      </c>
      <c r="I604">
        <v>1</v>
      </c>
      <c r="J604">
        <v>0</v>
      </c>
      <c r="K604">
        <v>0</v>
      </c>
      <c r="L604">
        <v>71972.9609375</v>
      </c>
    </row>
    <row r="605" spans="1:12" x14ac:dyDescent="0.25">
      <c r="A605">
        <v>2069</v>
      </c>
      <c r="B605" s="1">
        <f>DATE(2024,5,2) + TIME(0,0,0)</f>
        <v>45414</v>
      </c>
      <c r="C605">
        <v>2945353216</v>
      </c>
      <c r="D605">
        <v>0</v>
      </c>
      <c r="E605">
        <v>0</v>
      </c>
      <c r="F605">
        <v>0</v>
      </c>
      <c r="G605">
        <v>3985981.25</v>
      </c>
      <c r="H605">
        <v>0</v>
      </c>
      <c r="I605">
        <v>1</v>
      </c>
      <c r="J605">
        <v>0</v>
      </c>
      <c r="K605">
        <v>0</v>
      </c>
      <c r="L605">
        <v>71976.4765625</v>
      </c>
    </row>
    <row r="606" spans="1:12" x14ac:dyDescent="0.25">
      <c r="A606">
        <v>2070.9899999999998</v>
      </c>
      <c r="B606" s="1">
        <f>DATE(2024,5,3) + TIME(23,45,35)</f>
        <v>45415.989988425928</v>
      </c>
      <c r="C606">
        <v>2953285376</v>
      </c>
      <c r="D606">
        <v>0</v>
      </c>
      <c r="E606">
        <v>0</v>
      </c>
      <c r="F606">
        <v>0</v>
      </c>
      <c r="G606">
        <v>3985981.25</v>
      </c>
      <c r="H606">
        <v>0</v>
      </c>
      <c r="I606">
        <v>1</v>
      </c>
      <c r="J606">
        <v>0</v>
      </c>
      <c r="K606">
        <v>0</v>
      </c>
      <c r="L606">
        <v>72070.1171875</v>
      </c>
    </row>
    <row r="607" spans="1:12" x14ac:dyDescent="0.25">
      <c r="A607">
        <v>2071</v>
      </c>
      <c r="B607" s="1">
        <f>DATE(2024,5,4) + TIME(0,0,0)</f>
        <v>45416</v>
      </c>
      <c r="C607">
        <v>2953316608</v>
      </c>
      <c r="D607">
        <v>0</v>
      </c>
      <c r="E607">
        <v>0</v>
      </c>
      <c r="F607">
        <v>0</v>
      </c>
      <c r="G607">
        <v>3124698.5</v>
      </c>
      <c r="H607">
        <v>0</v>
      </c>
      <c r="I607">
        <v>1</v>
      </c>
      <c r="J607">
        <v>0</v>
      </c>
      <c r="K607">
        <v>0</v>
      </c>
      <c r="L607">
        <v>71717.9765625</v>
      </c>
    </row>
    <row r="608" spans="1:12" x14ac:dyDescent="0.25">
      <c r="A608">
        <v>2071.12</v>
      </c>
      <c r="B608" s="1">
        <f>DATE(2024,5,4) + TIME(2,52,48)</f>
        <v>45416.12</v>
      </c>
      <c r="C608">
        <v>2953691648</v>
      </c>
      <c r="D608">
        <v>0</v>
      </c>
      <c r="E608">
        <v>0</v>
      </c>
      <c r="F608">
        <v>0</v>
      </c>
      <c r="G608">
        <v>3124698.5</v>
      </c>
      <c r="H608">
        <v>0</v>
      </c>
      <c r="I608">
        <v>1</v>
      </c>
      <c r="J608">
        <v>0</v>
      </c>
      <c r="K608">
        <v>0</v>
      </c>
      <c r="L608">
        <v>71573.3515625</v>
      </c>
    </row>
    <row r="609" spans="1:12" x14ac:dyDescent="0.25">
      <c r="A609">
        <v>2071.9899999999998</v>
      </c>
      <c r="B609" s="1">
        <f>DATE(2024,5,4) + TIME(23,45,35)</f>
        <v>45416.989988425928</v>
      </c>
      <c r="C609">
        <v>2956410112</v>
      </c>
      <c r="D609">
        <v>0</v>
      </c>
      <c r="E609">
        <v>0</v>
      </c>
      <c r="F609">
        <v>0</v>
      </c>
      <c r="G609">
        <v>3124698.5</v>
      </c>
      <c r="H609">
        <v>0</v>
      </c>
      <c r="I609">
        <v>1</v>
      </c>
      <c r="J609">
        <v>0</v>
      </c>
      <c r="K609">
        <v>0</v>
      </c>
      <c r="L609">
        <v>71363.9453125</v>
      </c>
    </row>
    <row r="610" spans="1:12" x14ac:dyDescent="0.25">
      <c r="A610">
        <v>2072</v>
      </c>
      <c r="B610" s="1">
        <f>DATE(2024,5,5) + TIME(0,0,0)</f>
        <v>45417</v>
      </c>
      <c r="C610">
        <v>2956439808</v>
      </c>
      <c r="D610">
        <v>0</v>
      </c>
      <c r="E610">
        <v>0</v>
      </c>
      <c r="F610">
        <v>0</v>
      </c>
      <c r="G610">
        <v>2974933</v>
      </c>
      <c r="H610">
        <v>0</v>
      </c>
      <c r="I610">
        <v>1</v>
      </c>
      <c r="J610">
        <v>0</v>
      </c>
      <c r="K610">
        <v>0</v>
      </c>
      <c r="L610">
        <v>71302.53125</v>
      </c>
    </row>
    <row r="611" spans="1:12" x14ac:dyDescent="0.25">
      <c r="A611">
        <v>2075.9899999999998</v>
      </c>
      <c r="B611" s="1">
        <f>DATE(2024,5,8) + TIME(23,45,35)</f>
        <v>45420.989988425928</v>
      </c>
      <c r="C611">
        <v>2968309760</v>
      </c>
      <c r="D611">
        <v>0</v>
      </c>
      <c r="E611">
        <v>0</v>
      </c>
      <c r="F611">
        <v>0</v>
      </c>
      <c r="G611">
        <v>2974933</v>
      </c>
      <c r="H611">
        <v>0</v>
      </c>
      <c r="I611">
        <v>1</v>
      </c>
      <c r="J611">
        <v>0</v>
      </c>
      <c r="K611">
        <v>0</v>
      </c>
      <c r="L611">
        <v>71150.0625</v>
      </c>
    </row>
    <row r="612" spans="1:12" x14ac:dyDescent="0.25">
      <c r="A612">
        <v>2076</v>
      </c>
      <c r="B612" s="1">
        <f>DATE(2024,5,9) + TIME(0,0,0)</f>
        <v>45421</v>
      </c>
      <c r="C612">
        <v>2968338944</v>
      </c>
      <c r="D612">
        <v>0</v>
      </c>
      <c r="E612">
        <v>0</v>
      </c>
      <c r="F612">
        <v>0</v>
      </c>
      <c r="G612">
        <v>2910051.5</v>
      </c>
      <c r="H612">
        <v>0</v>
      </c>
      <c r="I612">
        <v>1</v>
      </c>
      <c r="J612">
        <v>0</v>
      </c>
      <c r="K612">
        <v>0</v>
      </c>
      <c r="L612">
        <v>71124.09375</v>
      </c>
    </row>
    <row r="613" spans="1:12" x14ac:dyDescent="0.25">
      <c r="A613">
        <v>2078.9899999999998</v>
      </c>
      <c r="B613" s="1">
        <f>DATE(2024,5,11) + TIME(23,45,35)</f>
        <v>45423.989988425928</v>
      </c>
      <c r="C613">
        <v>2977040128</v>
      </c>
      <c r="D613">
        <v>0</v>
      </c>
      <c r="E613">
        <v>0</v>
      </c>
      <c r="F613">
        <v>0</v>
      </c>
      <c r="G613">
        <v>2910051.5</v>
      </c>
      <c r="H613">
        <v>0</v>
      </c>
      <c r="I613">
        <v>1</v>
      </c>
      <c r="J613">
        <v>0</v>
      </c>
      <c r="K613">
        <v>0</v>
      </c>
      <c r="L613">
        <v>71083.671875</v>
      </c>
    </row>
    <row r="614" spans="1:12" x14ac:dyDescent="0.25">
      <c r="A614">
        <v>2079</v>
      </c>
      <c r="B614" s="1">
        <f>DATE(2024,5,12) + TIME(0,0,0)</f>
        <v>45424</v>
      </c>
      <c r="C614">
        <v>2977069568</v>
      </c>
      <c r="D614">
        <v>0</v>
      </c>
      <c r="E614">
        <v>0</v>
      </c>
      <c r="F614">
        <v>0</v>
      </c>
      <c r="G614">
        <v>2952010.25</v>
      </c>
      <c r="H614">
        <v>0</v>
      </c>
      <c r="I614">
        <v>1</v>
      </c>
      <c r="J614">
        <v>0</v>
      </c>
      <c r="K614">
        <v>0</v>
      </c>
      <c r="L614">
        <v>71100.5234375</v>
      </c>
    </row>
    <row r="615" spans="1:12" x14ac:dyDescent="0.25">
      <c r="A615">
        <v>2079.59</v>
      </c>
      <c r="B615" s="1">
        <f>DATE(2024,5,12) + TIME(14,9,35)</f>
        <v>45424.589988425927</v>
      </c>
      <c r="C615">
        <v>2978811136</v>
      </c>
      <c r="D615">
        <v>0</v>
      </c>
      <c r="E615">
        <v>0</v>
      </c>
      <c r="F615">
        <v>0</v>
      </c>
      <c r="G615">
        <v>2952010.25</v>
      </c>
      <c r="H615">
        <v>0</v>
      </c>
      <c r="I615">
        <v>1</v>
      </c>
      <c r="J615">
        <v>0</v>
      </c>
      <c r="K615">
        <v>0</v>
      </c>
      <c r="L615">
        <v>71116.8671875</v>
      </c>
    </row>
    <row r="616" spans="1:12" x14ac:dyDescent="0.25">
      <c r="A616">
        <v>2079.6</v>
      </c>
      <c r="B616" s="1">
        <f>DATE(2024,5,12) + TIME(14,24,0)</f>
        <v>45424.6</v>
      </c>
      <c r="C616">
        <v>2978840832</v>
      </c>
      <c r="D616">
        <v>0</v>
      </c>
      <c r="E616">
        <v>0</v>
      </c>
      <c r="F616">
        <v>0</v>
      </c>
      <c r="G616">
        <v>2954717</v>
      </c>
      <c r="H616">
        <v>0</v>
      </c>
      <c r="I616">
        <v>1</v>
      </c>
      <c r="J616">
        <v>0</v>
      </c>
      <c r="K616">
        <v>0</v>
      </c>
      <c r="L616">
        <v>71118.09375</v>
      </c>
    </row>
    <row r="617" spans="1:12" x14ac:dyDescent="0.25">
      <c r="A617">
        <v>2081.9899999999998</v>
      </c>
      <c r="B617" s="1">
        <f>DATE(2024,5,14) + TIME(23,45,35)</f>
        <v>45426.989988425928</v>
      </c>
      <c r="C617">
        <v>2985902592</v>
      </c>
      <c r="D617">
        <v>0</v>
      </c>
      <c r="E617">
        <v>0</v>
      </c>
      <c r="F617">
        <v>0</v>
      </c>
      <c r="G617">
        <v>2954717</v>
      </c>
      <c r="H617">
        <v>0</v>
      </c>
      <c r="I617">
        <v>1</v>
      </c>
      <c r="J617">
        <v>0</v>
      </c>
      <c r="K617">
        <v>0</v>
      </c>
      <c r="L617">
        <v>71136.15625</v>
      </c>
    </row>
    <row r="618" spans="1:12" x14ac:dyDescent="0.25">
      <c r="A618">
        <v>2082</v>
      </c>
      <c r="B618" s="1">
        <f>DATE(2024,5,15) + TIME(0,0,0)</f>
        <v>45427</v>
      </c>
      <c r="C618">
        <v>2985933056</v>
      </c>
      <c r="D618">
        <v>0</v>
      </c>
      <c r="E618">
        <v>0</v>
      </c>
      <c r="F618">
        <v>0</v>
      </c>
      <c r="G618">
        <v>3057612</v>
      </c>
      <c r="H618">
        <v>0</v>
      </c>
      <c r="I618">
        <v>1</v>
      </c>
      <c r="J618">
        <v>0</v>
      </c>
      <c r="K618">
        <v>0</v>
      </c>
      <c r="L618">
        <v>71177.5859375</v>
      </c>
    </row>
    <row r="619" spans="1:12" x14ac:dyDescent="0.25">
      <c r="A619">
        <v>2082.59</v>
      </c>
      <c r="B619" s="1">
        <f>DATE(2024,5,15) + TIME(14,9,35)</f>
        <v>45427.589988425927</v>
      </c>
      <c r="C619">
        <v>2987737088</v>
      </c>
      <c r="D619">
        <v>0</v>
      </c>
      <c r="E619">
        <v>0</v>
      </c>
      <c r="F619">
        <v>0</v>
      </c>
      <c r="G619">
        <v>3057612</v>
      </c>
      <c r="H619">
        <v>0</v>
      </c>
      <c r="I619">
        <v>1</v>
      </c>
      <c r="J619">
        <v>0</v>
      </c>
      <c r="K619">
        <v>0</v>
      </c>
      <c r="L619">
        <v>71220.609375</v>
      </c>
    </row>
    <row r="620" spans="1:12" x14ac:dyDescent="0.25">
      <c r="A620">
        <v>2082.6</v>
      </c>
      <c r="B620" s="1">
        <f>DATE(2024,5,15) + TIME(14,24,0)</f>
        <v>45427.6</v>
      </c>
      <c r="C620">
        <v>2987767296</v>
      </c>
      <c r="D620">
        <v>0</v>
      </c>
      <c r="E620">
        <v>0</v>
      </c>
      <c r="F620">
        <v>0</v>
      </c>
      <c r="G620">
        <v>3026434.25</v>
      </c>
      <c r="H620">
        <v>0</v>
      </c>
      <c r="I620">
        <v>1</v>
      </c>
      <c r="J620">
        <v>0</v>
      </c>
      <c r="K620">
        <v>0</v>
      </c>
      <c r="L620">
        <v>71208.40625</v>
      </c>
    </row>
    <row r="621" spans="1:12" x14ac:dyDescent="0.25">
      <c r="A621">
        <v>2089.9899999999998</v>
      </c>
      <c r="B621" s="1">
        <f>DATE(2024,5,22) + TIME(23,45,35)</f>
        <v>45434.989988425928</v>
      </c>
      <c r="C621">
        <v>3010132736</v>
      </c>
      <c r="D621">
        <v>0</v>
      </c>
      <c r="E621">
        <v>0</v>
      </c>
      <c r="F621">
        <v>0</v>
      </c>
      <c r="G621">
        <v>3026434.25</v>
      </c>
      <c r="H621">
        <v>0</v>
      </c>
      <c r="I621">
        <v>1</v>
      </c>
      <c r="J621">
        <v>0</v>
      </c>
      <c r="K621">
        <v>0</v>
      </c>
      <c r="L621">
        <v>71274.4140625</v>
      </c>
    </row>
    <row r="622" spans="1:12" x14ac:dyDescent="0.25">
      <c r="A622">
        <v>2090</v>
      </c>
      <c r="B622" s="1">
        <f>DATE(2024,5,23) + TIME(0,0,0)</f>
        <v>45435</v>
      </c>
      <c r="C622">
        <v>3010172928</v>
      </c>
      <c r="D622">
        <v>0</v>
      </c>
      <c r="E622">
        <v>0</v>
      </c>
      <c r="F622">
        <v>0</v>
      </c>
      <c r="G622">
        <v>4025169.5</v>
      </c>
      <c r="H622">
        <v>0</v>
      </c>
      <c r="I622">
        <v>1</v>
      </c>
      <c r="J622">
        <v>0</v>
      </c>
      <c r="K622">
        <v>0</v>
      </c>
      <c r="L622">
        <v>71680.4765625</v>
      </c>
    </row>
    <row r="623" spans="1:12" x14ac:dyDescent="0.25">
      <c r="A623">
        <v>2090.79</v>
      </c>
      <c r="B623" s="1">
        <f>DATE(2024,5,23) + TIME(18,57,35)</f>
        <v>45435.789988425924</v>
      </c>
      <c r="C623">
        <v>3013352960</v>
      </c>
      <c r="D623">
        <v>0</v>
      </c>
      <c r="E623">
        <v>0</v>
      </c>
      <c r="F623">
        <v>0</v>
      </c>
      <c r="G623">
        <v>4025169.5</v>
      </c>
      <c r="H623">
        <v>0</v>
      </c>
      <c r="I623">
        <v>1</v>
      </c>
      <c r="J623">
        <v>0</v>
      </c>
      <c r="K623">
        <v>0</v>
      </c>
      <c r="L623">
        <v>72101.2421875</v>
      </c>
    </row>
    <row r="624" spans="1:12" x14ac:dyDescent="0.25">
      <c r="A624">
        <v>2090.8000000000002</v>
      </c>
      <c r="B624" s="1">
        <f>DATE(2024,5,23) + TIME(19,12,0)</f>
        <v>45435.8</v>
      </c>
      <c r="C624">
        <v>3013382656</v>
      </c>
      <c r="D624">
        <v>0</v>
      </c>
      <c r="E624">
        <v>0</v>
      </c>
      <c r="F624">
        <v>0</v>
      </c>
      <c r="G624">
        <v>2988437.75</v>
      </c>
      <c r="H624">
        <v>0</v>
      </c>
      <c r="I624">
        <v>1</v>
      </c>
      <c r="J624">
        <v>0</v>
      </c>
      <c r="K624">
        <v>0</v>
      </c>
      <c r="L624">
        <v>71680.2578125</v>
      </c>
    </row>
    <row r="625" spans="1:12" x14ac:dyDescent="0.25">
      <c r="A625">
        <v>2094</v>
      </c>
      <c r="B625" s="1">
        <f>DATE(2024,5,27) + TIME(0,0,0)</f>
        <v>45439</v>
      </c>
      <c r="C625">
        <v>3022945792</v>
      </c>
      <c r="D625">
        <v>0</v>
      </c>
      <c r="E625">
        <v>0</v>
      </c>
      <c r="F625">
        <v>0</v>
      </c>
      <c r="G625">
        <v>2988437.75</v>
      </c>
      <c r="H625">
        <v>0</v>
      </c>
      <c r="I625">
        <v>1</v>
      </c>
      <c r="J625">
        <v>0</v>
      </c>
      <c r="K625">
        <v>0</v>
      </c>
      <c r="L625">
        <v>71315.8203125</v>
      </c>
    </row>
    <row r="626" spans="1:12" x14ac:dyDescent="0.25">
      <c r="A626">
        <v>2094.9899999999998</v>
      </c>
      <c r="B626" s="1">
        <f>DATE(2024,5,27) + TIME(23,45,35)</f>
        <v>45439.989988425928</v>
      </c>
      <c r="C626">
        <v>3025904384</v>
      </c>
      <c r="D626">
        <v>0</v>
      </c>
      <c r="E626">
        <v>0</v>
      </c>
      <c r="F626">
        <v>0</v>
      </c>
      <c r="G626">
        <v>2988437.75</v>
      </c>
      <c r="H626">
        <v>0</v>
      </c>
      <c r="I626">
        <v>1</v>
      </c>
      <c r="J626">
        <v>0</v>
      </c>
      <c r="K626">
        <v>0</v>
      </c>
      <c r="L626">
        <v>71312.5625</v>
      </c>
    </row>
    <row r="627" spans="1:12" x14ac:dyDescent="0.25">
      <c r="A627">
        <v>2095</v>
      </c>
      <c r="B627" s="1">
        <f>DATE(2024,5,28) + TIME(0,0,0)</f>
        <v>45440</v>
      </c>
      <c r="C627">
        <v>3025934336</v>
      </c>
      <c r="D627">
        <v>0</v>
      </c>
      <c r="E627">
        <v>0</v>
      </c>
      <c r="F627">
        <v>0</v>
      </c>
      <c r="G627">
        <v>3003047.25</v>
      </c>
      <c r="H627">
        <v>0</v>
      </c>
      <c r="I627">
        <v>1</v>
      </c>
      <c r="J627">
        <v>0</v>
      </c>
      <c r="K627">
        <v>0</v>
      </c>
      <c r="L627">
        <v>71318.4453125</v>
      </c>
    </row>
    <row r="628" spans="1:12" x14ac:dyDescent="0.25">
      <c r="A628">
        <v>2104.9899999999998</v>
      </c>
      <c r="B628" s="1">
        <f>DATE(2024,6,6) + TIME(23,45,35)</f>
        <v>45449.989988425928</v>
      </c>
      <c r="C628">
        <v>3055934720</v>
      </c>
      <c r="D628">
        <v>0</v>
      </c>
      <c r="E628">
        <v>0</v>
      </c>
      <c r="F628">
        <v>0</v>
      </c>
      <c r="G628">
        <v>3003047.25</v>
      </c>
      <c r="H628">
        <v>0</v>
      </c>
      <c r="I628">
        <v>1</v>
      </c>
      <c r="J628">
        <v>0</v>
      </c>
      <c r="K628">
        <v>0</v>
      </c>
      <c r="L628">
        <v>71385.6640625</v>
      </c>
    </row>
    <row r="629" spans="1:12" x14ac:dyDescent="0.25">
      <c r="A629">
        <v>2105</v>
      </c>
      <c r="B629" s="1">
        <f>DATE(2024,6,7) + TIME(0,0,0)</f>
        <v>45450</v>
      </c>
      <c r="C629">
        <v>3055934720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69828.546875</v>
      </c>
    </row>
    <row r="630" spans="1:12" x14ac:dyDescent="0.25">
      <c r="A630">
        <v>2106.9899999999998</v>
      </c>
      <c r="B630" s="1">
        <f>DATE(2024,6,8) + TIME(23,45,35)</f>
        <v>45451.989988425928</v>
      </c>
      <c r="C630">
        <v>3055934720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68989.0390625</v>
      </c>
    </row>
    <row r="631" spans="1:12" x14ac:dyDescent="0.25">
      <c r="A631">
        <v>2107</v>
      </c>
      <c r="B631" s="1">
        <f>DATE(2024,6,9) + TIME(0,0,0)</f>
        <v>45452</v>
      </c>
      <c r="C631">
        <v>3055964672</v>
      </c>
      <c r="D631">
        <v>0</v>
      </c>
      <c r="E631">
        <v>0</v>
      </c>
      <c r="F631">
        <v>0</v>
      </c>
      <c r="G631">
        <v>2995579.25</v>
      </c>
      <c r="H631">
        <v>0</v>
      </c>
      <c r="I631">
        <v>1</v>
      </c>
      <c r="J631">
        <v>0</v>
      </c>
      <c r="K631">
        <v>0</v>
      </c>
      <c r="L631">
        <v>69813.2421875</v>
      </c>
    </row>
    <row r="632" spans="1:12" x14ac:dyDescent="0.25">
      <c r="A632">
        <v>2113.9899999999998</v>
      </c>
      <c r="B632" s="1">
        <f>DATE(2024,6,15) + TIME(23,45,35)</f>
        <v>45458.989988425928</v>
      </c>
      <c r="C632">
        <v>3076903936</v>
      </c>
      <c r="D632">
        <v>0</v>
      </c>
      <c r="E632">
        <v>0</v>
      </c>
      <c r="F632">
        <v>0</v>
      </c>
      <c r="G632">
        <v>2995579.25</v>
      </c>
      <c r="H632">
        <v>0</v>
      </c>
      <c r="I632">
        <v>1</v>
      </c>
      <c r="J632">
        <v>0</v>
      </c>
      <c r="K632">
        <v>0</v>
      </c>
      <c r="L632">
        <v>71309.4921875</v>
      </c>
    </row>
    <row r="633" spans="1:12" x14ac:dyDescent="0.25">
      <c r="A633">
        <v>2114</v>
      </c>
      <c r="B633" s="1">
        <f>DATE(2024,6,16) + TIME(0,0,0)</f>
        <v>45459</v>
      </c>
      <c r="C633">
        <v>3076933888</v>
      </c>
      <c r="D633">
        <v>0</v>
      </c>
      <c r="E633">
        <v>0</v>
      </c>
      <c r="F633">
        <v>0</v>
      </c>
      <c r="G633">
        <v>3002112</v>
      </c>
      <c r="H633">
        <v>0</v>
      </c>
      <c r="I633">
        <v>1</v>
      </c>
      <c r="J633">
        <v>0</v>
      </c>
      <c r="K633">
        <v>0</v>
      </c>
      <c r="L633">
        <v>71312.3125</v>
      </c>
    </row>
    <row r="634" spans="1:12" x14ac:dyDescent="0.25">
      <c r="A634">
        <v>2118.9899999999998</v>
      </c>
      <c r="B634" s="1">
        <f>DATE(2024,6,20) + TIME(23,45,35)</f>
        <v>45463.989988425928</v>
      </c>
      <c r="C634">
        <v>3091914496</v>
      </c>
      <c r="D634">
        <v>0</v>
      </c>
      <c r="E634">
        <v>0</v>
      </c>
      <c r="F634">
        <v>0</v>
      </c>
      <c r="G634">
        <v>3002112</v>
      </c>
      <c r="H634">
        <v>0</v>
      </c>
      <c r="I634">
        <v>1</v>
      </c>
      <c r="J634">
        <v>0</v>
      </c>
      <c r="K634">
        <v>0</v>
      </c>
      <c r="L634">
        <v>71378.6015625</v>
      </c>
    </row>
    <row r="635" spans="1:12" x14ac:dyDescent="0.25">
      <c r="A635">
        <v>2119</v>
      </c>
      <c r="B635" s="1">
        <f>DATE(2024,6,21) + TIME(0,0,0)</f>
        <v>45464</v>
      </c>
      <c r="C635">
        <v>3091944704</v>
      </c>
      <c r="D635">
        <v>0</v>
      </c>
      <c r="E635">
        <v>0</v>
      </c>
      <c r="F635">
        <v>0</v>
      </c>
      <c r="G635">
        <v>3034452.75</v>
      </c>
      <c r="H635">
        <v>0</v>
      </c>
      <c r="I635">
        <v>1</v>
      </c>
      <c r="J635">
        <v>0</v>
      </c>
      <c r="K635">
        <v>0</v>
      </c>
      <c r="L635">
        <v>71391.8828125</v>
      </c>
    </row>
    <row r="636" spans="1:12" x14ac:dyDescent="0.25">
      <c r="A636">
        <v>2125.9899999999998</v>
      </c>
      <c r="B636" s="1">
        <f>DATE(2024,6,27) + TIME(23,45,35)</f>
        <v>45470.989988425928</v>
      </c>
      <c r="C636">
        <v>3113155584</v>
      </c>
      <c r="D636">
        <v>0</v>
      </c>
      <c r="E636">
        <v>0</v>
      </c>
      <c r="F636">
        <v>0</v>
      </c>
      <c r="G636">
        <v>3034452.75</v>
      </c>
      <c r="H636">
        <v>0</v>
      </c>
      <c r="I636">
        <v>1</v>
      </c>
      <c r="J636">
        <v>0</v>
      </c>
      <c r="K636">
        <v>0</v>
      </c>
      <c r="L636">
        <v>71466.46875</v>
      </c>
    </row>
    <row r="637" spans="1:12" x14ac:dyDescent="0.25">
      <c r="A637">
        <v>2126</v>
      </c>
      <c r="B637" s="1">
        <f>DATE(2024,6,28) + TIME(0,0,0)</f>
        <v>45471</v>
      </c>
      <c r="C637">
        <v>3113185280</v>
      </c>
      <c r="D637">
        <v>0</v>
      </c>
      <c r="E637">
        <v>0</v>
      </c>
      <c r="F637">
        <v>0</v>
      </c>
      <c r="G637">
        <v>2977359.25</v>
      </c>
      <c r="H637">
        <v>0</v>
      </c>
      <c r="I637">
        <v>1</v>
      </c>
      <c r="J637">
        <v>0</v>
      </c>
      <c r="K637">
        <v>0</v>
      </c>
      <c r="L637">
        <v>71443.078125</v>
      </c>
    </row>
    <row r="638" spans="1:12" x14ac:dyDescent="0.25">
      <c r="A638">
        <v>2128.9899999999998</v>
      </c>
      <c r="B638" s="1">
        <f>DATE(2024,6,30) + TIME(23,45,35)</f>
        <v>45473.989988425928</v>
      </c>
      <c r="C638">
        <v>3122087680</v>
      </c>
      <c r="D638">
        <v>0</v>
      </c>
      <c r="E638">
        <v>0</v>
      </c>
      <c r="F638">
        <v>0</v>
      </c>
      <c r="G638">
        <v>2977359.25</v>
      </c>
      <c r="H638">
        <v>0</v>
      </c>
      <c r="I638">
        <v>1</v>
      </c>
      <c r="J638">
        <v>0</v>
      </c>
      <c r="K638">
        <v>0</v>
      </c>
      <c r="L638">
        <v>71412.9921875</v>
      </c>
    </row>
    <row r="639" spans="1:12" x14ac:dyDescent="0.25">
      <c r="A639">
        <v>2129</v>
      </c>
      <c r="B639" s="1">
        <f>DATE(2024,7,1) + TIME(0,0,0)</f>
        <v>45474</v>
      </c>
      <c r="C639">
        <v>3122117888</v>
      </c>
      <c r="D639">
        <v>0</v>
      </c>
      <c r="E639">
        <v>0</v>
      </c>
      <c r="F639">
        <v>0</v>
      </c>
      <c r="G639">
        <v>3024874.25</v>
      </c>
      <c r="H639">
        <v>0</v>
      </c>
      <c r="I639">
        <v>1</v>
      </c>
      <c r="J639">
        <v>0</v>
      </c>
      <c r="K639">
        <v>0</v>
      </c>
      <c r="L639">
        <v>71432.4765625</v>
      </c>
    </row>
    <row r="640" spans="1:12" x14ac:dyDescent="0.25">
      <c r="A640">
        <v>2130.9899999999998</v>
      </c>
      <c r="B640" s="1">
        <f>DATE(2024,7,2) + TIME(23,45,35)</f>
        <v>45475.989988425928</v>
      </c>
      <c r="C640">
        <v>3128137472</v>
      </c>
      <c r="D640">
        <v>0</v>
      </c>
      <c r="E640">
        <v>0</v>
      </c>
      <c r="F640">
        <v>0</v>
      </c>
      <c r="G640">
        <v>3024874.25</v>
      </c>
      <c r="H640">
        <v>0</v>
      </c>
      <c r="I640">
        <v>1</v>
      </c>
      <c r="J640">
        <v>0</v>
      </c>
      <c r="K640">
        <v>0</v>
      </c>
      <c r="L640">
        <v>71444.0703125</v>
      </c>
    </row>
    <row r="641" spans="1:12" x14ac:dyDescent="0.25">
      <c r="A641">
        <v>2131</v>
      </c>
      <c r="B641" s="1">
        <f>DATE(2024,7,3) + TIME(0,0,0)</f>
        <v>45476</v>
      </c>
      <c r="C641">
        <v>3128137472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69922.40625</v>
      </c>
    </row>
    <row r="642" spans="1:12" x14ac:dyDescent="0.25">
      <c r="A642">
        <v>2134.9899999999998</v>
      </c>
      <c r="B642" s="1">
        <f>DATE(2024,7,6) + TIME(23,45,35)</f>
        <v>45479.989988425928</v>
      </c>
      <c r="C642">
        <v>3128137472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70070.8515625</v>
      </c>
    </row>
    <row r="643" spans="1:12" x14ac:dyDescent="0.25">
      <c r="A643">
        <v>2135</v>
      </c>
      <c r="B643" s="1">
        <f>DATE(2024,7,7) + TIME(0,0,0)</f>
        <v>45480</v>
      </c>
      <c r="C643">
        <v>3128137472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70071.09375</v>
      </c>
    </row>
    <row r="644" spans="1:12" x14ac:dyDescent="0.25">
      <c r="A644">
        <v>2135.79</v>
      </c>
      <c r="B644" s="1">
        <f>DATE(2024,7,7) + TIME(18,57,35)</f>
        <v>45480.789988425924</v>
      </c>
      <c r="C644">
        <v>3128137472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70086.09375</v>
      </c>
    </row>
    <row r="645" spans="1:12" x14ac:dyDescent="0.25">
      <c r="A645">
        <v>2135.8000000000002</v>
      </c>
      <c r="B645" s="1">
        <f>DATE(2024,7,7) + TIME(19,12,0)</f>
        <v>45480.800000000003</v>
      </c>
      <c r="C645">
        <v>3128137472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70086.296875</v>
      </c>
    </row>
    <row r="646" spans="1:12" x14ac:dyDescent="0.25">
      <c r="A646">
        <v>2135.9899999999998</v>
      </c>
      <c r="B646" s="1">
        <f>DATE(2024,7,7) + TIME(23,45,35)</f>
        <v>45480.989988425928</v>
      </c>
      <c r="C646">
        <v>3128137472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70090.0703125</v>
      </c>
    </row>
    <row r="647" spans="1:12" x14ac:dyDescent="0.25">
      <c r="A647">
        <v>2136</v>
      </c>
      <c r="B647" s="1">
        <f>DATE(2024,7,8) + TIME(0,0,0)</f>
        <v>45481</v>
      </c>
      <c r="C647">
        <v>3128137472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70090.203125</v>
      </c>
    </row>
    <row r="648" spans="1:12" x14ac:dyDescent="0.25">
      <c r="A648">
        <v>2140.9899999999998</v>
      </c>
      <c r="B648" s="1">
        <f>DATE(2024,7,12) + TIME(23,45,35)</f>
        <v>45485.989988425928</v>
      </c>
      <c r="C648">
        <v>3128137472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70172.8984375</v>
      </c>
    </row>
    <row r="649" spans="1:12" x14ac:dyDescent="0.25">
      <c r="A649">
        <v>2141</v>
      </c>
      <c r="B649" s="1">
        <f>DATE(2024,7,13) + TIME(0,0,0)</f>
        <v>45486</v>
      </c>
      <c r="C649">
        <v>3128137472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70173.1171875</v>
      </c>
    </row>
    <row r="650" spans="1:12" x14ac:dyDescent="0.25">
      <c r="A650">
        <v>2141.9899999999998</v>
      </c>
      <c r="B650" s="1">
        <f>DATE(2024,7,13) + TIME(23,45,35)</f>
        <v>45486.989988425928</v>
      </c>
      <c r="C650">
        <v>3128137472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70196.046875</v>
      </c>
    </row>
    <row r="651" spans="1:12" x14ac:dyDescent="0.25">
      <c r="A651">
        <v>2142</v>
      </c>
      <c r="B651" s="1">
        <f>DATE(2024,7,14) + TIME(0,0,0)</f>
        <v>45487</v>
      </c>
      <c r="C651">
        <v>3128137472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70196.1953125</v>
      </c>
    </row>
    <row r="652" spans="1:12" x14ac:dyDescent="0.25">
      <c r="A652">
        <v>2152.9899999999998</v>
      </c>
      <c r="B652" s="1">
        <f>DATE(2024,7,24) + TIME(23,45,35)</f>
        <v>45497.989988425928</v>
      </c>
      <c r="C652">
        <v>3128137472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70462.703125</v>
      </c>
    </row>
    <row r="653" spans="1:12" x14ac:dyDescent="0.25">
      <c r="A653">
        <v>2153</v>
      </c>
      <c r="B653" s="1">
        <f>DATE(2024,7,25) + TIME(0,0,0)</f>
        <v>45498</v>
      </c>
      <c r="C653">
        <v>3128137472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70454.5546875</v>
      </c>
    </row>
    <row r="654" spans="1:12" x14ac:dyDescent="0.25">
      <c r="A654">
        <v>2153.9899999999998</v>
      </c>
      <c r="B654" s="1">
        <f>DATE(2024,7,25) + TIME(23,45,35)</f>
        <v>45498.989988425928</v>
      </c>
      <c r="C654">
        <v>3128137472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69850.8125</v>
      </c>
    </row>
    <row r="655" spans="1:12" x14ac:dyDescent="0.25">
      <c r="A655">
        <v>2154</v>
      </c>
      <c r="B655" s="1">
        <f>DATE(2024,7,26) + TIME(0,0,0)</f>
        <v>45499</v>
      </c>
      <c r="C655">
        <v>3128137472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69846.0078125</v>
      </c>
    </row>
    <row r="656" spans="1:12" x14ac:dyDescent="0.25">
      <c r="A656">
        <v>2154.9899999999998</v>
      </c>
      <c r="B656" s="1">
        <f>DATE(2024,7,26) + TIME(23,45,35)</f>
        <v>45499.989988425928</v>
      </c>
      <c r="C656">
        <v>3128137472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69451.9140625</v>
      </c>
    </row>
    <row r="657" spans="1:12" x14ac:dyDescent="0.25">
      <c r="A657">
        <v>2155</v>
      </c>
      <c r="B657" s="1">
        <f>DATE(2024,7,27) + TIME(0,0,0)</f>
        <v>45500</v>
      </c>
      <c r="C657">
        <v>3128137472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69448.4765625</v>
      </c>
    </row>
    <row r="658" spans="1:12" x14ac:dyDescent="0.25">
      <c r="A658">
        <v>2155.9899999999998</v>
      </c>
      <c r="B658" s="1">
        <f>DATE(2024,7,27) + TIME(23,45,35)</f>
        <v>45500.989988425928</v>
      </c>
      <c r="C658">
        <v>3128137472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69162.625</v>
      </c>
    </row>
    <row r="659" spans="1:12" x14ac:dyDescent="0.25">
      <c r="A659">
        <v>2156</v>
      </c>
      <c r="B659" s="1">
        <f>DATE(2024,7,28) + TIME(0,0,0)</f>
        <v>45501</v>
      </c>
      <c r="C659">
        <v>3128137472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69160.0859375</v>
      </c>
    </row>
    <row r="660" spans="1:12" x14ac:dyDescent="0.25">
      <c r="A660">
        <v>2158.9899999999998</v>
      </c>
      <c r="B660" s="1">
        <f>DATE(2024,7,30) + TIME(23,45,35)</f>
        <v>45503.989988425928</v>
      </c>
      <c r="C660">
        <v>3128137472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68634.828125</v>
      </c>
    </row>
    <row r="661" spans="1:12" x14ac:dyDescent="0.25">
      <c r="A661">
        <v>2159</v>
      </c>
      <c r="B661" s="1">
        <f>DATE(2024,7,31) + TIME(0,0,0)</f>
        <v>45504</v>
      </c>
      <c r="C661">
        <v>3128137472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68639.90625</v>
      </c>
    </row>
    <row r="662" spans="1:12" x14ac:dyDescent="0.25">
      <c r="A662">
        <v>2160.9899999999998</v>
      </c>
      <c r="B662" s="1">
        <f>DATE(2024,8,1) + TIME(23,45,35)</f>
        <v>45505.989988425928</v>
      </c>
      <c r="C662">
        <v>3128137472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69641.21875</v>
      </c>
    </row>
    <row r="663" spans="1:12" x14ac:dyDescent="0.25">
      <c r="A663">
        <v>2161</v>
      </c>
      <c r="B663" s="1">
        <f>DATE(2024,8,2) + TIME(0,0,0)</f>
        <v>45506</v>
      </c>
      <c r="C663">
        <v>3128137472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69645.75</v>
      </c>
    </row>
    <row r="664" spans="1:12" x14ac:dyDescent="0.25">
      <c r="A664">
        <v>2162</v>
      </c>
      <c r="B664" s="1">
        <f>DATE(2024,8,3) + TIME(0,0,0)</f>
        <v>45507</v>
      </c>
      <c r="C664">
        <v>3128137472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69909.8046875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848FE-199A-4775-A6E3-EC38C1532939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20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F5680-2DFC-47E9-8B78-BA14D871922E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19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980</v>
      </c>
      <c r="B78" s="1">
        <f>DATE(2021,5,9) + TIME(0,0,0)</f>
        <v>44325</v>
      </c>
      <c r="C78">
        <v>31871.5234375</v>
      </c>
      <c r="D78">
        <v>0</v>
      </c>
      <c r="E78">
        <v>0</v>
      </c>
      <c r="F78">
        <v>0</v>
      </c>
      <c r="G78">
        <v>3187152.5</v>
      </c>
      <c r="H78">
        <v>1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1000.99</v>
      </c>
      <c r="B79" s="1">
        <f>DATE(2021,5,29) + TIME(23,45,35)</f>
        <v>44345.989988425928</v>
      </c>
      <c r="C79">
        <v>66930200</v>
      </c>
      <c r="D79">
        <v>0</v>
      </c>
      <c r="E79">
        <v>0</v>
      </c>
      <c r="F79">
        <v>0</v>
      </c>
      <c r="G79">
        <v>3187152.5</v>
      </c>
      <c r="H79">
        <v>1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1001</v>
      </c>
      <c r="B80" s="1">
        <f>DATE(2021,5,30) + TIME(0,0,0)</f>
        <v>44346</v>
      </c>
      <c r="C80">
        <v>66969912</v>
      </c>
      <c r="D80">
        <v>0</v>
      </c>
      <c r="E80">
        <v>0</v>
      </c>
      <c r="F80">
        <v>0</v>
      </c>
      <c r="G80">
        <v>3971073.25</v>
      </c>
      <c r="H80">
        <v>1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1008.99</v>
      </c>
      <c r="B81" s="1">
        <f>DATE(2021,6,6) + TIME(23,45,35)</f>
        <v>44353.989988425928</v>
      </c>
      <c r="C81">
        <v>98698792</v>
      </c>
      <c r="D81">
        <v>0</v>
      </c>
      <c r="E81">
        <v>0</v>
      </c>
      <c r="F81">
        <v>0</v>
      </c>
      <c r="G81">
        <v>3971073.25</v>
      </c>
      <c r="H81">
        <v>1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1009</v>
      </c>
      <c r="B82" s="1">
        <f>DATE(2021,6,7) + TIME(0,0,0)</f>
        <v>44354</v>
      </c>
      <c r="C82">
        <v>98733720</v>
      </c>
      <c r="D82">
        <v>0</v>
      </c>
      <c r="E82">
        <v>0</v>
      </c>
      <c r="F82">
        <v>0</v>
      </c>
      <c r="G82">
        <v>3493539.75</v>
      </c>
      <c r="H82">
        <v>1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1014.99</v>
      </c>
      <c r="B83" s="1">
        <f>DATE(2021,6,12) + TIME(23,45,35)</f>
        <v>44359.989988425928</v>
      </c>
      <c r="C83">
        <v>119660024</v>
      </c>
      <c r="D83">
        <v>0</v>
      </c>
      <c r="E83">
        <v>0</v>
      </c>
      <c r="F83">
        <v>0</v>
      </c>
      <c r="G83">
        <v>3493539.75</v>
      </c>
      <c r="H83">
        <v>1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1015</v>
      </c>
      <c r="B84" s="1">
        <f>DATE(2021,6,13) + TIME(0,0,0)</f>
        <v>44360</v>
      </c>
      <c r="C84">
        <v>119700376</v>
      </c>
      <c r="D84">
        <v>0</v>
      </c>
      <c r="E84">
        <v>0</v>
      </c>
      <c r="F84">
        <v>0</v>
      </c>
      <c r="G84">
        <v>4034623.75</v>
      </c>
      <c r="H84">
        <v>1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1021.99</v>
      </c>
      <c r="B85" s="1">
        <f>DATE(2021,6,19) + TIME(23,45,35)</f>
        <v>44366.989988425928</v>
      </c>
      <c r="C85">
        <v>147902400</v>
      </c>
      <c r="D85">
        <v>0</v>
      </c>
      <c r="E85">
        <v>0</v>
      </c>
      <c r="F85">
        <v>0</v>
      </c>
      <c r="G85">
        <v>4034623.75</v>
      </c>
      <c r="H85">
        <v>1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1022</v>
      </c>
      <c r="B86" s="1">
        <f>DATE(2021,6,20) + TIME(0,0,0)</f>
        <v>44367</v>
      </c>
      <c r="C86">
        <v>147968528</v>
      </c>
      <c r="D86">
        <v>0</v>
      </c>
      <c r="E86">
        <v>0</v>
      </c>
      <c r="F86">
        <v>0</v>
      </c>
      <c r="G86">
        <v>6613416</v>
      </c>
      <c r="H86">
        <v>2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1025.99</v>
      </c>
      <c r="B87" s="1">
        <f>DATE(2021,6,23) + TIME(23,45,35)</f>
        <v>44370.989988425928</v>
      </c>
      <c r="C87">
        <v>174356064</v>
      </c>
      <c r="D87">
        <v>0</v>
      </c>
      <c r="E87">
        <v>0</v>
      </c>
      <c r="F87">
        <v>0</v>
      </c>
      <c r="G87">
        <v>6613416</v>
      </c>
      <c r="H87">
        <v>2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1026</v>
      </c>
      <c r="B88" s="1">
        <f>DATE(2021,6,24) + TIME(0,0,0)</f>
        <v>44371</v>
      </c>
      <c r="C88">
        <v>174387520</v>
      </c>
      <c r="D88">
        <v>0</v>
      </c>
      <c r="E88">
        <v>0</v>
      </c>
      <c r="F88">
        <v>0</v>
      </c>
      <c r="G88">
        <v>3146110</v>
      </c>
      <c r="H88">
        <v>2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1028.99</v>
      </c>
      <c r="B89" s="1">
        <f>DATE(2021,6,26) + TIME(23,45,35)</f>
        <v>44373.989988425928</v>
      </c>
      <c r="C89">
        <v>183794384</v>
      </c>
      <c r="D89">
        <v>0</v>
      </c>
      <c r="E89">
        <v>0</v>
      </c>
      <c r="F89">
        <v>0</v>
      </c>
      <c r="G89">
        <v>3146110</v>
      </c>
      <c r="H89">
        <v>2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1029</v>
      </c>
      <c r="B90" s="1">
        <f>DATE(2021,6,27) + TIME(0,0,0)</f>
        <v>44374</v>
      </c>
      <c r="C90">
        <v>183858560</v>
      </c>
      <c r="D90">
        <v>0</v>
      </c>
      <c r="E90">
        <v>0</v>
      </c>
      <c r="F90">
        <v>0</v>
      </c>
      <c r="G90">
        <v>6417236.5</v>
      </c>
      <c r="H90">
        <v>2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1039.99</v>
      </c>
      <c r="B91" s="1">
        <f>DATE(2021,7,7) + TIME(23,45,35)</f>
        <v>44384.989988425928</v>
      </c>
      <c r="C91">
        <v>254383984</v>
      </c>
      <c r="D91">
        <v>0</v>
      </c>
      <c r="E91">
        <v>0</v>
      </c>
      <c r="F91">
        <v>0</v>
      </c>
      <c r="G91">
        <v>6417236.5</v>
      </c>
      <c r="H91">
        <v>2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1040</v>
      </c>
      <c r="B92" s="1">
        <f>DATE(2021,7,8) + TIME(0,0,0)</f>
        <v>44385</v>
      </c>
      <c r="C92">
        <v>254414112</v>
      </c>
      <c r="D92">
        <v>0</v>
      </c>
      <c r="E92">
        <v>0</v>
      </c>
      <c r="F92">
        <v>0</v>
      </c>
      <c r="G92">
        <v>3013089.5</v>
      </c>
      <c r="H92">
        <v>2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256191840</v>
      </c>
      <c r="D93">
        <v>0</v>
      </c>
      <c r="E93">
        <v>0</v>
      </c>
      <c r="F93">
        <v>0</v>
      </c>
      <c r="G93">
        <v>3013089.5</v>
      </c>
      <c r="H93">
        <v>2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256257024</v>
      </c>
      <c r="D94">
        <v>0</v>
      </c>
      <c r="E94">
        <v>0</v>
      </c>
      <c r="F94">
        <v>0</v>
      </c>
      <c r="G94">
        <v>6518907</v>
      </c>
      <c r="H94">
        <v>2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1042.99</v>
      </c>
      <c r="B95" s="1">
        <f>DATE(2021,7,10) + TIME(23,45,35)</f>
        <v>44387.989988425928</v>
      </c>
      <c r="C95">
        <v>271837216</v>
      </c>
      <c r="D95">
        <v>0</v>
      </c>
      <c r="E95">
        <v>0</v>
      </c>
      <c r="F95">
        <v>0</v>
      </c>
      <c r="G95">
        <v>6518907</v>
      </c>
      <c r="H95">
        <v>2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1043</v>
      </c>
      <c r="B96" s="1">
        <f>DATE(2021,7,11) + TIME(0,0,0)</f>
        <v>44388</v>
      </c>
      <c r="C96">
        <v>271917152</v>
      </c>
      <c r="D96">
        <v>0</v>
      </c>
      <c r="E96">
        <v>0</v>
      </c>
      <c r="F96">
        <v>0</v>
      </c>
      <c r="G96">
        <v>7993576.5</v>
      </c>
      <c r="H96">
        <v>2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1064.99</v>
      </c>
      <c r="B97" s="1">
        <f>DATE(2021,8,1) + TIME(23,45,35)</f>
        <v>44409.989988425928</v>
      </c>
      <c r="C97">
        <v>447695904</v>
      </c>
      <c r="D97">
        <v>0</v>
      </c>
      <c r="E97">
        <v>0</v>
      </c>
      <c r="F97">
        <v>0</v>
      </c>
      <c r="G97">
        <v>7993576.5</v>
      </c>
      <c r="H97">
        <v>2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1065</v>
      </c>
      <c r="B98" s="1">
        <f>DATE(2021,8,2) + TIME(0,0,0)</f>
        <v>44410</v>
      </c>
      <c r="C98">
        <v>447789760</v>
      </c>
      <c r="D98">
        <v>0</v>
      </c>
      <c r="E98">
        <v>0</v>
      </c>
      <c r="F98">
        <v>0</v>
      </c>
      <c r="G98">
        <v>9386247</v>
      </c>
      <c r="H98">
        <v>3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1077.99</v>
      </c>
      <c r="B99" s="1">
        <f>DATE(2021,8,14) + TIME(23,45,35)</f>
        <v>44422.989988425928</v>
      </c>
      <c r="C99">
        <v>569717120</v>
      </c>
      <c r="D99">
        <v>0</v>
      </c>
      <c r="E99">
        <v>0</v>
      </c>
      <c r="F99">
        <v>0</v>
      </c>
      <c r="G99">
        <v>9386247</v>
      </c>
      <c r="H99">
        <v>3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1078</v>
      </c>
      <c r="B100" s="1">
        <f>DATE(2021,8,15) + TIME(0,0,0)</f>
        <v>44423</v>
      </c>
      <c r="C100">
        <v>569779328</v>
      </c>
      <c r="D100">
        <v>0</v>
      </c>
      <c r="E100">
        <v>0</v>
      </c>
      <c r="F100">
        <v>0</v>
      </c>
      <c r="G100">
        <v>6224084</v>
      </c>
      <c r="H100">
        <v>2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574696384</v>
      </c>
      <c r="D101">
        <v>0</v>
      </c>
      <c r="E101">
        <v>0</v>
      </c>
      <c r="F101">
        <v>0</v>
      </c>
      <c r="G101">
        <v>6224084</v>
      </c>
      <c r="H101">
        <v>2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1078.8</v>
      </c>
      <c r="B102" s="1">
        <f>DATE(2021,8,15) + TIME(19,12,0)</f>
        <v>44423.8</v>
      </c>
      <c r="C102">
        <v>574776512</v>
      </c>
      <c r="D102">
        <v>0</v>
      </c>
      <c r="E102">
        <v>0</v>
      </c>
      <c r="F102">
        <v>0</v>
      </c>
      <c r="G102">
        <v>8013397</v>
      </c>
      <c r="H102">
        <v>2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584312448</v>
      </c>
      <c r="D103">
        <v>0</v>
      </c>
      <c r="E103">
        <v>0</v>
      </c>
      <c r="F103">
        <v>0</v>
      </c>
      <c r="G103">
        <v>8013397</v>
      </c>
      <c r="H103">
        <v>2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1080</v>
      </c>
      <c r="B104" s="1">
        <f>DATE(2021,8,17) + TIME(0,0,0)</f>
        <v>44425</v>
      </c>
      <c r="C104">
        <v>584406784</v>
      </c>
      <c r="D104">
        <v>0</v>
      </c>
      <c r="E104">
        <v>0</v>
      </c>
      <c r="F104">
        <v>0</v>
      </c>
      <c r="G104">
        <v>9435804</v>
      </c>
      <c r="H104">
        <v>3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631491456</v>
      </c>
      <c r="D105">
        <v>0</v>
      </c>
      <c r="E105">
        <v>0</v>
      </c>
      <c r="F105">
        <v>0</v>
      </c>
      <c r="G105">
        <v>9435804</v>
      </c>
      <c r="H105">
        <v>3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1085</v>
      </c>
      <c r="B106" s="1">
        <f>DATE(2021,8,22) + TIME(0,0,0)</f>
        <v>44430</v>
      </c>
      <c r="C106">
        <v>631611456</v>
      </c>
      <c r="D106">
        <v>0</v>
      </c>
      <c r="E106">
        <v>0</v>
      </c>
      <c r="F106">
        <v>0</v>
      </c>
      <c r="G106">
        <v>11999646</v>
      </c>
      <c r="H106">
        <v>3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823485824</v>
      </c>
      <c r="D107">
        <v>0</v>
      </c>
      <c r="E107">
        <v>0</v>
      </c>
      <c r="F107">
        <v>0</v>
      </c>
      <c r="G107">
        <v>11999646</v>
      </c>
      <c r="H107">
        <v>3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1101</v>
      </c>
      <c r="B108" s="1">
        <f>DATE(2021,9,7) + TIME(0,0,0)</f>
        <v>44446</v>
      </c>
      <c r="C108">
        <v>823578368</v>
      </c>
      <c r="D108">
        <v>0</v>
      </c>
      <c r="E108">
        <v>0</v>
      </c>
      <c r="F108">
        <v>0</v>
      </c>
      <c r="G108">
        <v>9255634</v>
      </c>
      <c r="H108">
        <v>3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828113600</v>
      </c>
      <c r="D109">
        <v>0</v>
      </c>
      <c r="E109">
        <v>0</v>
      </c>
      <c r="F109">
        <v>0</v>
      </c>
      <c r="G109">
        <v>9255634</v>
      </c>
      <c r="H109">
        <v>3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1101.5</v>
      </c>
      <c r="B110" s="1">
        <f>DATE(2021,9,7) + TIME(12,0,0)</f>
        <v>44446.5</v>
      </c>
      <c r="C110">
        <v>828232128</v>
      </c>
      <c r="D110">
        <v>0</v>
      </c>
      <c r="E110">
        <v>0</v>
      </c>
      <c r="F110">
        <v>0</v>
      </c>
      <c r="G110">
        <v>11851780</v>
      </c>
      <c r="H110">
        <v>3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881446656</v>
      </c>
      <c r="D111">
        <v>0</v>
      </c>
      <c r="E111">
        <v>0</v>
      </c>
      <c r="F111">
        <v>0</v>
      </c>
      <c r="G111">
        <v>11851780</v>
      </c>
      <c r="H111">
        <v>3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1106</v>
      </c>
      <c r="B112" s="1">
        <f>DATE(2021,9,12) + TIME(0,0,0)</f>
        <v>44451</v>
      </c>
      <c r="C112">
        <v>881568064</v>
      </c>
      <c r="D112">
        <v>0</v>
      </c>
      <c r="E112">
        <v>0</v>
      </c>
      <c r="F112">
        <v>0</v>
      </c>
      <c r="G112">
        <v>12140401</v>
      </c>
      <c r="H112">
        <v>4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930008256</v>
      </c>
      <c r="D113">
        <v>0</v>
      </c>
      <c r="E113">
        <v>0</v>
      </c>
      <c r="F113">
        <v>0</v>
      </c>
      <c r="G113">
        <v>12140401</v>
      </c>
      <c r="H113">
        <v>4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1110</v>
      </c>
      <c r="B114" s="1">
        <f>DATE(2021,9,16) + TIME(0,0,0)</f>
        <v>44455</v>
      </c>
      <c r="C114">
        <v>930126912</v>
      </c>
      <c r="D114">
        <v>0</v>
      </c>
      <c r="E114">
        <v>0</v>
      </c>
      <c r="F114">
        <v>0</v>
      </c>
      <c r="G114">
        <v>11866346</v>
      </c>
      <c r="H114">
        <v>3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953740928</v>
      </c>
      <c r="D115">
        <v>0</v>
      </c>
      <c r="E115">
        <v>0</v>
      </c>
      <c r="F115">
        <v>0</v>
      </c>
      <c r="G115">
        <v>11866346</v>
      </c>
      <c r="H115">
        <v>3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1112</v>
      </c>
      <c r="B116" s="1">
        <f>DATE(2021,9,18) + TIME(0,0,0)</f>
        <v>44457</v>
      </c>
      <c r="C116">
        <v>953860160</v>
      </c>
      <c r="D116">
        <v>0</v>
      </c>
      <c r="E116">
        <v>0</v>
      </c>
      <c r="F116">
        <v>0</v>
      </c>
      <c r="G116">
        <v>11919638</v>
      </c>
      <c r="H116">
        <v>4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1013339136</v>
      </c>
      <c r="D117">
        <v>0</v>
      </c>
      <c r="E117">
        <v>0</v>
      </c>
      <c r="F117">
        <v>0</v>
      </c>
      <c r="G117">
        <v>11919638</v>
      </c>
      <c r="H117">
        <v>4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1117</v>
      </c>
      <c r="B118" s="1">
        <f>DATE(2021,9,23) + TIME(0,0,0)</f>
        <v>44462</v>
      </c>
      <c r="C118">
        <v>1013459712</v>
      </c>
      <c r="D118">
        <v>0</v>
      </c>
      <c r="E118">
        <v>0</v>
      </c>
      <c r="F118">
        <v>0</v>
      </c>
      <c r="G118">
        <v>12061500</v>
      </c>
      <c r="H118">
        <v>3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1061585152</v>
      </c>
      <c r="D119">
        <v>0</v>
      </c>
      <c r="E119">
        <v>0</v>
      </c>
      <c r="F119">
        <v>0</v>
      </c>
      <c r="G119">
        <v>12061500</v>
      </c>
      <c r="H119">
        <v>3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1121</v>
      </c>
      <c r="B120" s="1">
        <f>DATE(2021,9,27) + TIME(0,0,0)</f>
        <v>44466</v>
      </c>
      <c r="C120">
        <v>1061705664</v>
      </c>
      <c r="D120">
        <v>0</v>
      </c>
      <c r="E120">
        <v>0</v>
      </c>
      <c r="F120">
        <v>0</v>
      </c>
      <c r="G120">
        <v>12051163</v>
      </c>
      <c r="H120">
        <v>4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1133892096</v>
      </c>
      <c r="D121">
        <v>0</v>
      </c>
      <c r="E121">
        <v>0</v>
      </c>
      <c r="F121">
        <v>0</v>
      </c>
      <c r="G121">
        <v>12051163</v>
      </c>
      <c r="H121">
        <v>4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1127</v>
      </c>
      <c r="B122" s="1">
        <f>DATE(2021,10,3) + TIME(0,0,0)</f>
        <v>44472</v>
      </c>
      <c r="C122">
        <v>1134012544</v>
      </c>
      <c r="D122">
        <v>0</v>
      </c>
      <c r="E122">
        <v>0</v>
      </c>
      <c r="F122">
        <v>0</v>
      </c>
      <c r="G122">
        <v>12041316</v>
      </c>
      <c r="H122">
        <v>4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1266346624</v>
      </c>
      <c r="D123">
        <v>0</v>
      </c>
      <c r="E123">
        <v>0</v>
      </c>
      <c r="F123">
        <v>0</v>
      </c>
      <c r="G123">
        <v>12041316</v>
      </c>
      <c r="H123">
        <v>4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1138</v>
      </c>
      <c r="B124" s="1">
        <f>DATE(2021,10,14) + TIME(0,0,0)</f>
        <v>44483</v>
      </c>
      <c r="C124">
        <v>1266466432</v>
      </c>
      <c r="D124">
        <v>0</v>
      </c>
      <c r="E124">
        <v>0</v>
      </c>
      <c r="F124">
        <v>0</v>
      </c>
      <c r="G124">
        <v>11983724</v>
      </c>
      <c r="H124">
        <v>3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1290313984</v>
      </c>
      <c r="D125">
        <v>0</v>
      </c>
      <c r="E125">
        <v>0</v>
      </c>
      <c r="F125">
        <v>0</v>
      </c>
      <c r="G125">
        <v>11983724</v>
      </c>
      <c r="H125">
        <v>3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1140</v>
      </c>
      <c r="B126" s="1">
        <f>DATE(2021,10,16) + TIME(0,0,0)</f>
        <v>44485</v>
      </c>
      <c r="C126">
        <v>1290434304</v>
      </c>
      <c r="D126">
        <v>0</v>
      </c>
      <c r="E126">
        <v>0</v>
      </c>
      <c r="F126">
        <v>0</v>
      </c>
      <c r="G126">
        <v>12029548</v>
      </c>
      <c r="H126">
        <v>4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1302343552</v>
      </c>
      <c r="D127">
        <v>0</v>
      </c>
      <c r="E127">
        <v>0</v>
      </c>
      <c r="F127">
        <v>0</v>
      </c>
      <c r="G127">
        <v>12029548</v>
      </c>
      <c r="H127">
        <v>4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1141</v>
      </c>
      <c r="B128" s="1">
        <f>DATE(2021,10,17) + TIME(0,0,0)</f>
        <v>44486</v>
      </c>
      <c r="C128">
        <v>1302464000</v>
      </c>
      <c r="D128">
        <v>0</v>
      </c>
      <c r="E128">
        <v>0</v>
      </c>
      <c r="F128">
        <v>0</v>
      </c>
      <c r="G128">
        <v>12049011</v>
      </c>
      <c r="H128">
        <v>4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1350539648</v>
      </c>
      <c r="D129">
        <v>0</v>
      </c>
      <c r="E129">
        <v>0</v>
      </c>
      <c r="F129">
        <v>0</v>
      </c>
      <c r="G129">
        <v>12049011</v>
      </c>
      <c r="H129">
        <v>4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1145</v>
      </c>
      <c r="B130" s="1">
        <f>DATE(2021,10,21) + TIME(0,0,0)</f>
        <v>44490</v>
      </c>
      <c r="C130">
        <v>1350657280</v>
      </c>
      <c r="D130">
        <v>0</v>
      </c>
      <c r="E130">
        <v>0</v>
      </c>
      <c r="F130">
        <v>0</v>
      </c>
      <c r="G130">
        <v>11766841</v>
      </c>
      <c r="H130">
        <v>4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1362306432</v>
      </c>
      <c r="D131">
        <v>0</v>
      </c>
      <c r="E131">
        <v>0</v>
      </c>
      <c r="F131">
        <v>0</v>
      </c>
      <c r="G131">
        <v>11766841</v>
      </c>
      <c r="H131">
        <v>4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1146</v>
      </c>
      <c r="B132" s="1">
        <f>DATE(2021,10,22) + TIME(0,0,0)</f>
        <v>44491</v>
      </c>
      <c r="C132">
        <v>1362425344</v>
      </c>
      <c r="D132">
        <v>0</v>
      </c>
      <c r="E132">
        <v>0</v>
      </c>
      <c r="F132">
        <v>0</v>
      </c>
      <c r="G132">
        <v>11893014</v>
      </c>
      <c r="H132">
        <v>4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1386092544</v>
      </c>
      <c r="D133">
        <v>0</v>
      </c>
      <c r="E133">
        <v>0</v>
      </c>
      <c r="F133">
        <v>0</v>
      </c>
      <c r="G133">
        <v>11893014</v>
      </c>
      <c r="H133">
        <v>4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1148</v>
      </c>
      <c r="B134" s="1">
        <f>DATE(2021,10,24) + TIME(0,0,0)</f>
        <v>44493</v>
      </c>
      <c r="C134">
        <v>1386211840</v>
      </c>
      <c r="D134">
        <v>0</v>
      </c>
      <c r="E134">
        <v>0</v>
      </c>
      <c r="F134">
        <v>0</v>
      </c>
      <c r="G134">
        <v>11934574</v>
      </c>
      <c r="H134">
        <v>4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1457699968</v>
      </c>
      <c r="D135">
        <v>0</v>
      </c>
      <c r="E135">
        <v>0</v>
      </c>
      <c r="F135">
        <v>0</v>
      </c>
      <c r="G135">
        <v>11934574</v>
      </c>
      <c r="H135">
        <v>4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1154</v>
      </c>
      <c r="B136" s="1">
        <f>DATE(2021,10,30) + TIME(0,0,0)</f>
        <v>44499</v>
      </c>
      <c r="C136">
        <v>1457819520</v>
      </c>
      <c r="D136">
        <v>0</v>
      </c>
      <c r="E136">
        <v>0</v>
      </c>
      <c r="F136">
        <v>0</v>
      </c>
      <c r="G136">
        <v>11962970</v>
      </c>
      <c r="H136">
        <v>4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1493588864</v>
      </c>
      <c r="D137">
        <v>0</v>
      </c>
      <c r="E137">
        <v>0</v>
      </c>
      <c r="F137">
        <v>0</v>
      </c>
      <c r="G137">
        <v>11962970</v>
      </c>
      <c r="H137">
        <v>4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1157</v>
      </c>
      <c r="B138" s="1">
        <f>DATE(2021,11,2) + TIME(0,0,0)</f>
        <v>44502</v>
      </c>
      <c r="C138">
        <v>1493708416</v>
      </c>
      <c r="D138">
        <v>0</v>
      </c>
      <c r="E138">
        <v>0</v>
      </c>
      <c r="F138">
        <v>0</v>
      </c>
      <c r="G138">
        <v>11954763</v>
      </c>
      <c r="H138">
        <v>4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1613136512</v>
      </c>
      <c r="D139">
        <v>0</v>
      </c>
      <c r="E139">
        <v>0</v>
      </c>
      <c r="F139">
        <v>0</v>
      </c>
      <c r="G139">
        <v>11954763</v>
      </c>
      <c r="H139">
        <v>4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1167</v>
      </c>
      <c r="B140" s="1">
        <f>DATE(2021,11,12) + TIME(0,0,0)</f>
        <v>44512</v>
      </c>
      <c r="C140">
        <v>1613258752</v>
      </c>
      <c r="D140">
        <v>0</v>
      </c>
      <c r="E140">
        <v>0</v>
      </c>
      <c r="F140">
        <v>0</v>
      </c>
      <c r="G140">
        <v>12234362</v>
      </c>
      <c r="H140">
        <v>3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1618030208</v>
      </c>
      <c r="D141">
        <v>0</v>
      </c>
      <c r="E141">
        <v>0</v>
      </c>
      <c r="F141">
        <v>0</v>
      </c>
      <c r="G141">
        <v>12234362</v>
      </c>
      <c r="H141">
        <v>3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1618150400</v>
      </c>
      <c r="D142">
        <v>0</v>
      </c>
      <c r="E142">
        <v>0</v>
      </c>
      <c r="F142">
        <v>0</v>
      </c>
      <c r="G142">
        <v>12012336</v>
      </c>
      <c r="H142">
        <v>3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1637249920</v>
      </c>
      <c r="D143">
        <v>0</v>
      </c>
      <c r="E143">
        <v>0</v>
      </c>
      <c r="F143">
        <v>0</v>
      </c>
      <c r="G143">
        <v>12012336</v>
      </c>
      <c r="H143">
        <v>3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1169</v>
      </c>
      <c r="B144" s="1">
        <f>DATE(2021,11,14) + TIME(0,0,0)</f>
        <v>44514</v>
      </c>
      <c r="C144">
        <v>1637371264</v>
      </c>
      <c r="D144">
        <v>0</v>
      </c>
      <c r="E144">
        <v>90.678794860839844</v>
      </c>
      <c r="F144">
        <v>0</v>
      </c>
      <c r="G144">
        <v>12135098</v>
      </c>
      <c r="H144">
        <v>5</v>
      </c>
      <c r="I144">
        <v>0</v>
      </c>
      <c r="J144">
        <v>1</v>
      </c>
      <c r="K144">
        <v>100</v>
      </c>
      <c r="L144">
        <v>9067.87890625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1697925504</v>
      </c>
      <c r="D145">
        <v>0</v>
      </c>
      <c r="E145">
        <v>45339.39453125</v>
      </c>
      <c r="F145">
        <v>0</v>
      </c>
      <c r="G145">
        <v>12135098</v>
      </c>
      <c r="H145">
        <v>5</v>
      </c>
      <c r="I145">
        <v>0</v>
      </c>
      <c r="J145">
        <v>1</v>
      </c>
      <c r="K145">
        <v>100</v>
      </c>
      <c r="L145">
        <v>9067.87890625</v>
      </c>
    </row>
    <row r="146" spans="1:12" x14ac:dyDescent="0.25">
      <c r="A146">
        <v>1174</v>
      </c>
      <c r="B146" s="1">
        <f>DATE(2021,11,19) + TIME(0,0,0)</f>
        <v>44519</v>
      </c>
      <c r="C146">
        <v>1698045568</v>
      </c>
      <c r="D146">
        <v>0</v>
      </c>
      <c r="E146">
        <v>45422.21484375</v>
      </c>
      <c r="F146">
        <v>0</v>
      </c>
      <c r="G146">
        <v>12012519</v>
      </c>
      <c r="H146">
        <v>5</v>
      </c>
      <c r="I146">
        <v>0</v>
      </c>
      <c r="J146">
        <v>1</v>
      </c>
      <c r="K146">
        <v>100</v>
      </c>
      <c r="L146">
        <v>8281.7705078125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1733963008</v>
      </c>
      <c r="D147">
        <v>0</v>
      </c>
      <c r="E147">
        <v>70184.703125</v>
      </c>
      <c r="F147">
        <v>0</v>
      </c>
      <c r="G147">
        <v>12012519</v>
      </c>
      <c r="H147">
        <v>5</v>
      </c>
      <c r="I147">
        <v>0</v>
      </c>
      <c r="J147">
        <v>1</v>
      </c>
      <c r="K147">
        <v>100</v>
      </c>
      <c r="L147">
        <v>8281.7705078125</v>
      </c>
    </row>
    <row r="148" spans="1:12" x14ac:dyDescent="0.25">
      <c r="A148">
        <v>1177</v>
      </c>
      <c r="B148" s="1">
        <f>DATE(2021,11,22) + TIME(0,0,0)</f>
        <v>44522</v>
      </c>
      <c r="C148">
        <v>1734083584</v>
      </c>
      <c r="D148">
        <v>0</v>
      </c>
      <c r="E148">
        <v>70267.671875</v>
      </c>
      <c r="F148">
        <v>0</v>
      </c>
      <c r="G148">
        <v>12053379</v>
      </c>
      <c r="H148">
        <v>5</v>
      </c>
      <c r="I148">
        <v>0</v>
      </c>
      <c r="J148">
        <v>1</v>
      </c>
      <c r="K148">
        <v>100</v>
      </c>
      <c r="L148">
        <v>8296.4072265625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1782176512</v>
      </c>
      <c r="D149">
        <v>0</v>
      </c>
      <c r="E149">
        <v>103370.3359375</v>
      </c>
      <c r="F149">
        <v>0</v>
      </c>
      <c r="G149">
        <v>12053379</v>
      </c>
      <c r="H149">
        <v>5</v>
      </c>
      <c r="I149">
        <v>0</v>
      </c>
      <c r="J149">
        <v>1</v>
      </c>
      <c r="K149">
        <v>100</v>
      </c>
      <c r="L149">
        <v>8296.4072265625</v>
      </c>
    </row>
    <row r="150" spans="1:12" x14ac:dyDescent="0.25">
      <c r="A150">
        <v>1181</v>
      </c>
      <c r="B150" s="1">
        <f>DATE(2021,11,26) + TIME(0,0,0)</f>
        <v>44526</v>
      </c>
      <c r="C150">
        <v>1782295296</v>
      </c>
      <c r="D150">
        <v>0</v>
      </c>
      <c r="E150">
        <v>103450.5390625</v>
      </c>
      <c r="F150">
        <v>0</v>
      </c>
      <c r="G150">
        <v>11875167</v>
      </c>
      <c r="H150">
        <v>4</v>
      </c>
      <c r="I150">
        <v>0</v>
      </c>
      <c r="J150">
        <v>1</v>
      </c>
      <c r="K150">
        <v>100</v>
      </c>
      <c r="L150">
        <v>8020.6533203125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1829677184</v>
      </c>
      <c r="D151">
        <v>0</v>
      </c>
      <c r="E151">
        <v>135452.953125</v>
      </c>
      <c r="F151">
        <v>0</v>
      </c>
      <c r="G151">
        <v>11875167</v>
      </c>
      <c r="H151">
        <v>4</v>
      </c>
      <c r="I151">
        <v>0</v>
      </c>
      <c r="J151">
        <v>1</v>
      </c>
      <c r="K151">
        <v>100</v>
      </c>
      <c r="L151">
        <v>8020.6533203125</v>
      </c>
    </row>
    <row r="152" spans="1:12" x14ac:dyDescent="0.25">
      <c r="A152">
        <v>1185</v>
      </c>
      <c r="B152" s="1">
        <f>DATE(2021,11,30) + TIME(0,0,0)</f>
        <v>44530</v>
      </c>
      <c r="C152">
        <v>1829797760</v>
      </c>
      <c r="D152">
        <v>0</v>
      </c>
      <c r="E152">
        <v>135534.3125</v>
      </c>
      <c r="F152">
        <v>0</v>
      </c>
      <c r="G152">
        <v>12058175</v>
      </c>
      <c r="H152">
        <v>5</v>
      </c>
      <c r="I152">
        <v>0</v>
      </c>
      <c r="J152">
        <v>1</v>
      </c>
      <c r="K152">
        <v>100</v>
      </c>
      <c r="L152">
        <v>8136.4365234375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1853793536</v>
      </c>
      <c r="D153">
        <v>0</v>
      </c>
      <c r="E153">
        <v>151725.828125</v>
      </c>
      <c r="F153">
        <v>0</v>
      </c>
      <c r="G153">
        <v>12058175</v>
      </c>
      <c r="H153">
        <v>5</v>
      </c>
      <c r="I153">
        <v>0</v>
      </c>
      <c r="J153">
        <v>1</v>
      </c>
      <c r="K153">
        <v>100</v>
      </c>
      <c r="L153">
        <v>8136.4365234375</v>
      </c>
    </row>
    <row r="154" spans="1:12" x14ac:dyDescent="0.25">
      <c r="A154">
        <v>1187</v>
      </c>
      <c r="B154" s="1">
        <f>DATE(2021,12,2) + TIME(0,0,0)</f>
        <v>44532</v>
      </c>
      <c r="C154">
        <v>1853913472</v>
      </c>
      <c r="D154">
        <v>0</v>
      </c>
      <c r="E154">
        <v>151804.578125</v>
      </c>
      <c r="F154">
        <v>0</v>
      </c>
      <c r="G154">
        <v>11996004</v>
      </c>
      <c r="H154">
        <v>4</v>
      </c>
      <c r="I154">
        <v>0</v>
      </c>
      <c r="J154">
        <v>1</v>
      </c>
      <c r="K154">
        <v>100</v>
      </c>
      <c r="L154">
        <v>7876.18994140625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1863390336</v>
      </c>
      <c r="D155">
        <v>0</v>
      </c>
      <c r="E155">
        <v>158026.765625</v>
      </c>
      <c r="F155">
        <v>0</v>
      </c>
      <c r="G155">
        <v>11996004</v>
      </c>
      <c r="H155">
        <v>4</v>
      </c>
      <c r="I155">
        <v>0</v>
      </c>
      <c r="J155">
        <v>1</v>
      </c>
      <c r="K155">
        <v>100</v>
      </c>
      <c r="L155">
        <v>7876.18994140625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1863508608</v>
      </c>
      <c r="D156">
        <v>0</v>
      </c>
      <c r="E156">
        <v>158106.75</v>
      </c>
      <c r="F156">
        <v>0</v>
      </c>
      <c r="G156">
        <v>11825099</v>
      </c>
      <c r="H156">
        <v>5</v>
      </c>
      <c r="I156">
        <v>0</v>
      </c>
      <c r="J156">
        <v>1</v>
      </c>
      <c r="K156">
        <v>100</v>
      </c>
      <c r="L156">
        <v>7997.2626953125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1889405568</v>
      </c>
      <c r="D157">
        <v>0</v>
      </c>
      <c r="E157">
        <v>175620.75</v>
      </c>
      <c r="F157">
        <v>0</v>
      </c>
      <c r="G157">
        <v>11825099</v>
      </c>
      <c r="H157">
        <v>5</v>
      </c>
      <c r="I157">
        <v>0</v>
      </c>
      <c r="J157">
        <v>1</v>
      </c>
      <c r="K157">
        <v>100</v>
      </c>
      <c r="L157">
        <v>7997.2626953125</v>
      </c>
    </row>
    <row r="158" spans="1:12" x14ac:dyDescent="0.25">
      <c r="A158">
        <v>1190</v>
      </c>
      <c r="B158" s="1">
        <f>DATE(2021,12,5) + TIME(0,0,0)</f>
        <v>44535</v>
      </c>
      <c r="C158">
        <v>1889525760</v>
      </c>
      <c r="D158">
        <v>0</v>
      </c>
      <c r="E158">
        <v>175805.75</v>
      </c>
      <c r="F158">
        <v>0</v>
      </c>
      <c r="G158">
        <v>12022071</v>
      </c>
      <c r="H158">
        <v>6</v>
      </c>
      <c r="I158">
        <v>0</v>
      </c>
      <c r="J158">
        <v>1</v>
      </c>
      <c r="K158">
        <v>100</v>
      </c>
      <c r="L158">
        <v>18499.35546875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1901427584</v>
      </c>
      <c r="D159">
        <v>0</v>
      </c>
      <c r="E159">
        <v>194120.109375</v>
      </c>
      <c r="F159">
        <v>0</v>
      </c>
      <c r="G159">
        <v>12022071</v>
      </c>
      <c r="H159">
        <v>6</v>
      </c>
      <c r="I159">
        <v>0</v>
      </c>
      <c r="J159">
        <v>1</v>
      </c>
      <c r="K159">
        <v>100</v>
      </c>
      <c r="L159">
        <v>18499.35546875</v>
      </c>
    </row>
    <row r="160" spans="1:12" x14ac:dyDescent="0.25">
      <c r="A160">
        <v>1191</v>
      </c>
      <c r="B160" s="1">
        <f>DATE(2021,12,6) + TIME(0,0,0)</f>
        <v>44536</v>
      </c>
      <c r="C160">
        <v>1901545088</v>
      </c>
      <c r="D160">
        <v>0</v>
      </c>
      <c r="E160">
        <v>194301.46875</v>
      </c>
      <c r="F160">
        <v>0</v>
      </c>
      <c r="G160">
        <v>11745571</v>
      </c>
      <c r="H160">
        <v>6</v>
      </c>
      <c r="I160">
        <v>0</v>
      </c>
      <c r="J160">
        <v>1</v>
      </c>
      <c r="K160">
        <v>100</v>
      </c>
      <c r="L160">
        <v>18136.46484375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1908475008</v>
      </c>
      <c r="D161">
        <v>0</v>
      </c>
      <c r="E161">
        <v>205001.984375</v>
      </c>
      <c r="F161">
        <v>0</v>
      </c>
      <c r="G161">
        <v>11745571</v>
      </c>
      <c r="H161">
        <v>6</v>
      </c>
      <c r="I161">
        <v>0</v>
      </c>
      <c r="J161">
        <v>1</v>
      </c>
      <c r="K161">
        <v>100</v>
      </c>
      <c r="L161">
        <v>18136.46484375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1908596608</v>
      </c>
      <c r="D162">
        <v>0</v>
      </c>
      <c r="E162">
        <v>205182.46875</v>
      </c>
      <c r="F162">
        <v>0</v>
      </c>
      <c r="G162">
        <v>12163271</v>
      </c>
      <c r="H162">
        <v>6</v>
      </c>
      <c r="I162">
        <v>0</v>
      </c>
      <c r="J162">
        <v>1</v>
      </c>
      <c r="K162">
        <v>100</v>
      </c>
      <c r="L162">
        <v>18048.451171875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1913340288</v>
      </c>
      <c r="D163">
        <v>0</v>
      </c>
      <c r="E163">
        <v>212221.359375</v>
      </c>
      <c r="F163">
        <v>0</v>
      </c>
      <c r="G163">
        <v>12163271</v>
      </c>
      <c r="H163">
        <v>6</v>
      </c>
      <c r="I163">
        <v>0</v>
      </c>
      <c r="J163">
        <v>1</v>
      </c>
      <c r="K163">
        <v>100</v>
      </c>
      <c r="L163">
        <v>18048.451171875</v>
      </c>
    </row>
    <row r="164" spans="1:12" x14ac:dyDescent="0.25">
      <c r="A164">
        <v>1192</v>
      </c>
      <c r="B164" s="1">
        <f>DATE(2021,12,7) + TIME(0,0,0)</f>
        <v>44537</v>
      </c>
      <c r="C164">
        <v>1913460480</v>
      </c>
      <c r="D164">
        <v>0</v>
      </c>
      <c r="E164">
        <v>212400.015625</v>
      </c>
      <c r="F164">
        <v>0</v>
      </c>
      <c r="G164">
        <v>12018279</v>
      </c>
      <c r="H164">
        <v>6</v>
      </c>
      <c r="I164">
        <v>0</v>
      </c>
      <c r="J164">
        <v>1</v>
      </c>
      <c r="K164">
        <v>100</v>
      </c>
      <c r="L164">
        <v>17864.740234375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2057559680</v>
      </c>
      <c r="D165">
        <v>0</v>
      </c>
      <c r="E165">
        <v>426598.25</v>
      </c>
      <c r="F165">
        <v>0</v>
      </c>
      <c r="G165">
        <v>12018279</v>
      </c>
      <c r="H165">
        <v>6</v>
      </c>
      <c r="I165">
        <v>0</v>
      </c>
      <c r="J165">
        <v>1</v>
      </c>
      <c r="K165">
        <v>100</v>
      </c>
      <c r="L165">
        <v>17864.740234375</v>
      </c>
    </row>
    <row r="166" spans="1:12" x14ac:dyDescent="0.25">
      <c r="A166">
        <v>1204</v>
      </c>
      <c r="B166" s="1">
        <f>DATE(2021,12,19) + TIME(0,0,0)</f>
        <v>44549</v>
      </c>
      <c r="C166">
        <v>2057672576</v>
      </c>
      <c r="D166">
        <v>0</v>
      </c>
      <c r="E166">
        <v>426773.5</v>
      </c>
      <c r="F166">
        <v>0</v>
      </c>
      <c r="G166">
        <v>11297602</v>
      </c>
      <c r="H166">
        <v>6</v>
      </c>
      <c r="I166">
        <v>0</v>
      </c>
      <c r="J166">
        <v>1</v>
      </c>
      <c r="K166">
        <v>100</v>
      </c>
      <c r="L166">
        <v>17525.73046875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2091452416</v>
      </c>
      <c r="D167">
        <v>0</v>
      </c>
      <c r="E167">
        <v>479175.4375</v>
      </c>
      <c r="F167">
        <v>0</v>
      </c>
      <c r="G167">
        <v>11297602</v>
      </c>
      <c r="H167">
        <v>6</v>
      </c>
      <c r="I167">
        <v>0</v>
      </c>
      <c r="J167">
        <v>1</v>
      </c>
      <c r="K167">
        <v>100</v>
      </c>
      <c r="L167">
        <v>17525.73046875</v>
      </c>
    </row>
    <row r="168" spans="1:12" x14ac:dyDescent="0.25">
      <c r="A168">
        <v>1207</v>
      </c>
      <c r="B168" s="1">
        <f>DATE(2021,12,22) + TIME(0,0,0)</f>
        <v>44552</v>
      </c>
      <c r="C168">
        <v>2091572992</v>
      </c>
      <c r="D168">
        <v>0</v>
      </c>
      <c r="E168">
        <v>479350.46875</v>
      </c>
      <c r="F168">
        <v>0</v>
      </c>
      <c r="G168">
        <v>12051203</v>
      </c>
      <c r="H168">
        <v>6</v>
      </c>
      <c r="I168">
        <v>0</v>
      </c>
      <c r="J168">
        <v>1</v>
      </c>
      <c r="K168">
        <v>100</v>
      </c>
      <c r="L168">
        <v>17501.98828125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2115554816</v>
      </c>
      <c r="D169">
        <v>0</v>
      </c>
      <c r="E169">
        <v>514179.4375</v>
      </c>
      <c r="F169">
        <v>0</v>
      </c>
      <c r="G169">
        <v>12051203</v>
      </c>
      <c r="H169">
        <v>6</v>
      </c>
      <c r="I169">
        <v>0</v>
      </c>
      <c r="J169">
        <v>1</v>
      </c>
      <c r="K169">
        <v>100</v>
      </c>
      <c r="L169">
        <v>17501.98828125</v>
      </c>
    </row>
    <row r="170" spans="1:12" x14ac:dyDescent="0.25">
      <c r="A170">
        <v>1209</v>
      </c>
      <c r="B170" s="1">
        <f>DATE(2021,12,24) + TIME(0,0,0)</f>
        <v>44554</v>
      </c>
      <c r="C170">
        <v>2115674624</v>
      </c>
      <c r="D170">
        <v>0</v>
      </c>
      <c r="E170">
        <v>514357.34375</v>
      </c>
      <c r="F170">
        <v>0</v>
      </c>
      <c r="G170">
        <v>11977269</v>
      </c>
      <c r="H170">
        <v>5</v>
      </c>
      <c r="I170">
        <v>0</v>
      </c>
      <c r="J170">
        <v>1</v>
      </c>
      <c r="K170">
        <v>100</v>
      </c>
      <c r="L170">
        <v>17791.662109375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2127532160</v>
      </c>
      <c r="D171">
        <v>0</v>
      </c>
      <c r="E171">
        <v>531971.0625</v>
      </c>
      <c r="F171">
        <v>0</v>
      </c>
      <c r="G171">
        <v>11977269</v>
      </c>
      <c r="H171">
        <v>5</v>
      </c>
      <c r="I171">
        <v>0</v>
      </c>
      <c r="J171">
        <v>1</v>
      </c>
      <c r="K171">
        <v>100</v>
      </c>
      <c r="L171">
        <v>17791.662109375</v>
      </c>
    </row>
    <row r="172" spans="1:12" x14ac:dyDescent="0.25">
      <c r="A172">
        <v>1210</v>
      </c>
      <c r="B172" s="1">
        <f>DATE(2021,12,25) + TIME(0,0,0)</f>
        <v>44555</v>
      </c>
      <c r="C172">
        <v>2127655552</v>
      </c>
      <c r="D172">
        <v>0</v>
      </c>
      <c r="E172">
        <v>532148.8125</v>
      </c>
      <c r="F172">
        <v>0</v>
      </c>
      <c r="G172">
        <v>12348484</v>
      </c>
      <c r="H172">
        <v>6</v>
      </c>
      <c r="I172">
        <v>0</v>
      </c>
      <c r="J172">
        <v>1</v>
      </c>
      <c r="K172">
        <v>100</v>
      </c>
      <c r="L172">
        <v>17771.923828125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2139880576</v>
      </c>
      <c r="D173">
        <v>0</v>
      </c>
      <c r="E173">
        <v>549743</v>
      </c>
      <c r="F173">
        <v>0</v>
      </c>
      <c r="G173">
        <v>12348484</v>
      </c>
      <c r="H173">
        <v>6</v>
      </c>
      <c r="I173">
        <v>0</v>
      </c>
      <c r="J173">
        <v>1</v>
      </c>
      <c r="K173">
        <v>100</v>
      </c>
      <c r="L173">
        <v>17771.923828125</v>
      </c>
    </row>
    <row r="174" spans="1:12" x14ac:dyDescent="0.25">
      <c r="A174">
        <v>1211</v>
      </c>
      <c r="B174" s="1">
        <f>DATE(2021,12,26) + TIME(0,0,0)</f>
        <v>44556</v>
      </c>
      <c r="C174">
        <v>2140000512</v>
      </c>
      <c r="D174">
        <v>0</v>
      </c>
      <c r="E174">
        <v>549949.4375</v>
      </c>
      <c r="F174">
        <v>0</v>
      </c>
      <c r="G174">
        <v>11992177</v>
      </c>
      <c r="H174">
        <v>7</v>
      </c>
      <c r="I174">
        <v>0</v>
      </c>
      <c r="J174">
        <v>1</v>
      </c>
      <c r="K174">
        <v>100</v>
      </c>
      <c r="L174">
        <v>20642.736328125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2199841536</v>
      </c>
      <c r="D175">
        <v>0</v>
      </c>
      <c r="E175">
        <v>652956.6875</v>
      </c>
      <c r="F175">
        <v>0</v>
      </c>
      <c r="G175">
        <v>11992177</v>
      </c>
      <c r="H175">
        <v>7</v>
      </c>
      <c r="I175">
        <v>0</v>
      </c>
      <c r="J175">
        <v>1</v>
      </c>
      <c r="K175">
        <v>100</v>
      </c>
      <c r="L175">
        <v>20642.736328125</v>
      </c>
    </row>
    <row r="176" spans="1:12" x14ac:dyDescent="0.25">
      <c r="A176">
        <v>1216</v>
      </c>
      <c r="B176" s="1">
        <f>DATE(2021,12,31) + TIME(0,0,0)</f>
        <v>44561</v>
      </c>
      <c r="C176">
        <v>2199962112</v>
      </c>
      <c r="D176">
        <v>0</v>
      </c>
      <c r="E176">
        <v>653166.5625</v>
      </c>
      <c r="F176">
        <v>0</v>
      </c>
      <c r="G176">
        <v>12053655</v>
      </c>
      <c r="H176">
        <v>7</v>
      </c>
      <c r="I176">
        <v>0</v>
      </c>
      <c r="J176">
        <v>1</v>
      </c>
      <c r="K176">
        <v>100</v>
      </c>
      <c r="L176">
        <v>20986.11328125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2236002560</v>
      </c>
      <c r="D177">
        <v>0</v>
      </c>
      <c r="E177">
        <v>715915.0625</v>
      </c>
      <c r="F177">
        <v>0</v>
      </c>
      <c r="G177">
        <v>12053655</v>
      </c>
      <c r="H177">
        <v>7</v>
      </c>
      <c r="I177">
        <v>0</v>
      </c>
      <c r="J177">
        <v>1</v>
      </c>
      <c r="K177">
        <v>100</v>
      </c>
      <c r="L177">
        <v>20986.11328125</v>
      </c>
    </row>
    <row r="178" spans="1:12" x14ac:dyDescent="0.25">
      <c r="A178">
        <v>1219</v>
      </c>
      <c r="B178" s="1">
        <f>DATE(2022,1,3) + TIME(0,0,0)</f>
        <v>44564</v>
      </c>
      <c r="C178">
        <v>2236124160</v>
      </c>
      <c r="D178">
        <v>0</v>
      </c>
      <c r="E178">
        <v>716127.1875</v>
      </c>
      <c r="F178">
        <v>0</v>
      </c>
      <c r="G178">
        <v>12183405</v>
      </c>
      <c r="H178">
        <v>6</v>
      </c>
      <c r="I178">
        <v>0</v>
      </c>
      <c r="J178">
        <v>1</v>
      </c>
      <c r="K178">
        <v>100</v>
      </c>
      <c r="L178">
        <v>21213.8671875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2243312384</v>
      </c>
      <c r="D179">
        <v>0</v>
      </c>
      <c r="E179">
        <v>728643.375</v>
      </c>
      <c r="F179">
        <v>0</v>
      </c>
      <c r="G179">
        <v>12183405</v>
      </c>
      <c r="H179">
        <v>6</v>
      </c>
      <c r="I179">
        <v>0</v>
      </c>
      <c r="J179">
        <v>1</v>
      </c>
      <c r="K179">
        <v>100</v>
      </c>
      <c r="L179">
        <v>21213.8671875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2243431680</v>
      </c>
      <c r="D180">
        <v>0</v>
      </c>
      <c r="E180">
        <v>728856.875</v>
      </c>
      <c r="F180">
        <v>0</v>
      </c>
      <c r="G180">
        <v>11931126</v>
      </c>
      <c r="H180">
        <v>7</v>
      </c>
      <c r="I180">
        <v>0</v>
      </c>
      <c r="J180">
        <v>1</v>
      </c>
      <c r="K180">
        <v>100</v>
      </c>
      <c r="L180">
        <v>21350.3046875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2271947264</v>
      </c>
      <c r="D181">
        <v>0</v>
      </c>
      <c r="E181">
        <v>779884.0625</v>
      </c>
      <c r="F181">
        <v>0</v>
      </c>
      <c r="G181">
        <v>11931126</v>
      </c>
      <c r="H181">
        <v>7</v>
      </c>
      <c r="I181">
        <v>0</v>
      </c>
      <c r="J181">
        <v>1</v>
      </c>
      <c r="K181">
        <v>100</v>
      </c>
      <c r="L181">
        <v>21350.3046875</v>
      </c>
    </row>
    <row r="182" spans="1:12" x14ac:dyDescent="0.25">
      <c r="A182">
        <v>1222</v>
      </c>
      <c r="B182" s="1">
        <f>DATE(2022,1,6) + TIME(0,0,0)</f>
        <v>44567</v>
      </c>
      <c r="C182">
        <v>2272065536</v>
      </c>
      <c r="D182">
        <v>0</v>
      </c>
      <c r="E182">
        <v>780097.4375</v>
      </c>
      <c r="F182">
        <v>0</v>
      </c>
      <c r="G182">
        <v>11830885</v>
      </c>
      <c r="H182">
        <v>7</v>
      </c>
      <c r="I182">
        <v>0</v>
      </c>
      <c r="J182">
        <v>1</v>
      </c>
      <c r="K182">
        <v>100</v>
      </c>
      <c r="L182">
        <v>21336.669921875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2342932480</v>
      </c>
      <c r="D183">
        <v>0</v>
      </c>
      <c r="E183">
        <v>907904.125</v>
      </c>
      <c r="F183">
        <v>0</v>
      </c>
      <c r="G183">
        <v>11830885</v>
      </c>
      <c r="H183">
        <v>7</v>
      </c>
      <c r="I183">
        <v>0</v>
      </c>
      <c r="J183">
        <v>1</v>
      </c>
      <c r="K183">
        <v>100</v>
      </c>
      <c r="L183">
        <v>21336.669921875</v>
      </c>
    </row>
    <row r="184" spans="1:12" x14ac:dyDescent="0.25">
      <c r="A184">
        <v>1228</v>
      </c>
      <c r="B184" s="1">
        <f>DATE(2022,1,12) + TIME(0,0,0)</f>
        <v>44573</v>
      </c>
      <c r="C184">
        <v>2343051264</v>
      </c>
      <c r="D184">
        <v>0</v>
      </c>
      <c r="E184">
        <v>908086.5</v>
      </c>
      <c r="F184">
        <v>0</v>
      </c>
      <c r="G184">
        <v>11882340</v>
      </c>
      <c r="H184">
        <v>6</v>
      </c>
      <c r="I184">
        <v>0</v>
      </c>
      <c r="J184">
        <v>1</v>
      </c>
      <c r="K184">
        <v>100</v>
      </c>
      <c r="L184">
        <v>18241.353515625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2352438272</v>
      </c>
      <c r="D185">
        <v>0</v>
      </c>
      <c r="E185">
        <v>922497.1875</v>
      </c>
      <c r="F185">
        <v>0</v>
      </c>
      <c r="G185">
        <v>11882340</v>
      </c>
      <c r="H185">
        <v>6</v>
      </c>
      <c r="I185">
        <v>0</v>
      </c>
      <c r="J185">
        <v>1</v>
      </c>
      <c r="K185">
        <v>100</v>
      </c>
      <c r="L185">
        <v>18241.353515625</v>
      </c>
    </row>
    <row r="186" spans="1:12" x14ac:dyDescent="0.25">
      <c r="A186">
        <v>1228.8</v>
      </c>
      <c r="B186" s="1">
        <f>DATE(2022,1,12) + TIME(19,12,0)</f>
        <v>44573.8</v>
      </c>
      <c r="C186">
        <v>2352557824</v>
      </c>
      <c r="D186">
        <v>0</v>
      </c>
      <c r="E186">
        <v>922675.625</v>
      </c>
      <c r="F186">
        <v>0</v>
      </c>
      <c r="G186">
        <v>11950472</v>
      </c>
      <c r="H186">
        <v>6</v>
      </c>
      <c r="I186">
        <v>0</v>
      </c>
      <c r="J186">
        <v>1</v>
      </c>
      <c r="K186">
        <v>100</v>
      </c>
      <c r="L186">
        <v>17844.962890625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2378729472</v>
      </c>
      <c r="D187">
        <v>0</v>
      </c>
      <c r="E187">
        <v>961756.125</v>
      </c>
      <c r="F187">
        <v>0</v>
      </c>
      <c r="G187">
        <v>11950472</v>
      </c>
      <c r="H187">
        <v>6</v>
      </c>
      <c r="I187">
        <v>0</v>
      </c>
      <c r="J187">
        <v>1</v>
      </c>
      <c r="K187">
        <v>100</v>
      </c>
      <c r="L187">
        <v>17844.962890625</v>
      </c>
    </row>
    <row r="188" spans="1:12" x14ac:dyDescent="0.25">
      <c r="A188">
        <v>1231</v>
      </c>
      <c r="B188" s="1">
        <f>DATE(2022,1,15) + TIME(0,0,0)</f>
        <v>44576</v>
      </c>
      <c r="C188">
        <v>2378850048</v>
      </c>
      <c r="D188">
        <v>0</v>
      </c>
      <c r="E188">
        <v>961972.1875</v>
      </c>
      <c r="F188">
        <v>0</v>
      </c>
      <c r="G188">
        <v>12063713</v>
      </c>
      <c r="H188">
        <v>7</v>
      </c>
      <c r="I188">
        <v>0</v>
      </c>
      <c r="J188">
        <v>1</v>
      </c>
      <c r="K188">
        <v>100</v>
      </c>
      <c r="L188">
        <v>21605.65234375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2426984192</v>
      </c>
      <c r="D189">
        <v>0</v>
      </c>
      <c r="E189">
        <v>1048178.75</v>
      </c>
      <c r="F189">
        <v>0</v>
      </c>
      <c r="G189">
        <v>12063713</v>
      </c>
      <c r="H189">
        <v>7</v>
      </c>
      <c r="I189">
        <v>0</v>
      </c>
      <c r="J189">
        <v>1</v>
      </c>
      <c r="K189">
        <v>100</v>
      </c>
      <c r="L189">
        <v>21605.65234375</v>
      </c>
    </row>
    <row r="190" spans="1:12" x14ac:dyDescent="0.25">
      <c r="A190">
        <v>1235</v>
      </c>
      <c r="B190" s="1">
        <f>DATE(2022,1,19) + TIME(0,0,0)</f>
        <v>44580</v>
      </c>
      <c r="C190">
        <v>2427104768</v>
      </c>
      <c r="D190">
        <v>0</v>
      </c>
      <c r="E190">
        <v>1048376.9375</v>
      </c>
      <c r="F190">
        <v>0</v>
      </c>
      <c r="G190">
        <v>12063220</v>
      </c>
      <c r="H190">
        <v>6</v>
      </c>
      <c r="I190">
        <v>0</v>
      </c>
      <c r="J190">
        <v>1</v>
      </c>
      <c r="K190">
        <v>100</v>
      </c>
      <c r="L190">
        <v>19818.916015625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2451110656</v>
      </c>
      <c r="D191">
        <v>0</v>
      </c>
      <c r="E191">
        <v>1087816.5</v>
      </c>
      <c r="F191">
        <v>0</v>
      </c>
      <c r="G191">
        <v>12063220</v>
      </c>
      <c r="H191">
        <v>6</v>
      </c>
      <c r="I191">
        <v>0</v>
      </c>
      <c r="J191">
        <v>1</v>
      </c>
      <c r="K191">
        <v>100</v>
      </c>
      <c r="L191">
        <v>19818.916015625</v>
      </c>
    </row>
    <row r="192" spans="1:12" x14ac:dyDescent="0.25">
      <c r="A192">
        <v>1237</v>
      </c>
      <c r="B192" s="1">
        <f>DATE(2022,1,21) + TIME(0,0,0)</f>
        <v>44582</v>
      </c>
      <c r="C192">
        <v>2451230464</v>
      </c>
      <c r="D192">
        <v>0</v>
      </c>
      <c r="E192">
        <v>1088002.625</v>
      </c>
      <c r="F192">
        <v>0</v>
      </c>
      <c r="G192">
        <v>11981360</v>
      </c>
      <c r="H192">
        <v>5</v>
      </c>
      <c r="I192">
        <v>0</v>
      </c>
      <c r="J192">
        <v>1</v>
      </c>
      <c r="K192">
        <v>100</v>
      </c>
      <c r="L192">
        <v>18604.818359375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2487054848</v>
      </c>
      <c r="D193">
        <v>0</v>
      </c>
      <c r="E193">
        <v>1143631</v>
      </c>
      <c r="F193">
        <v>0</v>
      </c>
      <c r="G193">
        <v>11981360</v>
      </c>
      <c r="H193">
        <v>5</v>
      </c>
      <c r="I193">
        <v>0</v>
      </c>
      <c r="J193">
        <v>1</v>
      </c>
      <c r="K193">
        <v>100</v>
      </c>
      <c r="L193">
        <v>18604.818359375</v>
      </c>
    </row>
    <row r="194" spans="1:12" x14ac:dyDescent="0.25">
      <c r="A194">
        <v>1240</v>
      </c>
      <c r="B194" s="1">
        <f>DATE(2022,1,24) + TIME(0,0,0)</f>
        <v>44585</v>
      </c>
      <c r="C194">
        <v>2487175424</v>
      </c>
      <c r="D194">
        <v>0</v>
      </c>
      <c r="E194">
        <v>1143848.25</v>
      </c>
      <c r="F194">
        <v>0</v>
      </c>
      <c r="G194">
        <v>12058644</v>
      </c>
      <c r="H194">
        <v>7</v>
      </c>
      <c r="I194">
        <v>0</v>
      </c>
      <c r="J194">
        <v>1</v>
      </c>
      <c r="K194">
        <v>100</v>
      </c>
      <c r="L194">
        <v>21730.03125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2595582464</v>
      </c>
      <c r="D195">
        <v>0</v>
      </c>
      <c r="E195">
        <v>1339201.25</v>
      </c>
      <c r="F195">
        <v>0</v>
      </c>
      <c r="G195">
        <v>12058644</v>
      </c>
      <c r="H195">
        <v>7</v>
      </c>
      <c r="I195">
        <v>0</v>
      </c>
      <c r="J195">
        <v>1</v>
      </c>
      <c r="K195">
        <v>100</v>
      </c>
      <c r="L195">
        <v>21730.03125</v>
      </c>
    </row>
    <row r="196" spans="1:12" x14ac:dyDescent="0.25">
      <c r="A196">
        <v>1249</v>
      </c>
      <c r="B196" s="1">
        <f>DATE(2022,2,2) + TIME(0,0,0)</f>
        <v>44594</v>
      </c>
      <c r="C196">
        <v>2595702528</v>
      </c>
      <c r="D196">
        <v>0</v>
      </c>
      <c r="E196">
        <v>1339422.625</v>
      </c>
      <c r="F196">
        <v>0</v>
      </c>
      <c r="G196">
        <v>11989186</v>
      </c>
      <c r="H196">
        <v>7</v>
      </c>
      <c r="I196">
        <v>0</v>
      </c>
      <c r="J196">
        <v>1</v>
      </c>
      <c r="K196">
        <v>100</v>
      </c>
      <c r="L196">
        <v>22138.626953125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2859344640</v>
      </c>
      <c r="D197">
        <v>0</v>
      </c>
      <c r="E197">
        <v>1826251.125</v>
      </c>
      <c r="F197">
        <v>0</v>
      </c>
      <c r="G197">
        <v>11989186</v>
      </c>
      <c r="H197">
        <v>7</v>
      </c>
      <c r="I197">
        <v>0</v>
      </c>
      <c r="J197">
        <v>1</v>
      </c>
      <c r="K197">
        <v>100</v>
      </c>
      <c r="L197">
        <v>22138.626953125</v>
      </c>
    </row>
    <row r="198" spans="1:12" x14ac:dyDescent="0.25">
      <c r="A198">
        <v>1271</v>
      </c>
      <c r="B198" s="1">
        <f>DATE(2022,2,24) + TIME(0,0,0)</f>
        <v>44616</v>
      </c>
      <c r="C198">
        <v>2859464960</v>
      </c>
      <c r="D198">
        <v>0</v>
      </c>
      <c r="E198">
        <v>1826430.875</v>
      </c>
      <c r="F198">
        <v>0</v>
      </c>
      <c r="G198">
        <v>12029696</v>
      </c>
      <c r="H198">
        <v>6</v>
      </c>
      <c r="I198">
        <v>0</v>
      </c>
      <c r="J198">
        <v>1</v>
      </c>
      <c r="K198">
        <v>100</v>
      </c>
      <c r="L198">
        <v>17974.646484375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2895433728</v>
      </c>
      <c r="D199">
        <v>0</v>
      </c>
      <c r="E199">
        <v>1880175</v>
      </c>
      <c r="F199">
        <v>0</v>
      </c>
      <c r="G199">
        <v>12029696</v>
      </c>
      <c r="H199">
        <v>6</v>
      </c>
      <c r="I199">
        <v>0</v>
      </c>
      <c r="J199">
        <v>1</v>
      </c>
      <c r="K199">
        <v>100</v>
      </c>
      <c r="L199">
        <v>17974.646484375</v>
      </c>
    </row>
    <row r="200" spans="1:12" x14ac:dyDescent="0.25">
      <c r="A200">
        <v>1274</v>
      </c>
      <c r="B200" s="1">
        <f>DATE(2022,2,27) + TIME(0,0,0)</f>
        <v>44619</v>
      </c>
      <c r="C200">
        <v>2895552768</v>
      </c>
      <c r="D200">
        <v>0</v>
      </c>
      <c r="E200">
        <v>1880349.875</v>
      </c>
      <c r="F200">
        <v>0</v>
      </c>
      <c r="G200">
        <v>11895946</v>
      </c>
      <c r="H200">
        <v>6</v>
      </c>
      <c r="I200">
        <v>0</v>
      </c>
      <c r="J200">
        <v>1</v>
      </c>
      <c r="K200">
        <v>100</v>
      </c>
      <c r="L200">
        <v>17484.908203125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2919225600</v>
      </c>
      <c r="D201">
        <v>0</v>
      </c>
      <c r="E201">
        <v>1915144.875</v>
      </c>
      <c r="F201">
        <v>0</v>
      </c>
      <c r="G201">
        <v>11895946</v>
      </c>
      <c r="H201">
        <v>6</v>
      </c>
      <c r="I201">
        <v>0</v>
      </c>
      <c r="J201">
        <v>1</v>
      </c>
      <c r="K201">
        <v>100</v>
      </c>
      <c r="L201">
        <v>17484.908203125</v>
      </c>
    </row>
    <row r="202" spans="1:12" x14ac:dyDescent="0.25">
      <c r="A202">
        <v>1276</v>
      </c>
      <c r="B202" s="1">
        <f>DATE(2022,3,1) + TIME(0,0,0)</f>
        <v>44621</v>
      </c>
      <c r="C202">
        <v>2919344896</v>
      </c>
      <c r="D202">
        <v>0</v>
      </c>
      <c r="E202">
        <v>1915369.125</v>
      </c>
      <c r="F202">
        <v>0</v>
      </c>
      <c r="G202">
        <v>11934613</v>
      </c>
      <c r="H202">
        <v>7</v>
      </c>
      <c r="I202">
        <v>0</v>
      </c>
      <c r="J202">
        <v>1</v>
      </c>
      <c r="K202">
        <v>100</v>
      </c>
      <c r="L202">
        <v>22429.712890625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2978898688</v>
      </c>
      <c r="D203">
        <v>0</v>
      </c>
      <c r="E203">
        <v>2027293.375</v>
      </c>
      <c r="F203">
        <v>0</v>
      </c>
      <c r="G203">
        <v>11934613</v>
      </c>
      <c r="H203">
        <v>7</v>
      </c>
      <c r="I203">
        <v>0</v>
      </c>
      <c r="J203">
        <v>1</v>
      </c>
      <c r="K203">
        <v>100</v>
      </c>
      <c r="L203">
        <v>22429.712890625</v>
      </c>
    </row>
    <row r="204" spans="1:12" x14ac:dyDescent="0.25">
      <c r="A204">
        <v>1281</v>
      </c>
      <c r="B204" s="1">
        <f>DATE(2022,3,6) + TIME(0,0,0)</f>
        <v>44626</v>
      </c>
      <c r="C204">
        <v>2979020288</v>
      </c>
      <c r="D204">
        <v>0</v>
      </c>
      <c r="E204">
        <v>2027523.125</v>
      </c>
      <c r="F204">
        <v>0</v>
      </c>
      <c r="G204">
        <v>12168205</v>
      </c>
      <c r="H204">
        <v>6</v>
      </c>
      <c r="I204">
        <v>0</v>
      </c>
      <c r="J204">
        <v>1</v>
      </c>
      <c r="K204">
        <v>100</v>
      </c>
      <c r="L204">
        <v>22974.466796875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3027571456</v>
      </c>
      <c r="D205">
        <v>0</v>
      </c>
      <c r="E205">
        <v>2119191.25</v>
      </c>
      <c r="F205">
        <v>0</v>
      </c>
      <c r="G205">
        <v>12168205</v>
      </c>
      <c r="H205">
        <v>6</v>
      </c>
      <c r="I205">
        <v>0</v>
      </c>
      <c r="J205">
        <v>1</v>
      </c>
      <c r="K205">
        <v>100</v>
      </c>
      <c r="L205">
        <v>22974.466796875</v>
      </c>
    </row>
    <row r="206" spans="1:12" x14ac:dyDescent="0.25">
      <c r="A206">
        <v>1285</v>
      </c>
      <c r="B206" s="1">
        <f>DATE(2022,3,10) + TIME(0,0,0)</f>
        <v>44630</v>
      </c>
      <c r="C206">
        <v>3027692288</v>
      </c>
      <c r="D206">
        <v>0</v>
      </c>
      <c r="E206">
        <v>2119415</v>
      </c>
      <c r="F206">
        <v>0</v>
      </c>
      <c r="G206">
        <v>12088541</v>
      </c>
      <c r="H206">
        <v>7</v>
      </c>
      <c r="I206">
        <v>0</v>
      </c>
      <c r="J206">
        <v>1</v>
      </c>
      <c r="K206">
        <v>100</v>
      </c>
      <c r="L206">
        <v>22371.0546875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3063837184</v>
      </c>
      <c r="D207">
        <v>0</v>
      </c>
      <c r="E207">
        <v>2186304.5</v>
      </c>
      <c r="F207">
        <v>0</v>
      </c>
      <c r="G207">
        <v>12088541</v>
      </c>
      <c r="H207">
        <v>7</v>
      </c>
      <c r="I207">
        <v>0</v>
      </c>
      <c r="J207">
        <v>1</v>
      </c>
      <c r="K207">
        <v>100</v>
      </c>
      <c r="L207">
        <v>22371.0546875</v>
      </c>
    </row>
    <row r="208" spans="1:12" x14ac:dyDescent="0.25">
      <c r="A208">
        <v>1288</v>
      </c>
      <c r="B208" s="1">
        <f>DATE(2022,3,13) + TIME(0,0,0)</f>
        <v>44633</v>
      </c>
      <c r="C208">
        <v>3063957248</v>
      </c>
      <c r="D208">
        <v>0</v>
      </c>
      <c r="E208">
        <v>2186532.25</v>
      </c>
      <c r="F208">
        <v>0</v>
      </c>
      <c r="G208">
        <v>12006052</v>
      </c>
      <c r="H208">
        <v>7</v>
      </c>
      <c r="I208">
        <v>0</v>
      </c>
      <c r="J208">
        <v>1</v>
      </c>
      <c r="K208">
        <v>100</v>
      </c>
      <c r="L208">
        <v>22779.267578125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3087849216</v>
      </c>
      <c r="D209">
        <v>0</v>
      </c>
      <c r="E209">
        <v>2231863</v>
      </c>
      <c r="F209">
        <v>0</v>
      </c>
      <c r="G209">
        <v>12006052</v>
      </c>
      <c r="H209">
        <v>7</v>
      </c>
      <c r="I209">
        <v>0</v>
      </c>
      <c r="J209">
        <v>1</v>
      </c>
      <c r="K209">
        <v>100</v>
      </c>
      <c r="L209">
        <v>22779.267578125</v>
      </c>
    </row>
    <row r="210" spans="1:12" x14ac:dyDescent="0.25">
      <c r="A210">
        <v>1290</v>
      </c>
      <c r="B210" s="1">
        <f>DATE(2022,3,15) + TIME(0,0,0)</f>
        <v>44635</v>
      </c>
      <c r="C210">
        <v>3087968000</v>
      </c>
      <c r="D210">
        <v>0</v>
      </c>
      <c r="E210">
        <v>2232089.5</v>
      </c>
      <c r="F210">
        <v>0</v>
      </c>
      <c r="G210">
        <v>11880051</v>
      </c>
      <c r="H210">
        <v>7</v>
      </c>
      <c r="I210">
        <v>0</v>
      </c>
      <c r="J210">
        <v>1</v>
      </c>
      <c r="K210">
        <v>100</v>
      </c>
      <c r="L210">
        <v>22653.90234375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3099729408</v>
      </c>
      <c r="D211">
        <v>0</v>
      </c>
      <c r="E211">
        <v>2254517</v>
      </c>
      <c r="F211">
        <v>0</v>
      </c>
      <c r="G211">
        <v>11880051</v>
      </c>
      <c r="H211">
        <v>7</v>
      </c>
      <c r="I211">
        <v>0</v>
      </c>
      <c r="J211">
        <v>1</v>
      </c>
      <c r="K211">
        <v>100</v>
      </c>
      <c r="L211">
        <v>22653.90234375</v>
      </c>
    </row>
    <row r="212" spans="1:12" x14ac:dyDescent="0.25">
      <c r="A212">
        <v>1291</v>
      </c>
      <c r="B212" s="1">
        <f>DATE(2022,3,16) + TIME(0,0,0)</f>
        <v>44636</v>
      </c>
      <c r="C212">
        <v>3099849984</v>
      </c>
      <c r="D212">
        <v>0</v>
      </c>
      <c r="E212">
        <v>2254693.25</v>
      </c>
      <c r="F212">
        <v>0</v>
      </c>
      <c r="G212">
        <v>12063023</v>
      </c>
      <c r="H212">
        <v>6</v>
      </c>
      <c r="I212">
        <v>0</v>
      </c>
      <c r="J212">
        <v>1</v>
      </c>
      <c r="K212">
        <v>100</v>
      </c>
      <c r="L212">
        <v>17647.69140625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3160044288</v>
      </c>
      <c r="D213">
        <v>0</v>
      </c>
      <c r="E213">
        <v>2342755.25</v>
      </c>
      <c r="F213">
        <v>0</v>
      </c>
      <c r="G213">
        <v>12063023</v>
      </c>
      <c r="H213">
        <v>6</v>
      </c>
      <c r="I213">
        <v>0</v>
      </c>
      <c r="J213">
        <v>1</v>
      </c>
      <c r="K213">
        <v>100</v>
      </c>
      <c r="L213">
        <v>17647.69140625</v>
      </c>
    </row>
    <row r="214" spans="1:12" x14ac:dyDescent="0.25">
      <c r="A214">
        <v>1296</v>
      </c>
      <c r="B214" s="1">
        <f>DATE(2022,3,21) + TIME(0,0,0)</f>
        <v>44641</v>
      </c>
      <c r="C214">
        <v>3160164096</v>
      </c>
      <c r="D214">
        <v>0</v>
      </c>
      <c r="E214">
        <v>2342986.25</v>
      </c>
      <c r="F214">
        <v>0</v>
      </c>
      <c r="G214">
        <v>11963703</v>
      </c>
      <c r="H214">
        <v>7</v>
      </c>
      <c r="I214">
        <v>0</v>
      </c>
      <c r="J214">
        <v>1</v>
      </c>
      <c r="K214">
        <v>100</v>
      </c>
      <c r="L214">
        <v>23099.14453125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3267717632</v>
      </c>
      <c r="D215">
        <v>0</v>
      </c>
      <c r="E215">
        <v>2550647.75</v>
      </c>
      <c r="F215">
        <v>0</v>
      </c>
      <c r="G215">
        <v>11963703</v>
      </c>
      <c r="H215">
        <v>7</v>
      </c>
      <c r="I215">
        <v>0</v>
      </c>
      <c r="J215">
        <v>1</v>
      </c>
      <c r="K215">
        <v>100</v>
      </c>
      <c r="L215">
        <v>23099.14453125</v>
      </c>
    </row>
    <row r="216" spans="1:12" x14ac:dyDescent="0.25">
      <c r="A216">
        <v>1305</v>
      </c>
      <c r="B216" s="1">
        <f>DATE(2022,3,30) + TIME(0,0,0)</f>
        <v>44650</v>
      </c>
      <c r="C216">
        <v>3267840768</v>
      </c>
      <c r="D216">
        <v>0</v>
      </c>
      <c r="E216">
        <v>2550852.5</v>
      </c>
      <c r="F216">
        <v>0</v>
      </c>
      <c r="G216">
        <v>12304042</v>
      </c>
      <c r="H216">
        <v>6</v>
      </c>
      <c r="I216">
        <v>0</v>
      </c>
      <c r="J216">
        <v>1</v>
      </c>
      <c r="K216">
        <v>100</v>
      </c>
      <c r="L216">
        <v>20496.890625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3273869824</v>
      </c>
      <c r="D217">
        <v>0</v>
      </c>
      <c r="E217">
        <v>2560896</v>
      </c>
      <c r="F217">
        <v>0</v>
      </c>
      <c r="G217">
        <v>12304042</v>
      </c>
      <c r="H217">
        <v>6</v>
      </c>
      <c r="I217">
        <v>0</v>
      </c>
      <c r="J217">
        <v>1</v>
      </c>
      <c r="K217">
        <v>100</v>
      </c>
      <c r="L217">
        <v>20496.890625</v>
      </c>
    </row>
    <row r="218" spans="1:12" x14ac:dyDescent="0.25">
      <c r="A218">
        <v>1305.5</v>
      </c>
      <c r="B218" s="1">
        <f>DATE(2022,3,30) + TIME(12,0,0)</f>
        <v>44650.5</v>
      </c>
      <c r="C218">
        <v>3273990400</v>
      </c>
      <c r="D218">
        <v>0</v>
      </c>
      <c r="E218">
        <v>2561128</v>
      </c>
      <c r="F218">
        <v>0</v>
      </c>
      <c r="G218">
        <v>12073739</v>
      </c>
      <c r="H218">
        <v>7</v>
      </c>
      <c r="I218">
        <v>0</v>
      </c>
      <c r="J218">
        <v>1</v>
      </c>
      <c r="K218">
        <v>100</v>
      </c>
      <c r="L218">
        <v>23199.4765625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3340275200</v>
      </c>
      <c r="D219">
        <v>0</v>
      </c>
      <c r="E219">
        <v>2688493.25</v>
      </c>
      <c r="F219">
        <v>0</v>
      </c>
      <c r="G219">
        <v>12073739</v>
      </c>
      <c r="H219">
        <v>7</v>
      </c>
      <c r="I219">
        <v>0</v>
      </c>
      <c r="J219">
        <v>1</v>
      </c>
      <c r="K219">
        <v>100</v>
      </c>
      <c r="L219">
        <v>23199.4765625</v>
      </c>
    </row>
    <row r="220" spans="1:12" x14ac:dyDescent="0.25">
      <c r="A220">
        <v>1311</v>
      </c>
      <c r="B220" s="1">
        <f>DATE(2022,4,5) + TIME(0,0,0)</f>
        <v>44656</v>
      </c>
      <c r="C220">
        <v>3340275200</v>
      </c>
      <c r="D220">
        <v>0</v>
      </c>
      <c r="E220">
        <v>2688493.25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3340275200</v>
      </c>
      <c r="D221">
        <v>0</v>
      </c>
      <c r="E221">
        <v>2688493.25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1313</v>
      </c>
      <c r="B222" s="1">
        <f>DATE(2022,4,7) + TIME(0,0,0)</f>
        <v>44658</v>
      </c>
      <c r="C222">
        <v>3340395264</v>
      </c>
      <c r="D222">
        <v>0</v>
      </c>
      <c r="E222">
        <v>2688727</v>
      </c>
      <c r="F222">
        <v>0</v>
      </c>
      <c r="G222">
        <v>11996223</v>
      </c>
      <c r="H222">
        <v>7</v>
      </c>
      <c r="I222">
        <v>0</v>
      </c>
      <c r="J222">
        <v>1</v>
      </c>
      <c r="K222">
        <v>100</v>
      </c>
      <c r="L222">
        <v>23385.775390625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3436244992</v>
      </c>
      <c r="D223">
        <v>0</v>
      </c>
      <c r="E223">
        <v>2875579.5</v>
      </c>
      <c r="F223">
        <v>0</v>
      </c>
      <c r="G223">
        <v>11996223</v>
      </c>
      <c r="H223">
        <v>7</v>
      </c>
      <c r="I223">
        <v>0</v>
      </c>
      <c r="J223">
        <v>1</v>
      </c>
      <c r="K223">
        <v>100</v>
      </c>
      <c r="L223">
        <v>23385.775390625</v>
      </c>
    </row>
    <row r="224" spans="1:12" x14ac:dyDescent="0.25">
      <c r="A224">
        <v>1321</v>
      </c>
      <c r="B224" s="1">
        <f>DATE(2022,4,15) + TIME(0,0,0)</f>
        <v>44666</v>
      </c>
      <c r="C224">
        <v>3436365312</v>
      </c>
      <c r="D224">
        <v>0</v>
      </c>
      <c r="E224">
        <v>2875819</v>
      </c>
      <c r="F224">
        <v>0</v>
      </c>
      <c r="G224">
        <v>12012750</v>
      </c>
      <c r="H224">
        <v>7</v>
      </c>
      <c r="I224">
        <v>0</v>
      </c>
      <c r="J224">
        <v>1</v>
      </c>
      <c r="K224">
        <v>100</v>
      </c>
      <c r="L224">
        <v>23962.484375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3460270592</v>
      </c>
      <c r="D225">
        <v>0</v>
      </c>
      <c r="E225">
        <v>2923504.5</v>
      </c>
      <c r="F225">
        <v>0</v>
      </c>
      <c r="G225">
        <v>12012750</v>
      </c>
      <c r="H225">
        <v>7</v>
      </c>
      <c r="I225">
        <v>0</v>
      </c>
      <c r="J225">
        <v>1</v>
      </c>
      <c r="K225">
        <v>100</v>
      </c>
      <c r="L225">
        <v>23962.484375</v>
      </c>
    </row>
    <row r="226" spans="1:12" x14ac:dyDescent="0.25">
      <c r="A226">
        <v>1323</v>
      </c>
      <c r="B226" s="1">
        <f>DATE(2022,4,17) + TIME(0,0,0)</f>
        <v>44668</v>
      </c>
      <c r="C226">
        <v>3460392448</v>
      </c>
      <c r="D226">
        <v>0</v>
      </c>
      <c r="E226">
        <v>2923741.75</v>
      </c>
      <c r="F226">
        <v>0</v>
      </c>
      <c r="G226">
        <v>12195185</v>
      </c>
      <c r="H226">
        <v>7</v>
      </c>
      <c r="I226">
        <v>0</v>
      </c>
      <c r="J226">
        <v>1</v>
      </c>
      <c r="K226">
        <v>100</v>
      </c>
      <c r="L226">
        <v>23747.134765625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3472465664</v>
      </c>
      <c r="D227">
        <v>0</v>
      </c>
      <c r="E227">
        <v>2947251.5</v>
      </c>
      <c r="F227">
        <v>0</v>
      </c>
      <c r="G227">
        <v>12195185</v>
      </c>
      <c r="H227">
        <v>7</v>
      </c>
      <c r="I227">
        <v>0</v>
      </c>
      <c r="J227">
        <v>1</v>
      </c>
      <c r="K227">
        <v>100</v>
      </c>
      <c r="L227">
        <v>23747.134765625</v>
      </c>
    </row>
    <row r="228" spans="1:12" x14ac:dyDescent="0.25">
      <c r="A228">
        <v>1324</v>
      </c>
      <c r="B228" s="1">
        <f>DATE(2022,4,18) + TIME(0,0,0)</f>
        <v>44669</v>
      </c>
      <c r="C228">
        <v>3472586752</v>
      </c>
      <c r="D228">
        <v>0</v>
      </c>
      <c r="E228">
        <v>2947484</v>
      </c>
      <c r="F228">
        <v>0</v>
      </c>
      <c r="G228">
        <v>12099428</v>
      </c>
      <c r="H228">
        <v>6</v>
      </c>
      <c r="I228">
        <v>0</v>
      </c>
      <c r="J228">
        <v>1</v>
      </c>
      <c r="K228">
        <v>100</v>
      </c>
      <c r="L228">
        <v>23241.603515625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3508764160</v>
      </c>
      <c r="D229">
        <v>0</v>
      </c>
      <c r="E229">
        <v>3016976.25</v>
      </c>
      <c r="F229">
        <v>0</v>
      </c>
      <c r="G229">
        <v>12099428</v>
      </c>
      <c r="H229">
        <v>6</v>
      </c>
      <c r="I229">
        <v>0</v>
      </c>
      <c r="J229">
        <v>1</v>
      </c>
      <c r="K229">
        <v>100</v>
      </c>
      <c r="L229">
        <v>23241.603515625</v>
      </c>
    </row>
    <row r="230" spans="1:12" x14ac:dyDescent="0.25">
      <c r="A230">
        <v>1327</v>
      </c>
      <c r="B230" s="1">
        <f>DATE(2022,4,21) + TIME(0,0,0)</f>
        <v>44672</v>
      </c>
      <c r="C230">
        <v>3508883968</v>
      </c>
      <c r="D230">
        <v>0</v>
      </c>
      <c r="E230">
        <v>3017214</v>
      </c>
      <c r="F230">
        <v>0</v>
      </c>
      <c r="G230">
        <v>11980752</v>
      </c>
      <c r="H230">
        <v>7</v>
      </c>
      <c r="I230">
        <v>0</v>
      </c>
      <c r="J230">
        <v>1</v>
      </c>
      <c r="K230">
        <v>100</v>
      </c>
      <c r="L230">
        <v>23759.95703125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3640552448</v>
      </c>
      <c r="D231">
        <v>0</v>
      </c>
      <c r="E231">
        <v>3278335.75</v>
      </c>
      <c r="F231">
        <v>0</v>
      </c>
      <c r="G231">
        <v>11980752</v>
      </c>
      <c r="H231">
        <v>7</v>
      </c>
      <c r="I231">
        <v>0</v>
      </c>
      <c r="J231">
        <v>1</v>
      </c>
      <c r="K231">
        <v>100</v>
      </c>
      <c r="L231">
        <v>23759.95703125</v>
      </c>
    </row>
    <row r="232" spans="1:12" x14ac:dyDescent="0.25">
      <c r="A232">
        <v>1338</v>
      </c>
      <c r="B232" s="1">
        <f>DATE(2022,5,2) + TIME(0,0,0)</f>
        <v>44683</v>
      </c>
      <c r="C232">
        <v>3640672000</v>
      </c>
      <c r="D232">
        <v>0</v>
      </c>
      <c r="E232">
        <v>3278564.75</v>
      </c>
      <c r="F232">
        <v>0</v>
      </c>
      <c r="G232">
        <v>11958002</v>
      </c>
      <c r="H232">
        <v>7</v>
      </c>
      <c r="I232">
        <v>0</v>
      </c>
      <c r="J232">
        <v>1</v>
      </c>
      <c r="K232">
        <v>100</v>
      </c>
      <c r="L232">
        <v>22876.232421875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3646531328</v>
      </c>
      <c r="D233">
        <v>0</v>
      </c>
      <c r="E233">
        <v>3289774</v>
      </c>
      <c r="F233">
        <v>0</v>
      </c>
      <c r="G233">
        <v>11958002</v>
      </c>
      <c r="H233">
        <v>7</v>
      </c>
      <c r="I233">
        <v>0</v>
      </c>
      <c r="J233">
        <v>1</v>
      </c>
      <c r="K233">
        <v>100</v>
      </c>
      <c r="L233">
        <v>22876.232421875</v>
      </c>
    </row>
    <row r="234" spans="1:12" x14ac:dyDescent="0.25">
      <c r="A234">
        <v>1338.5</v>
      </c>
      <c r="B234" s="1">
        <f>DATE(2022,5,2) + TIME(12,0,0)</f>
        <v>44683.5</v>
      </c>
      <c r="C234">
        <v>3646651648</v>
      </c>
      <c r="D234">
        <v>0</v>
      </c>
      <c r="E234">
        <v>3290013</v>
      </c>
      <c r="F234">
        <v>0</v>
      </c>
      <c r="G234">
        <v>12021767</v>
      </c>
      <c r="H234">
        <v>7</v>
      </c>
      <c r="I234">
        <v>0</v>
      </c>
      <c r="J234">
        <v>1</v>
      </c>
      <c r="K234">
        <v>100</v>
      </c>
      <c r="L234">
        <v>23904.888671875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3880955904</v>
      </c>
      <c r="D235">
        <v>0</v>
      </c>
      <c r="E235">
        <v>3755919.25</v>
      </c>
      <c r="F235">
        <v>0</v>
      </c>
      <c r="G235">
        <v>12021767</v>
      </c>
      <c r="H235">
        <v>7</v>
      </c>
      <c r="I235">
        <v>0</v>
      </c>
      <c r="J235">
        <v>1</v>
      </c>
      <c r="K235">
        <v>100</v>
      </c>
      <c r="L235">
        <v>23904.888671875</v>
      </c>
    </row>
    <row r="236" spans="1:12" x14ac:dyDescent="0.25">
      <c r="A236">
        <v>1358</v>
      </c>
      <c r="B236" s="1">
        <f>DATE(2022,5,22) + TIME(0,0,0)</f>
        <v>44703</v>
      </c>
      <c r="C236">
        <v>3881073920</v>
      </c>
      <c r="D236">
        <v>0</v>
      </c>
      <c r="E236">
        <v>3756159.75</v>
      </c>
      <c r="F236">
        <v>0</v>
      </c>
      <c r="G236">
        <v>11802975</v>
      </c>
      <c r="H236">
        <v>7</v>
      </c>
      <c r="I236">
        <v>0</v>
      </c>
      <c r="J236">
        <v>1</v>
      </c>
      <c r="K236">
        <v>100</v>
      </c>
      <c r="L236">
        <v>24033.28125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3892758784</v>
      </c>
      <c r="D237">
        <v>0</v>
      </c>
      <c r="E237">
        <v>3779952.5</v>
      </c>
      <c r="F237">
        <v>0</v>
      </c>
      <c r="G237">
        <v>11802975</v>
      </c>
      <c r="H237">
        <v>7</v>
      </c>
      <c r="I237">
        <v>0</v>
      </c>
      <c r="J237">
        <v>1</v>
      </c>
      <c r="K237">
        <v>100</v>
      </c>
      <c r="L237">
        <v>24033.28125</v>
      </c>
    </row>
    <row r="238" spans="1:12" x14ac:dyDescent="0.25">
      <c r="A238">
        <v>1359</v>
      </c>
      <c r="B238" s="1">
        <f>DATE(2022,5,23) + TIME(0,0,0)</f>
        <v>44704</v>
      </c>
      <c r="C238">
        <v>3892881408</v>
      </c>
      <c r="D238">
        <v>0</v>
      </c>
      <c r="E238">
        <v>3780194.5</v>
      </c>
      <c r="F238">
        <v>0</v>
      </c>
      <c r="G238">
        <v>12254152</v>
      </c>
      <c r="H238">
        <v>7</v>
      </c>
      <c r="I238">
        <v>0</v>
      </c>
      <c r="J238">
        <v>1</v>
      </c>
      <c r="K238">
        <v>100</v>
      </c>
      <c r="L238">
        <v>24182.02734375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3905012992</v>
      </c>
      <c r="D239">
        <v>0</v>
      </c>
      <c r="E239">
        <v>3804134.5</v>
      </c>
      <c r="F239">
        <v>0</v>
      </c>
      <c r="G239">
        <v>12254152</v>
      </c>
      <c r="H239">
        <v>7</v>
      </c>
      <c r="I239">
        <v>0</v>
      </c>
      <c r="J239">
        <v>1</v>
      </c>
      <c r="K239">
        <v>100</v>
      </c>
      <c r="L239">
        <v>24182.02734375</v>
      </c>
    </row>
    <row r="240" spans="1:12" x14ac:dyDescent="0.25">
      <c r="A240">
        <v>1360</v>
      </c>
      <c r="B240" s="1">
        <f>DATE(2022,5,24) + TIME(0,0,0)</f>
        <v>44705</v>
      </c>
      <c r="C240">
        <v>3905133568</v>
      </c>
      <c r="D240">
        <v>0</v>
      </c>
      <c r="E240">
        <v>3804377.75</v>
      </c>
      <c r="F240">
        <v>0</v>
      </c>
      <c r="G240">
        <v>12072605</v>
      </c>
      <c r="H240">
        <v>7</v>
      </c>
      <c r="I240">
        <v>0</v>
      </c>
      <c r="J240">
        <v>1</v>
      </c>
      <c r="K240">
        <v>100</v>
      </c>
      <c r="L240">
        <v>24302.734375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3965376000</v>
      </c>
      <c r="D241">
        <v>0</v>
      </c>
      <c r="E241">
        <v>3925648.25</v>
      </c>
      <c r="F241">
        <v>0</v>
      </c>
      <c r="G241">
        <v>12072605</v>
      </c>
      <c r="H241">
        <v>7</v>
      </c>
      <c r="I241">
        <v>0</v>
      </c>
      <c r="J241">
        <v>1</v>
      </c>
      <c r="K241">
        <v>100</v>
      </c>
      <c r="L241">
        <v>24302.734375</v>
      </c>
    </row>
    <row r="242" spans="1:12" x14ac:dyDescent="0.25">
      <c r="A242">
        <v>1365</v>
      </c>
      <c r="B242" s="1">
        <f>DATE(2022,5,29) + TIME(0,0,0)</f>
        <v>44710</v>
      </c>
      <c r="C242">
        <v>3965495808</v>
      </c>
      <c r="D242">
        <v>0</v>
      </c>
      <c r="E242">
        <v>3925891</v>
      </c>
      <c r="F242">
        <v>0</v>
      </c>
      <c r="G242">
        <v>11990158</v>
      </c>
      <c r="H242">
        <v>7</v>
      </c>
      <c r="I242">
        <v>0</v>
      </c>
      <c r="J242">
        <v>1</v>
      </c>
      <c r="K242">
        <v>100</v>
      </c>
      <c r="L242">
        <v>24265.87109375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4085277440</v>
      </c>
      <c r="D243">
        <v>0</v>
      </c>
      <c r="E243">
        <v>4168307</v>
      </c>
      <c r="F243">
        <v>0</v>
      </c>
      <c r="G243">
        <v>11990159</v>
      </c>
      <c r="H243">
        <v>7</v>
      </c>
      <c r="I243">
        <v>0</v>
      </c>
      <c r="J243">
        <v>1</v>
      </c>
      <c r="K243">
        <v>100</v>
      </c>
      <c r="L243">
        <v>24265.87109375</v>
      </c>
    </row>
    <row r="244" spans="1:12" x14ac:dyDescent="0.25">
      <c r="A244">
        <v>1375</v>
      </c>
      <c r="B244" s="1">
        <f>DATE(2022,6,8) + TIME(0,0,0)</f>
        <v>44720</v>
      </c>
      <c r="C244">
        <v>4085395200</v>
      </c>
      <c r="D244">
        <v>0</v>
      </c>
      <c r="E244">
        <v>4168507.5</v>
      </c>
      <c r="F244">
        <v>0</v>
      </c>
      <c r="G244">
        <v>11773004</v>
      </c>
      <c r="H244">
        <v>6</v>
      </c>
      <c r="I244">
        <v>0</v>
      </c>
      <c r="J244">
        <v>1</v>
      </c>
      <c r="K244">
        <v>100</v>
      </c>
      <c r="L244">
        <v>20039.8203125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4097050624</v>
      </c>
      <c r="D245">
        <v>0</v>
      </c>
      <c r="E245">
        <v>4188346.75</v>
      </c>
      <c r="F245">
        <v>0</v>
      </c>
      <c r="G245">
        <v>11773004</v>
      </c>
      <c r="H245">
        <v>6</v>
      </c>
      <c r="I245">
        <v>0</v>
      </c>
      <c r="J245">
        <v>1</v>
      </c>
      <c r="K245">
        <v>100</v>
      </c>
      <c r="L245">
        <v>20039.8203125</v>
      </c>
    </row>
    <row r="246" spans="1:12" x14ac:dyDescent="0.25">
      <c r="A246">
        <v>1376</v>
      </c>
      <c r="B246" s="1">
        <f>DATE(2022,6,9) + TIME(0,0,0)</f>
        <v>44721</v>
      </c>
      <c r="C246">
        <v>4097172224</v>
      </c>
      <c r="D246">
        <v>0</v>
      </c>
      <c r="E246">
        <v>4188587.25</v>
      </c>
      <c r="F246">
        <v>0</v>
      </c>
      <c r="G246">
        <v>12160900</v>
      </c>
      <c r="H246">
        <v>6</v>
      </c>
      <c r="I246">
        <v>0</v>
      </c>
      <c r="J246">
        <v>1</v>
      </c>
      <c r="K246">
        <v>100</v>
      </c>
      <c r="L246">
        <v>24049.62890625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4121372416</v>
      </c>
      <c r="D247">
        <v>0</v>
      </c>
      <c r="E247">
        <v>4236446</v>
      </c>
      <c r="F247">
        <v>0</v>
      </c>
      <c r="G247">
        <v>12160900</v>
      </c>
      <c r="H247">
        <v>6</v>
      </c>
      <c r="I247">
        <v>0</v>
      </c>
      <c r="J247">
        <v>1</v>
      </c>
      <c r="K247">
        <v>100</v>
      </c>
      <c r="L247">
        <v>24049.62890625</v>
      </c>
    </row>
    <row r="248" spans="1:12" x14ac:dyDescent="0.25">
      <c r="A248">
        <v>1378</v>
      </c>
      <c r="B248" s="1">
        <f>DATE(2022,6,11) + TIME(0,0,0)</f>
        <v>44723</v>
      </c>
      <c r="C248">
        <v>4121491712</v>
      </c>
      <c r="D248">
        <v>0</v>
      </c>
      <c r="E248">
        <v>4236690.5</v>
      </c>
      <c r="F248">
        <v>0</v>
      </c>
      <c r="G248">
        <v>11930618</v>
      </c>
      <c r="H248">
        <v>6</v>
      </c>
      <c r="I248">
        <v>0</v>
      </c>
      <c r="J248">
        <v>1</v>
      </c>
      <c r="K248">
        <v>100</v>
      </c>
      <c r="L248">
        <v>24433.240234375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4192956160</v>
      </c>
      <c r="D249">
        <v>0</v>
      </c>
      <c r="E249">
        <v>4383045.5</v>
      </c>
      <c r="F249">
        <v>0</v>
      </c>
      <c r="G249">
        <v>11930618</v>
      </c>
      <c r="H249">
        <v>6</v>
      </c>
      <c r="I249">
        <v>0</v>
      </c>
      <c r="J249">
        <v>1</v>
      </c>
      <c r="K249">
        <v>100</v>
      </c>
      <c r="L249">
        <v>24433.240234375</v>
      </c>
    </row>
    <row r="250" spans="1:12" x14ac:dyDescent="0.25">
      <c r="A250">
        <v>1384</v>
      </c>
      <c r="B250" s="1">
        <f>DATE(2022,6,17) + TIME(0,0,0)</f>
        <v>44729</v>
      </c>
      <c r="C250">
        <v>4193076736</v>
      </c>
      <c r="D250">
        <v>0</v>
      </c>
      <c r="E250">
        <v>4383289.5</v>
      </c>
      <c r="F250">
        <v>0</v>
      </c>
      <c r="G250">
        <v>12060273</v>
      </c>
      <c r="H250">
        <v>7</v>
      </c>
      <c r="I250">
        <v>0</v>
      </c>
      <c r="J250">
        <v>1</v>
      </c>
      <c r="K250">
        <v>100</v>
      </c>
      <c r="L250">
        <v>24400.419921875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4241197056</v>
      </c>
      <c r="D251">
        <v>0</v>
      </c>
      <c r="E251">
        <v>4480647</v>
      </c>
      <c r="F251">
        <v>0</v>
      </c>
      <c r="G251">
        <v>12060273</v>
      </c>
      <c r="H251">
        <v>7</v>
      </c>
      <c r="I251">
        <v>0</v>
      </c>
      <c r="J251">
        <v>1</v>
      </c>
      <c r="K251">
        <v>100</v>
      </c>
      <c r="L251">
        <v>24400.419921875</v>
      </c>
    </row>
    <row r="252" spans="1:12" x14ac:dyDescent="0.25">
      <c r="A252">
        <v>1388</v>
      </c>
      <c r="B252" s="1">
        <f>DATE(2022,6,21) + TIME(0,0,0)</f>
        <v>44733</v>
      </c>
      <c r="C252">
        <v>4241315840</v>
      </c>
      <c r="D252">
        <v>0</v>
      </c>
      <c r="E252">
        <v>4480888.5</v>
      </c>
      <c r="F252">
        <v>0</v>
      </c>
      <c r="G252">
        <v>11863754</v>
      </c>
      <c r="H252">
        <v>7</v>
      </c>
      <c r="I252">
        <v>0</v>
      </c>
      <c r="J252">
        <v>1</v>
      </c>
      <c r="K252">
        <v>100</v>
      </c>
      <c r="L252">
        <v>24111.66015625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4288652288</v>
      </c>
      <c r="D253">
        <v>0</v>
      </c>
      <c r="E253">
        <v>4577094</v>
      </c>
      <c r="F253">
        <v>0</v>
      </c>
      <c r="G253">
        <v>11863754</v>
      </c>
      <c r="H253">
        <v>7</v>
      </c>
      <c r="I253">
        <v>0</v>
      </c>
      <c r="J253">
        <v>1</v>
      </c>
      <c r="K253">
        <v>100</v>
      </c>
      <c r="L253">
        <v>24111.66015625</v>
      </c>
    </row>
    <row r="254" spans="1:12" x14ac:dyDescent="0.25">
      <c r="A254">
        <v>1392</v>
      </c>
      <c r="B254" s="1">
        <f>DATE(2022,6,25) + TIME(0,0,0)</f>
        <v>44737</v>
      </c>
      <c r="C254">
        <v>4288772096</v>
      </c>
      <c r="D254">
        <v>0</v>
      </c>
      <c r="E254">
        <v>4577337.5</v>
      </c>
      <c r="F254">
        <v>0</v>
      </c>
      <c r="G254">
        <v>11980741</v>
      </c>
      <c r="H254">
        <v>7</v>
      </c>
      <c r="I254">
        <v>0</v>
      </c>
      <c r="J254">
        <v>1</v>
      </c>
      <c r="K254">
        <v>100</v>
      </c>
      <c r="L254">
        <v>24348.125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4372517376</v>
      </c>
      <c r="D255">
        <v>0</v>
      </c>
      <c r="E255">
        <v>4747530.5</v>
      </c>
      <c r="F255">
        <v>0</v>
      </c>
      <c r="G255">
        <v>11980741</v>
      </c>
      <c r="H255">
        <v>7</v>
      </c>
      <c r="I255">
        <v>0</v>
      </c>
      <c r="J255">
        <v>1</v>
      </c>
      <c r="K255">
        <v>100</v>
      </c>
      <c r="L255">
        <v>24348.125</v>
      </c>
    </row>
    <row r="256" spans="1:12" x14ac:dyDescent="0.25">
      <c r="A256">
        <v>1399</v>
      </c>
      <c r="B256" s="1">
        <f>DATE(2022,7,2) + TIME(0,0,0)</f>
        <v>44744</v>
      </c>
      <c r="C256">
        <v>4372636672</v>
      </c>
      <c r="D256">
        <v>0</v>
      </c>
      <c r="E256">
        <v>4747775</v>
      </c>
      <c r="F256">
        <v>0</v>
      </c>
      <c r="G256">
        <v>11912213</v>
      </c>
      <c r="H256">
        <v>7</v>
      </c>
      <c r="I256">
        <v>0</v>
      </c>
      <c r="J256">
        <v>1</v>
      </c>
      <c r="K256">
        <v>100</v>
      </c>
      <c r="L256">
        <v>24414.701171875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4396341760</v>
      </c>
      <c r="D257">
        <v>0</v>
      </c>
      <c r="E257">
        <v>4796360</v>
      </c>
      <c r="F257">
        <v>0</v>
      </c>
      <c r="G257">
        <v>11912213</v>
      </c>
      <c r="H257">
        <v>7</v>
      </c>
      <c r="I257">
        <v>0</v>
      </c>
      <c r="J257">
        <v>1</v>
      </c>
      <c r="K257">
        <v>100</v>
      </c>
      <c r="L257">
        <v>24414.701171875</v>
      </c>
    </row>
    <row r="258" spans="1:12" x14ac:dyDescent="0.25">
      <c r="A258">
        <v>1401</v>
      </c>
      <c r="B258" s="1">
        <f>DATE(2022,7,4) + TIME(0,0,0)</f>
        <v>44746</v>
      </c>
      <c r="C258">
        <v>4396459520</v>
      </c>
      <c r="D258">
        <v>0</v>
      </c>
      <c r="E258">
        <v>4796607.5</v>
      </c>
      <c r="F258">
        <v>0</v>
      </c>
      <c r="G258">
        <v>11789968</v>
      </c>
      <c r="H258">
        <v>7</v>
      </c>
      <c r="I258">
        <v>0</v>
      </c>
      <c r="J258">
        <v>1</v>
      </c>
      <c r="K258">
        <v>100</v>
      </c>
      <c r="L258">
        <v>24737.8046875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4402236928</v>
      </c>
      <c r="D259">
        <v>0</v>
      </c>
      <c r="E259">
        <v>4808729</v>
      </c>
      <c r="F259">
        <v>0</v>
      </c>
      <c r="G259">
        <v>11789968</v>
      </c>
      <c r="H259">
        <v>7</v>
      </c>
      <c r="I259">
        <v>0</v>
      </c>
      <c r="J259">
        <v>1</v>
      </c>
      <c r="K259">
        <v>100</v>
      </c>
      <c r="L259">
        <v>24737.8046875</v>
      </c>
    </row>
    <row r="260" spans="1:12" x14ac:dyDescent="0.25">
      <c r="A260">
        <v>1401.5</v>
      </c>
      <c r="B260" s="1">
        <f>DATE(2022,7,4) + TIME(12,0,0)</f>
        <v>44746.5</v>
      </c>
      <c r="C260">
        <v>4402356224</v>
      </c>
      <c r="D260">
        <v>0</v>
      </c>
      <c r="E260">
        <v>4808978</v>
      </c>
      <c r="F260">
        <v>0</v>
      </c>
      <c r="G260">
        <v>11938975</v>
      </c>
      <c r="H260">
        <v>7</v>
      </c>
      <c r="I260">
        <v>0</v>
      </c>
      <c r="J260">
        <v>1</v>
      </c>
      <c r="K260">
        <v>100</v>
      </c>
      <c r="L260">
        <v>24882.28515625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4408206336</v>
      </c>
      <c r="D261">
        <v>0</v>
      </c>
      <c r="E261">
        <v>4821170</v>
      </c>
      <c r="F261">
        <v>0</v>
      </c>
      <c r="G261">
        <v>11938975</v>
      </c>
      <c r="H261">
        <v>7</v>
      </c>
      <c r="I261">
        <v>0</v>
      </c>
      <c r="J261">
        <v>1</v>
      </c>
      <c r="K261">
        <v>100</v>
      </c>
      <c r="L261">
        <v>24882.28515625</v>
      </c>
    </row>
    <row r="262" spans="1:12" x14ac:dyDescent="0.25">
      <c r="A262">
        <v>1402</v>
      </c>
      <c r="B262" s="1">
        <f>DATE(2022,7,5) + TIME(0,0,0)</f>
        <v>44747</v>
      </c>
      <c r="C262">
        <v>4408326656</v>
      </c>
      <c r="D262">
        <v>0</v>
      </c>
      <c r="E262">
        <v>4821409.5</v>
      </c>
      <c r="F262">
        <v>0</v>
      </c>
      <c r="G262">
        <v>12016695</v>
      </c>
      <c r="H262">
        <v>7</v>
      </c>
      <c r="I262">
        <v>0</v>
      </c>
      <c r="J262">
        <v>1</v>
      </c>
      <c r="K262">
        <v>100</v>
      </c>
      <c r="L262">
        <v>23936.6953125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4432239616</v>
      </c>
      <c r="D263">
        <v>0</v>
      </c>
      <c r="E263">
        <v>4869043.5</v>
      </c>
      <c r="F263">
        <v>0</v>
      </c>
      <c r="G263">
        <v>12016695</v>
      </c>
      <c r="H263">
        <v>7</v>
      </c>
      <c r="I263">
        <v>0</v>
      </c>
      <c r="J263">
        <v>1</v>
      </c>
      <c r="K263">
        <v>100</v>
      </c>
      <c r="L263">
        <v>23936.6953125</v>
      </c>
    </row>
    <row r="264" spans="1:12" x14ac:dyDescent="0.25">
      <c r="A264">
        <v>1404</v>
      </c>
      <c r="B264" s="1">
        <f>DATE(2022,7,7) + TIME(0,0,0)</f>
        <v>44749</v>
      </c>
      <c r="C264">
        <v>4432358912</v>
      </c>
      <c r="D264">
        <v>0</v>
      </c>
      <c r="E264">
        <v>4869290</v>
      </c>
      <c r="F264">
        <v>0</v>
      </c>
      <c r="G264">
        <v>11913917</v>
      </c>
      <c r="H264">
        <v>7</v>
      </c>
      <c r="I264">
        <v>0</v>
      </c>
      <c r="J264">
        <v>1</v>
      </c>
      <c r="K264">
        <v>100</v>
      </c>
      <c r="L264">
        <v>24634.435546875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4503723008</v>
      </c>
      <c r="D265">
        <v>0</v>
      </c>
      <c r="E265">
        <v>5016850</v>
      </c>
      <c r="F265">
        <v>0</v>
      </c>
      <c r="G265">
        <v>11913917</v>
      </c>
      <c r="H265">
        <v>7</v>
      </c>
      <c r="I265">
        <v>0</v>
      </c>
      <c r="J265">
        <v>1</v>
      </c>
      <c r="K265">
        <v>100</v>
      </c>
      <c r="L265">
        <v>24634.435546875</v>
      </c>
    </row>
    <row r="266" spans="1:12" x14ac:dyDescent="0.25">
      <c r="A266">
        <v>1410</v>
      </c>
      <c r="B266" s="1">
        <f>DATE(2022,7,13) + TIME(0,0,0)</f>
        <v>44755</v>
      </c>
      <c r="C266">
        <v>4503842816</v>
      </c>
      <c r="D266">
        <v>0</v>
      </c>
      <c r="E266">
        <v>5017051</v>
      </c>
      <c r="F266">
        <v>0</v>
      </c>
      <c r="G266">
        <v>11975375</v>
      </c>
      <c r="H266">
        <v>6</v>
      </c>
      <c r="I266">
        <v>0</v>
      </c>
      <c r="J266">
        <v>1</v>
      </c>
      <c r="K266">
        <v>100</v>
      </c>
      <c r="L266">
        <v>20106.021484375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4527673856</v>
      </c>
      <c r="D267">
        <v>0</v>
      </c>
      <c r="E267">
        <v>5057062</v>
      </c>
      <c r="F267">
        <v>0</v>
      </c>
      <c r="G267">
        <v>11975375</v>
      </c>
      <c r="H267">
        <v>6</v>
      </c>
      <c r="I267">
        <v>0</v>
      </c>
      <c r="J267">
        <v>1</v>
      </c>
      <c r="K267">
        <v>100</v>
      </c>
      <c r="L267">
        <v>20106.021484375</v>
      </c>
    </row>
    <row r="268" spans="1:12" x14ac:dyDescent="0.25">
      <c r="A268">
        <v>1412</v>
      </c>
      <c r="B268" s="1">
        <f>DATE(2022,7,15) + TIME(0,0,0)</f>
        <v>44757</v>
      </c>
      <c r="C268">
        <v>4527793152</v>
      </c>
      <c r="D268">
        <v>0</v>
      </c>
      <c r="E268">
        <v>5057309</v>
      </c>
      <c r="F268">
        <v>0</v>
      </c>
      <c r="G268">
        <v>11925952</v>
      </c>
      <c r="H268">
        <v>7</v>
      </c>
      <c r="I268">
        <v>0</v>
      </c>
      <c r="J268">
        <v>1</v>
      </c>
      <c r="K268">
        <v>100</v>
      </c>
      <c r="L268">
        <v>24674.62109375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4587303424</v>
      </c>
      <c r="D269">
        <v>0</v>
      </c>
      <c r="E269">
        <v>5180435.5</v>
      </c>
      <c r="F269">
        <v>0</v>
      </c>
      <c r="G269">
        <v>11925952</v>
      </c>
      <c r="H269">
        <v>7</v>
      </c>
      <c r="I269">
        <v>0</v>
      </c>
      <c r="J269">
        <v>1</v>
      </c>
      <c r="K269">
        <v>100</v>
      </c>
      <c r="L269">
        <v>24674.62109375</v>
      </c>
    </row>
    <row r="270" spans="1:12" x14ac:dyDescent="0.25">
      <c r="A270">
        <v>1417</v>
      </c>
      <c r="B270" s="1">
        <f>DATE(2022,7,20) + TIME(0,0,0)</f>
        <v>44762</v>
      </c>
      <c r="C270">
        <v>4587423744</v>
      </c>
      <c r="D270">
        <v>0</v>
      </c>
      <c r="E270">
        <v>5180679</v>
      </c>
      <c r="F270">
        <v>0</v>
      </c>
      <c r="G270">
        <v>11988373</v>
      </c>
      <c r="H270">
        <v>7</v>
      </c>
      <c r="I270">
        <v>0</v>
      </c>
      <c r="J270">
        <v>1</v>
      </c>
      <c r="K270">
        <v>100</v>
      </c>
      <c r="L270">
        <v>24381.212890625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4623268864</v>
      </c>
      <c r="D271">
        <v>0</v>
      </c>
      <c r="E271">
        <v>5253579</v>
      </c>
      <c r="F271">
        <v>0</v>
      </c>
      <c r="G271">
        <v>11988373</v>
      </c>
      <c r="H271">
        <v>7</v>
      </c>
      <c r="I271">
        <v>0</v>
      </c>
      <c r="J271">
        <v>1</v>
      </c>
      <c r="K271">
        <v>100</v>
      </c>
      <c r="L271">
        <v>24381.212890625</v>
      </c>
    </row>
    <row r="272" spans="1:12" x14ac:dyDescent="0.25">
      <c r="A272">
        <v>1420</v>
      </c>
      <c r="B272" s="1">
        <f>DATE(2022,7,23) + TIME(0,0,0)</f>
        <v>44765</v>
      </c>
      <c r="C272">
        <v>4623388672</v>
      </c>
      <c r="D272">
        <v>0</v>
      </c>
      <c r="E272">
        <v>5253826</v>
      </c>
      <c r="F272">
        <v>0</v>
      </c>
      <c r="G272">
        <v>12005457</v>
      </c>
      <c r="H272">
        <v>7</v>
      </c>
      <c r="I272">
        <v>0</v>
      </c>
      <c r="J272">
        <v>1</v>
      </c>
      <c r="K272">
        <v>100</v>
      </c>
      <c r="L272">
        <v>24709.4140625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4731317760</v>
      </c>
      <c r="D273">
        <v>0</v>
      </c>
      <c r="E273">
        <v>5475963.5</v>
      </c>
      <c r="F273">
        <v>0</v>
      </c>
      <c r="G273">
        <v>12005457</v>
      </c>
      <c r="H273">
        <v>7</v>
      </c>
      <c r="I273">
        <v>0</v>
      </c>
      <c r="J273">
        <v>1</v>
      </c>
      <c r="K273">
        <v>100</v>
      </c>
      <c r="L273">
        <v>24709.4140625</v>
      </c>
    </row>
    <row r="274" spans="1:12" x14ac:dyDescent="0.25">
      <c r="A274">
        <v>1429</v>
      </c>
      <c r="B274" s="1">
        <f>DATE(2022,8,1) + TIME(0,0,0)</f>
        <v>44774</v>
      </c>
      <c r="C274">
        <v>4731438592</v>
      </c>
      <c r="D274">
        <v>0</v>
      </c>
      <c r="E274">
        <v>5476209</v>
      </c>
      <c r="F274">
        <v>0</v>
      </c>
      <c r="G274">
        <v>12070800</v>
      </c>
      <c r="H274">
        <v>7</v>
      </c>
      <c r="I274">
        <v>0</v>
      </c>
      <c r="J274">
        <v>1</v>
      </c>
      <c r="K274">
        <v>100</v>
      </c>
      <c r="L274">
        <v>24531.5390625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4740974592</v>
      </c>
      <c r="D275">
        <v>0</v>
      </c>
      <c r="E275">
        <v>5495589</v>
      </c>
      <c r="F275">
        <v>0</v>
      </c>
      <c r="G275">
        <v>12070800</v>
      </c>
      <c r="H275">
        <v>7</v>
      </c>
      <c r="I275">
        <v>0</v>
      </c>
      <c r="J275">
        <v>1</v>
      </c>
      <c r="K275">
        <v>100</v>
      </c>
      <c r="L275">
        <v>24531.5390625</v>
      </c>
    </row>
    <row r="276" spans="1:12" x14ac:dyDescent="0.25">
      <c r="A276">
        <v>1429.8</v>
      </c>
      <c r="B276" s="1">
        <f>DATE(2022,8,1) + TIME(19,12,0)</f>
        <v>44774.8</v>
      </c>
      <c r="C276">
        <v>4741094912</v>
      </c>
      <c r="D276">
        <v>0</v>
      </c>
      <c r="E276">
        <v>5495838</v>
      </c>
      <c r="F276">
        <v>0</v>
      </c>
      <c r="G276">
        <v>12056628</v>
      </c>
      <c r="H276">
        <v>7</v>
      </c>
      <c r="I276">
        <v>0</v>
      </c>
      <c r="J276">
        <v>1</v>
      </c>
      <c r="K276">
        <v>100</v>
      </c>
      <c r="L276">
        <v>24909.15625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4743385600</v>
      </c>
      <c r="D277">
        <v>0</v>
      </c>
      <c r="E277">
        <v>5500570.5</v>
      </c>
      <c r="F277">
        <v>0</v>
      </c>
      <c r="G277">
        <v>12056628</v>
      </c>
      <c r="H277">
        <v>7</v>
      </c>
      <c r="I277">
        <v>0</v>
      </c>
      <c r="J277">
        <v>1</v>
      </c>
      <c r="K277">
        <v>100</v>
      </c>
      <c r="L277">
        <v>24909.15625</v>
      </c>
    </row>
    <row r="278" spans="1:12" x14ac:dyDescent="0.25">
      <c r="A278">
        <v>1430</v>
      </c>
      <c r="B278" s="1">
        <f>DATE(2022,8,2) + TIME(0,0,0)</f>
        <v>44775</v>
      </c>
      <c r="C278">
        <v>4743506944</v>
      </c>
      <c r="D278">
        <v>0</v>
      </c>
      <c r="E278">
        <v>5500823</v>
      </c>
      <c r="F278">
        <v>0</v>
      </c>
      <c r="G278">
        <v>12101582</v>
      </c>
      <c r="H278">
        <v>7</v>
      </c>
      <c r="I278">
        <v>0</v>
      </c>
      <c r="J278">
        <v>1</v>
      </c>
      <c r="K278">
        <v>100</v>
      </c>
      <c r="L278">
        <v>25207.359375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4779690496</v>
      </c>
      <c r="D279">
        <v>0</v>
      </c>
      <c r="E279">
        <v>5576193</v>
      </c>
      <c r="F279">
        <v>0</v>
      </c>
      <c r="G279">
        <v>12101582</v>
      </c>
      <c r="H279">
        <v>7</v>
      </c>
      <c r="I279">
        <v>0</v>
      </c>
      <c r="J279">
        <v>1</v>
      </c>
      <c r="K279">
        <v>100</v>
      </c>
      <c r="L279">
        <v>25207.359375</v>
      </c>
    </row>
    <row r="280" spans="1:12" x14ac:dyDescent="0.25">
      <c r="A280">
        <v>1433</v>
      </c>
      <c r="B280" s="1">
        <f>DATE(2022,8,5) + TIME(0,0,0)</f>
        <v>44778</v>
      </c>
      <c r="C280">
        <v>4779809792</v>
      </c>
      <c r="D280">
        <v>0</v>
      </c>
      <c r="E280">
        <v>5576443</v>
      </c>
      <c r="F280">
        <v>0</v>
      </c>
      <c r="G280">
        <v>11907493</v>
      </c>
      <c r="H280">
        <v>6</v>
      </c>
      <c r="I280">
        <v>0</v>
      </c>
      <c r="J280">
        <v>1</v>
      </c>
      <c r="K280">
        <v>100</v>
      </c>
      <c r="L280">
        <v>25026.78515625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4851135488</v>
      </c>
      <c r="D281">
        <v>0</v>
      </c>
      <c r="E281">
        <v>5726353.5</v>
      </c>
      <c r="F281">
        <v>0</v>
      </c>
      <c r="G281">
        <v>11907493</v>
      </c>
      <c r="H281">
        <v>6</v>
      </c>
      <c r="I281">
        <v>0</v>
      </c>
      <c r="J281">
        <v>1</v>
      </c>
      <c r="K281">
        <v>100</v>
      </c>
      <c r="L281">
        <v>25026.78515625</v>
      </c>
    </row>
    <row r="282" spans="1:12" x14ac:dyDescent="0.25">
      <c r="A282">
        <v>1439</v>
      </c>
      <c r="B282" s="1">
        <f>DATE(2022,8,11) + TIME(0,0,0)</f>
        <v>44784</v>
      </c>
      <c r="C282">
        <v>4851256320</v>
      </c>
      <c r="D282">
        <v>0</v>
      </c>
      <c r="E282">
        <v>5726607</v>
      </c>
      <c r="F282">
        <v>0</v>
      </c>
      <c r="G282">
        <v>12076353</v>
      </c>
      <c r="H282">
        <v>7</v>
      </c>
      <c r="I282">
        <v>0</v>
      </c>
      <c r="J282">
        <v>1</v>
      </c>
      <c r="K282">
        <v>100</v>
      </c>
      <c r="L282">
        <v>25370.345703125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4863212032</v>
      </c>
      <c r="D283">
        <v>0</v>
      </c>
      <c r="E283">
        <v>5751724</v>
      </c>
      <c r="F283">
        <v>0</v>
      </c>
      <c r="G283">
        <v>12076353</v>
      </c>
      <c r="H283">
        <v>7</v>
      </c>
      <c r="I283">
        <v>0</v>
      </c>
      <c r="J283">
        <v>1</v>
      </c>
      <c r="K283">
        <v>100</v>
      </c>
      <c r="L283">
        <v>25370.345703125</v>
      </c>
    </row>
    <row r="284" spans="1:12" x14ac:dyDescent="0.25">
      <c r="A284">
        <v>1440</v>
      </c>
      <c r="B284" s="1">
        <f>DATE(2022,8,12) + TIME(0,0,0)</f>
        <v>44785</v>
      </c>
      <c r="C284">
        <v>4863329792</v>
      </c>
      <c r="D284">
        <v>0</v>
      </c>
      <c r="E284">
        <v>5751975.5</v>
      </c>
      <c r="F284">
        <v>0</v>
      </c>
      <c r="G284">
        <v>11790824</v>
      </c>
      <c r="H284">
        <v>7</v>
      </c>
      <c r="I284">
        <v>0</v>
      </c>
      <c r="J284">
        <v>1</v>
      </c>
      <c r="K284">
        <v>100</v>
      </c>
      <c r="L284">
        <v>25147.826171875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4933956608</v>
      </c>
      <c r="D285">
        <v>0</v>
      </c>
      <c r="E285">
        <v>5902611</v>
      </c>
      <c r="F285">
        <v>0</v>
      </c>
      <c r="G285">
        <v>11790824</v>
      </c>
      <c r="H285">
        <v>7</v>
      </c>
      <c r="I285">
        <v>0</v>
      </c>
      <c r="J285">
        <v>1</v>
      </c>
      <c r="K285">
        <v>100</v>
      </c>
      <c r="L285">
        <v>25147.826171875</v>
      </c>
    </row>
    <row r="286" spans="1:12" x14ac:dyDescent="0.25">
      <c r="A286">
        <v>1446</v>
      </c>
      <c r="B286" s="1">
        <f>DATE(2022,8,18) + TIME(0,0,0)</f>
        <v>44791</v>
      </c>
      <c r="C286">
        <v>4934076416</v>
      </c>
      <c r="D286">
        <v>0</v>
      </c>
      <c r="E286">
        <v>5902861.5</v>
      </c>
      <c r="F286">
        <v>0</v>
      </c>
      <c r="G286">
        <v>11972199</v>
      </c>
      <c r="H286">
        <v>7</v>
      </c>
      <c r="I286">
        <v>0</v>
      </c>
      <c r="J286">
        <v>1</v>
      </c>
      <c r="K286">
        <v>100</v>
      </c>
      <c r="L286">
        <v>25056.103515625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5161428480</v>
      </c>
      <c r="D287">
        <v>0</v>
      </c>
      <c r="E287">
        <v>6378677</v>
      </c>
      <c r="F287">
        <v>0</v>
      </c>
      <c r="G287">
        <v>11972199</v>
      </c>
      <c r="H287">
        <v>7</v>
      </c>
      <c r="I287">
        <v>0</v>
      </c>
      <c r="J287">
        <v>1</v>
      </c>
      <c r="K287">
        <v>100</v>
      </c>
      <c r="L287">
        <v>25056.103515625</v>
      </c>
    </row>
    <row r="288" spans="1:12" x14ac:dyDescent="0.25">
      <c r="A288">
        <v>1465</v>
      </c>
      <c r="B288" s="1">
        <f>DATE(2022,9,6) + TIME(0,0,0)</f>
        <v>44810</v>
      </c>
      <c r="C288">
        <v>5161544704</v>
      </c>
      <c r="D288">
        <v>0</v>
      </c>
      <c r="E288">
        <v>6378928</v>
      </c>
      <c r="F288">
        <v>0</v>
      </c>
      <c r="G288">
        <v>11625681</v>
      </c>
      <c r="H288">
        <v>7</v>
      </c>
      <c r="I288">
        <v>0</v>
      </c>
      <c r="J288">
        <v>1</v>
      </c>
      <c r="K288">
        <v>100</v>
      </c>
      <c r="L288">
        <v>25146.458984375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5184679936</v>
      </c>
      <c r="D289">
        <v>0</v>
      </c>
      <c r="E289">
        <v>6428969.5</v>
      </c>
      <c r="F289">
        <v>0</v>
      </c>
      <c r="G289">
        <v>11625681</v>
      </c>
      <c r="H289">
        <v>7</v>
      </c>
      <c r="I289">
        <v>0</v>
      </c>
      <c r="J289">
        <v>1</v>
      </c>
      <c r="K289">
        <v>100</v>
      </c>
      <c r="L289">
        <v>25146.458984375</v>
      </c>
    </row>
    <row r="290" spans="1:12" x14ac:dyDescent="0.25">
      <c r="A290">
        <v>1467</v>
      </c>
      <c r="B290" s="1">
        <f>DATE(2022,9,8) + TIME(0,0,0)</f>
        <v>44812</v>
      </c>
      <c r="C290">
        <v>5184795648</v>
      </c>
      <c r="D290">
        <v>0</v>
      </c>
      <c r="E290">
        <v>6429220.5</v>
      </c>
      <c r="F290">
        <v>0</v>
      </c>
      <c r="G290">
        <v>11567044</v>
      </c>
      <c r="H290">
        <v>7</v>
      </c>
      <c r="I290">
        <v>0</v>
      </c>
      <c r="J290">
        <v>1</v>
      </c>
      <c r="K290">
        <v>100</v>
      </c>
      <c r="L290">
        <v>25084.29296875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5191620096</v>
      </c>
      <c r="D291">
        <v>0</v>
      </c>
      <c r="E291">
        <v>6444020.5</v>
      </c>
      <c r="F291">
        <v>0</v>
      </c>
      <c r="G291">
        <v>11567044</v>
      </c>
      <c r="H291">
        <v>7</v>
      </c>
      <c r="I291">
        <v>0</v>
      </c>
      <c r="J291">
        <v>1</v>
      </c>
      <c r="K291">
        <v>100</v>
      </c>
      <c r="L291">
        <v>25084.29296875</v>
      </c>
    </row>
    <row r="292" spans="1:12" x14ac:dyDescent="0.25">
      <c r="A292">
        <v>1467.6</v>
      </c>
      <c r="B292" s="1">
        <f>DATE(2022,9,8) + TIME(14,24,0)</f>
        <v>44812.6</v>
      </c>
      <c r="C292">
        <v>5191739392</v>
      </c>
      <c r="D292">
        <v>0</v>
      </c>
      <c r="E292">
        <v>6444271</v>
      </c>
      <c r="F292">
        <v>0</v>
      </c>
      <c r="G292">
        <v>11903631</v>
      </c>
      <c r="H292">
        <v>7</v>
      </c>
      <c r="I292">
        <v>0</v>
      </c>
      <c r="J292">
        <v>1</v>
      </c>
      <c r="K292">
        <v>100</v>
      </c>
      <c r="L292">
        <v>25090.416015625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5327321600</v>
      </c>
      <c r="D293">
        <v>0</v>
      </c>
      <c r="E293">
        <v>6730051</v>
      </c>
      <c r="F293">
        <v>0</v>
      </c>
      <c r="G293">
        <v>11903631</v>
      </c>
      <c r="H293">
        <v>7</v>
      </c>
      <c r="I293">
        <v>0</v>
      </c>
      <c r="J293">
        <v>1</v>
      </c>
      <c r="K293">
        <v>100</v>
      </c>
      <c r="L293">
        <v>25090.416015625</v>
      </c>
    </row>
    <row r="294" spans="1:12" x14ac:dyDescent="0.25">
      <c r="A294">
        <v>1479</v>
      </c>
      <c r="B294" s="1">
        <f>DATE(2022,9,20) + TIME(0,0,0)</f>
        <v>44824</v>
      </c>
      <c r="C294">
        <v>5327441408</v>
      </c>
      <c r="D294">
        <v>0</v>
      </c>
      <c r="E294">
        <v>6730305.5</v>
      </c>
      <c r="F294">
        <v>0</v>
      </c>
      <c r="G294">
        <v>12000316</v>
      </c>
      <c r="H294">
        <v>7</v>
      </c>
      <c r="I294">
        <v>0</v>
      </c>
      <c r="J294">
        <v>1</v>
      </c>
      <c r="K294">
        <v>100</v>
      </c>
      <c r="L294">
        <v>25459.15234375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5333321728</v>
      </c>
      <c r="D295">
        <v>0</v>
      </c>
      <c r="E295">
        <v>6742780.5</v>
      </c>
      <c r="F295">
        <v>0</v>
      </c>
      <c r="G295">
        <v>12000316</v>
      </c>
      <c r="H295">
        <v>7</v>
      </c>
      <c r="I295">
        <v>0</v>
      </c>
      <c r="J295">
        <v>1</v>
      </c>
      <c r="K295">
        <v>100</v>
      </c>
      <c r="L295">
        <v>25459.15234375</v>
      </c>
    </row>
    <row r="296" spans="1:12" x14ac:dyDescent="0.25">
      <c r="A296">
        <v>1479.5</v>
      </c>
      <c r="B296" s="1">
        <f>DATE(2022,9,20) + TIME(12,0,0)</f>
        <v>44824.5</v>
      </c>
      <c r="C296">
        <v>5333440000</v>
      </c>
      <c r="D296">
        <v>0</v>
      </c>
      <c r="E296">
        <v>6743034.5</v>
      </c>
      <c r="F296">
        <v>0</v>
      </c>
      <c r="G296">
        <v>11830084</v>
      </c>
      <c r="H296">
        <v>7</v>
      </c>
      <c r="I296">
        <v>0</v>
      </c>
      <c r="J296">
        <v>1</v>
      </c>
      <c r="K296">
        <v>100</v>
      </c>
      <c r="L296">
        <v>25389.673828125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5433877504</v>
      </c>
      <c r="D297">
        <v>0</v>
      </c>
      <c r="E297">
        <v>6958593</v>
      </c>
      <c r="F297">
        <v>0</v>
      </c>
      <c r="G297">
        <v>11830084</v>
      </c>
      <c r="H297">
        <v>7</v>
      </c>
      <c r="I297">
        <v>0</v>
      </c>
      <c r="J297">
        <v>1</v>
      </c>
      <c r="K297">
        <v>100</v>
      </c>
      <c r="L297">
        <v>25389.673828125</v>
      </c>
    </row>
    <row r="298" spans="1:12" x14ac:dyDescent="0.25">
      <c r="A298">
        <v>1488</v>
      </c>
      <c r="B298" s="1">
        <f>DATE(2022,9,29) + TIME(0,0,0)</f>
        <v>44833</v>
      </c>
      <c r="C298">
        <v>5433995264</v>
      </c>
      <c r="D298">
        <v>0</v>
      </c>
      <c r="E298">
        <v>6958846</v>
      </c>
      <c r="F298">
        <v>0</v>
      </c>
      <c r="G298">
        <v>11802560</v>
      </c>
      <c r="H298">
        <v>7</v>
      </c>
      <c r="I298">
        <v>0</v>
      </c>
      <c r="J298">
        <v>1</v>
      </c>
      <c r="K298">
        <v>100</v>
      </c>
      <c r="L298">
        <v>25310.833984375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5492890112</v>
      </c>
      <c r="D299">
        <v>0</v>
      </c>
      <c r="E299">
        <v>7085147</v>
      </c>
      <c r="F299">
        <v>0</v>
      </c>
      <c r="G299">
        <v>11802560</v>
      </c>
      <c r="H299">
        <v>7</v>
      </c>
      <c r="I299">
        <v>0</v>
      </c>
      <c r="J299">
        <v>1</v>
      </c>
      <c r="K299">
        <v>100</v>
      </c>
      <c r="L299">
        <v>25310.833984375</v>
      </c>
    </row>
    <row r="300" spans="1:12" x14ac:dyDescent="0.25">
      <c r="A300">
        <v>1493</v>
      </c>
      <c r="B300" s="1">
        <f>DATE(2022,10,4) + TIME(0,0,0)</f>
        <v>44838</v>
      </c>
      <c r="C300">
        <v>5493009408</v>
      </c>
      <c r="D300">
        <v>0</v>
      </c>
      <c r="E300">
        <v>7085398</v>
      </c>
      <c r="F300">
        <v>0</v>
      </c>
      <c r="G300">
        <v>11897181</v>
      </c>
      <c r="H300">
        <v>7</v>
      </c>
      <c r="I300">
        <v>0</v>
      </c>
      <c r="J300">
        <v>1</v>
      </c>
      <c r="K300">
        <v>100</v>
      </c>
      <c r="L300">
        <v>25102.685546875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5730833920</v>
      </c>
      <c r="D301">
        <v>0</v>
      </c>
      <c r="E301">
        <v>7587200.5</v>
      </c>
      <c r="F301">
        <v>0</v>
      </c>
      <c r="G301">
        <v>11897181</v>
      </c>
      <c r="H301">
        <v>7</v>
      </c>
      <c r="I301">
        <v>0</v>
      </c>
      <c r="J301">
        <v>1</v>
      </c>
      <c r="K301">
        <v>100</v>
      </c>
      <c r="L301">
        <v>25102.685546875</v>
      </c>
    </row>
    <row r="302" spans="1:12" x14ac:dyDescent="0.25">
      <c r="A302">
        <v>1513</v>
      </c>
      <c r="B302" s="1">
        <f>DATE(2022,10,24) + TIME(0,0,0)</f>
        <v>44858</v>
      </c>
      <c r="C302">
        <v>5730953216</v>
      </c>
      <c r="D302">
        <v>0</v>
      </c>
      <c r="E302">
        <v>7587449</v>
      </c>
      <c r="F302">
        <v>0</v>
      </c>
      <c r="G302">
        <v>11926854</v>
      </c>
      <c r="H302">
        <v>7</v>
      </c>
      <c r="I302">
        <v>0</v>
      </c>
      <c r="J302">
        <v>1</v>
      </c>
      <c r="K302">
        <v>100</v>
      </c>
      <c r="L302">
        <v>24807.67578125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5754687488</v>
      </c>
      <c r="D303">
        <v>0</v>
      </c>
      <c r="E303">
        <v>7636816</v>
      </c>
      <c r="F303">
        <v>0</v>
      </c>
      <c r="G303">
        <v>11926854</v>
      </c>
      <c r="H303">
        <v>7</v>
      </c>
      <c r="I303">
        <v>0</v>
      </c>
      <c r="J303">
        <v>1</v>
      </c>
      <c r="K303">
        <v>100</v>
      </c>
      <c r="L303">
        <v>24807.67578125</v>
      </c>
    </row>
    <row r="304" spans="1:12" x14ac:dyDescent="0.25">
      <c r="A304">
        <v>1515</v>
      </c>
      <c r="B304" s="1">
        <f>DATE(2022,10,26) + TIME(0,0,0)</f>
        <v>44860</v>
      </c>
      <c r="C304">
        <v>5754806272</v>
      </c>
      <c r="D304">
        <v>0</v>
      </c>
      <c r="E304">
        <v>7637070.5</v>
      </c>
      <c r="F304">
        <v>0</v>
      </c>
      <c r="G304">
        <v>11877775</v>
      </c>
      <c r="H304">
        <v>7</v>
      </c>
      <c r="I304">
        <v>0</v>
      </c>
      <c r="J304">
        <v>1</v>
      </c>
      <c r="K304">
        <v>100</v>
      </c>
      <c r="L304">
        <v>25461.625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5790321152</v>
      </c>
      <c r="D305">
        <v>0</v>
      </c>
      <c r="E305">
        <v>7713201</v>
      </c>
      <c r="F305">
        <v>0</v>
      </c>
      <c r="G305">
        <v>11877775</v>
      </c>
      <c r="H305">
        <v>7</v>
      </c>
      <c r="I305">
        <v>0</v>
      </c>
      <c r="J305">
        <v>1</v>
      </c>
      <c r="K305">
        <v>100</v>
      </c>
      <c r="L305">
        <v>25461.625</v>
      </c>
    </row>
    <row r="306" spans="1:12" x14ac:dyDescent="0.25">
      <c r="A306">
        <v>1518</v>
      </c>
      <c r="B306" s="1">
        <f>DATE(2022,10,29) + TIME(0,0,0)</f>
        <v>44863</v>
      </c>
      <c r="C306">
        <v>5790440448</v>
      </c>
      <c r="D306">
        <v>0</v>
      </c>
      <c r="E306">
        <v>7713398</v>
      </c>
      <c r="F306">
        <v>0</v>
      </c>
      <c r="G306">
        <v>11969147</v>
      </c>
      <c r="H306">
        <v>6</v>
      </c>
      <c r="I306">
        <v>0</v>
      </c>
      <c r="J306">
        <v>1</v>
      </c>
      <c r="K306">
        <v>100</v>
      </c>
      <c r="L306">
        <v>19730.923828125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5826228224</v>
      </c>
      <c r="D307">
        <v>0</v>
      </c>
      <c r="E307">
        <v>7772393.5</v>
      </c>
      <c r="F307">
        <v>0</v>
      </c>
      <c r="G307">
        <v>11969147</v>
      </c>
      <c r="H307">
        <v>6</v>
      </c>
      <c r="I307">
        <v>0</v>
      </c>
      <c r="J307">
        <v>1</v>
      </c>
      <c r="K307">
        <v>100</v>
      </c>
      <c r="L307">
        <v>19730.923828125</v>
      </c>
    </row>
    <row r="308" spans="1:12" x14ac:dyDescent="0.25">
      <c r="A308">
        <v>1521</v>
      </c>
      <c r="B308" s="1">
        <f>DATE(2022,11,1) + TIME(0,0,0)</f>
        <v>44866</v>
      </c>
      <c r="C308">
        <v>5826352640</v>
      </c>
      <c r="D308">
        <v>0</v>
      </c>
      <c r="E308">
        <v>7772496.5</v>
      </c>
      <c r="F308">
        <v>0</v>
      </c>
      <c r="G308">
        <v>12408066</v>
      </c>
      <c r="H308">
        <v>5</v>
      </c>
      <c r="I308">
        <v>0</v>
      </c>
      <c r="J308">
        <v>1</v>
      </c>
      <c r="K308">
        <v>100</v>
      </c>
      <c r="L308">
        <v>10292.3310546875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5836154880</v>
      </c>
      <c r="D309">
        <v>0</v>
      </c>
      <c r="E309">
        <v>7780627.5</v>
      </c>
      <c r="F309">
        <v>0</v>
      </c>
      <c r="G309">
        <v>12408066</v>
      </c>
      <c r="H309">
        <v>5</v>
      </c>
      <c r="I309">
        <v>0</v>
      </c>
      <c r="J309">
        <v>1</v>
      </c>
      <c r="K309">
        <v>100</v>
      </c>
      <c r="L309">
        <v>10292.3310546875</v>
      </c>
    </row>
    <row r="310" spans="1:12" x14ac:dyDescent="0.25">
      <c r="A310">
        <v>1521.8</v>
      </c>
      <c r="B310" s="1">
        <f>DATE(2022,11,1) + TIME(19,12,0)</f>
        <v>44866.8</v>
      </c>
      <c r="C310">
        <v>5836275712</v>
      </c>
      <c r="D310">
        <v>0</v>
      </c>
      <c r="E310">
        <v>7780829</v>
      </c>
      <c r="F310">
        <v>0</v>
      </c>
      <c r="G310">
        <v>12073579</v>
      </c>
      <c r="H310">
        <v>6</v>
      </c>
      <c r="I310">
        <v>0</v>
      </c>
      <c r="J310">
        <v>1</v>
      </c>
      <c r="K310">
        <v>100</v>
      </c>
      <c r="L310">
        <v>20133.48828125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5850642944</v>
      </c>
      <c r="D311">
        <v>0</v>
      </c>
      <c r="E311">
        <v>7804787.5</v>
      </c>
      <c r="F311">
        <v>0</v>
      </c>
      <c r="G311">
        <v>12073579</v>
      </c>
      <c r="H311">
        <v>6</v>
      </c>
      <c r="I311">
        <v>0</v>
      </c>
      <c r="J311">
        <v>1</v>
      </c>
      <c r="K311">
        <v>100</v>
      </c>
      <c r="L311">
        <v>20133.48828125</v>
      </c>
    </row>
    <row r="312" spans="1:12" x14ac:dyDescent="0.25">
      <c r="A312">
        <v>1523</v>
      </c>
      <c r="B312" s="1">
        <f>DATE(2022,11,3) + TIME(0,0,0)</f>
        <v>44868</v>
      </c>
      <c r="C312">
        <v>5850762240</v>
      </c>
      <c r="D312">
        <v>0</v>
      </c>
      <c r="E312">
        <v>7805038.5</v>
      </c>
      <c r="F312">
        <v>0</v>
      </c>
      <c r="G312">
        <v>11892408</v>
      </c>
      <c r="H312">
        <v>7</v>
      </c>
      <c r="I312">
        <v>0</v>
      </c>
      <c r="J312">
        <v>1</v>
      </c>
      <c r="K312">
        <v>100</v>
      </c>
      <c r="L312">
        <v>25084.1328125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5886320128</v>
      </c>
      <c r="D313">
        <v>0</v>
      </c>
      <c r="E313">
        <v>7880040</v>
      </c>
      <c r="F313">
        <v>0</v>
      </c>
      <c r="G313">
        <v>11892408</v>
      </c>
      <c r="H313">
        <v>7</v>
      </c>
      <c r="I313">
        <v>0</v>
      </c>
      <c r="J313">
        <v>1</v>
      </c>
      <c r="K313">
        <v>100</v>
      </c>
      <c r="L313">
        <v>25084.1328125</v>
      </c>
    </row>
    <row r="314" spans="1:12" x14ac:dyDescent="0.25">
      <c r="A314">
        <v>1526</v>
      </c>
      <c r="B314" s="1">
        <f>DATE(2022,11,6) + TIME(0,0,0)</f>
        <v>44871</v>
      </c>
      <c r="C314">
        <v>5886438400</v>
      </c>
      <c r="D314">
        <v>0</v>
      </c>
      <c r="E314">
        <v>7880236</v>
      </c>
      <c r="F314">
        <v>0</v>
      </c>
      <c r="G314">
        <v>11821452</v>
      </c>
      <c r="H314">
        <v>6</v>
      </c>
      <c r="I314">
        <v>0</v>
      </c>
      <c r="J314">
        <v>1</v>
      </c>
      <c r="K314">
        <v>100</v>
      </c>
      <c r="L314">
        <v>19579.9921875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5898141696</v>
      </c>
      <c r="D315">
        <v>0</v>
      </c>
      <c r="E315">
        <v>7899620</v>
      </c>
      <c r="F315">
        <v>0</v>
      </c>
      <c r="G315">
        <v>11821452</v>
      </c>
      <c r="H315">
        <v>6</v>
      </c>
      <c r="I315">
        <v>0</v>
      </c>
      <c r="J315">
        <v>1</v>
      </c>
      <c r="K315">
        <v>100</v>
      </c>
      <c r="L315">
        <v>19579.9921875</v>
      </c>
    </row>
    <row r="316" spans="1:12" x14ac:dyDescent="0.25">
      <c r="A316">
        <v>1527</v>
      </c>
      <c r="B316" s="1">
        <f>DATE(2022,11,7) + TIME(0,0,0)</f>
        <v>44872</v>
      </c>
      <c r="C316">
        <v>5898262016</v>
      </c>
      <c r="D316">
        <v>0</v>
      </c>
      <c r="E316">
        <v>7899871.5</v>
      </c>
      <c r="F316">
        <v>0</v>
      </c>
      <c r="G316">
        <v>12006818</v>
      </c>
      <c r="H316">
        <v>7</v>
      </c>
      <c r="I316">
        <v>0</v>
      </c>
      <c r="J316">
        <v>1</v>
      </c>
      <c r="K316">
        <v>100</v>
      </c>
      <c r="L316">
        <v>25139.138671875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5934162432</v>
      </c>
      <c r="D317">
        <v>0</v>
      </c>
      <c r="E317">
        <v>7975037.5</v>
      </c>
      <c r="F317">
        <v>0</v>
      </c>
      <c r="G317">
        <v>12006818</v>
      </c>
      <c r="H317">
        <v>7</v>
      </c>
      <c r="I317">
        <v>0</v>
      </c>
      <c r="J317">
        <v>1</v>
      </c>
      <c r="K317">
        <v>100</v>
      </c>
      <c r="L317">
        <v>25139.138671875</v>
      </c>
    </row>
    <row r="318" spans="1:12" x14ac:dyDescent="0.25">
      <c r="A318">
        <v>1530</v>
      </c>
      <c r="B318" s="1">
        <f>DATE(2022,11,10) + TIME(0,0,0)</f>
        <v>44875</v>
      </c>
      <c r="C318">
        <v>5934278656</v>
      </c>
      <c r="D318">
        <v>0</v>
      </c>
      <c r="E318">
        <v>7975290.5</v>
      </c>
      <c r="F318">
        <v>0</v>
      </c>
      <c r="G318">
        <v>11660333</v>
      </c>
      <c r="H318">
        <v>7</v>
      </c>
      <c r="I318">
        <v>0</v>
      </c>
      <c r="J318">
        <v>1</v>
      </c>
      <c r="K318">
        <v>100</v>
      </c>
      <c r="L318">
        <v>25272.03125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5945822720</v>
      </c>
      <c r="D319">
        <v>0</v>
      </c>
      <c r="E319">
        <v>8000309.5</v>
      </c>
      <c r="F319">
        <v>0</v>
      </c>
      <c r="G319">
        <v>11660333</v>
      </c>
      <c r="H319">
        <v>7</v>
      </c>
      <c r="I319">
        <v>0</v>
      </c>
      <c r="J319">
        <v>1</v>
      </c>
      <c r="K319">
        <v>100</v>
      </c>
      <c r="L319">
        <v>25272.03125</v>
      </c>
    </row>
    <row r="320" spans="1:12" x14ac:dyDescent="0.25">
      <c r="A320">
        <v>1531</v>
      </c>
      <c r="B320" s="1">
        <f>DATE(2022,11,11) + TIME(0,0,0)</f>
        <v>44876</v>
      </c>
      <c r="C320">
        <v>5945932800</v>
      </c>
      <c r="D320">
        <v>0</v>
      </c>
      <c r="E320">
        <v>8000589.5</v>
      </c>
      <c r="F320">
        <v>0</v>
      </c>
      <c r="G320">
        <v>11045334</v>
      </c>
      <c r="H320">
        <v>6</v>
      </c>
      <c r="I320">
        <v>0</v>
      </c>
      <c r="J320">
        <v>1</v>
      </c>
      <c r="K320">
        <v>100</v>
      </c>
      <c r="L320">
        <v>27978.611328125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5967913472</v>
      </c>
      <c r="D321">
        <v>0</v>
      </c>
      <c r="E321">
        <v>8056267</v>
      </c>
      <c r="F321">
        <v>0</v>
      </c>
      <c r="G321">
        <v>11045334</v>
      </c>
      <c r="H321">
        <v>6</v>
      </c>
      <c r="I321">
        <v>0</v>
      </c>
      <c r="J321">
        <v>1</v>
      </c>
      <c r="K321">
        <v>100</v>
      </c>
      <c r="L321">
        <v>27978.611328125</v>
      </c>
    </row>
    <row r="322" spans="1:12" x14ac:dyDescent="0.25">
      <c r="A322">
        <v>1533</v>
      </c>
      <c r="B322" s="1">
        <f>DATE(2022,11,13) + TIME(0,0,0)</f>
        <v>44878</v>
      </c>
      <c r="C322">
        <v>5968024064</v>
      </c>
      <c r="D322">
        <v>0</v>
      </c>
      <c r="E322">
        <v>8056507</v>
      </c>
      <c r="F322">
        <v>0</v>
      </c>
      <c r="G322">
        <v>11056249</v>
      </c>
      <c r="H322">
        <v>6</v>
      </c>
      <c r="I322">
        <v>0</v>
      </c>
      <c r="J322">
        <v>1</v>
      </c>
      <c r="K322">
        <v>100</v>
      </c>
      <c r="L322">
        <v>24002.26953125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6001081856</v>
      </c>
      <c r="D323">
        <v>0</v>
      </c>
      <c r="E323">
        <v>8128273.5</v>
      </c>
      <c r="F323">
        <v>0</v>
      </c>
      <c r="G323">
        <v>11056249</v>
      </c>
      <c r="H323">
        <v>6</v>
      </c>
      <c r="I323">
        <v>0</v>
      </c>
      <c r="J323">
        <v>1</v>
      </c>
      <c r="K323">
        <v>100</v>
      </c>
      <c r="L323">
        <v>24002.26953125</v>
      </c>
    </row>
    <row r="324" spans="1:12" x14ac:dyDescent="0.25">
      <c r="A324">
        <v>1536</v>
      </c>
      <c r="B324" s="1">
        <f>DATE(2022,11,16) + TIME(0,0,0)</f>
        <v>44881</v>
      </c>
      <c r="C324">
        <v>6001201152</v>
      </c>
      <c r="D324">
        <v>0</v>
      </c>
      <c r="E324">
        <v>8128519.5</v>
      </c>
      <c r="F324">
        <v>0</v>
      </c>
      <c r="G324">
        <v>11938027</v>
      </c>
      <c r="H324">
        <v>7</v>
      </c>
      <c r="I324">
        <v>0</v>
      </c>
      <c r="J324">
        <v>1</v>
      </c>
      <c r="K324">
        <v>100</v>
      </c>
      <c r="L324">
        <v>24613.794921875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6013020160</v>
      </c>
      <c r="D325">
        <v>0</v>
      </c>
      <c r="E325">
        <v>8152887.5</v>
      </c>
      <c r="F325">
        <v>0</v>
      </c>
      <c r="G325">
        <v>11938027</v>
      </c>
      <c r="H325">
        <v>7</v>
      </c>
      <c r="I325">
        <v>0</v>
      </c>
      <c r="J325">
        <v>1</v>
      </c>
      <c r="K325">
        <v>100</v>
      </c>
      <c r="L325">
        <v>24613.794921875</v>
      </c>
    </row>
    <row r="326" spans="1:12" x14ac:dyDescent="0.25">
      <c r="A326">
        <v>1537</v>
      </c>
      <c r="B326" s="1">
        <f>DATE(2022,11,17) + TIME(0,0,0)</f>
        <v>44882</v>
      </c>
      <c r="C326">
        <v>6013139456</v>
      </c>
      <c r="D326">
        <v>0</v>
      </c>
      <c r="E326">
        <v>8153135</v>
      </c>
      <c r="F326">
        <v>0</v>
      </c>
      <c r="G326">
        <v>11927339</v>
      </c>
      <c r="H326">
        <v>7</v>
      </c>
      <c r="I326">
        <v>0</v>
      </c>
      <c r="J326">
        <v>1</v>
      </c>
      <c r="K326">
        <v>100</v>
      </c>
      <c r="L326">
        <v>24777.763671875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6072656896</v>
      </c>
      <c r="D327">
        <v>0</v>
      </c>
      <c r="E327">
        <v>8276776</v>
      </c>
      <c r="F327">
        <v>0</v>
      </c>
      <c r="G327">
        <v>11927339</v>
      </c>
      <c r="H327">
        <v>7</v>
      </c>
      <c r="I327">
        <v>0</v>
      </c>
      <c r="J327">
        <v>1</v>
      </c>
      <c r="K327">
        <v>100</v>
      </c>
      <c r="L327">
        <v>24777.763671875</v>
      </c>
    </row>
    <row r="328" spans="1:12" x14ac:dyDescent="0.25">
      <c r="A328">
        <v>1542</v>
      </c>
      <c r="B328" s="1">
        <f>DATE(2022,11,22) + TIME(0,0,0)</f>
        <v>44887</v>
      </c>
      <c r="C328">
        <v>6072776704</v>
      </c>
      <c r="D328">
        <v>0</v>
      </c>
      <c r="E328">
        <v>8277024</v>
      </c>
      <c r="F328">
        <v>0</v>
      </c>
      <c r="G328">
        <v>11995921</v>
      </c>
      <c r="H328">
        <v>7</v>
      </c>
      <c r="I328">
        <v>0</v>
      </c>
      <c r="J328">
        <v>1</v>
      </c>
      <c r="K328">
        <v>100</v>
      </c>
      <c r="L328">
        <v>24786.87890625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6120640512</v>
      </c>
      <c r="D329">
        <v>0</v>
      </c>
      <c r="E329">
        <v>8375923.5</v>
      </c>
      <c r="F329">
        <v>0</v>
      </c>
      <c r="G329">
        <v>11995921</v>
      </c>
      <c r="H329">
        <v>7</v>
      </c>
      <c r="I329">
        <v>0</v>
      </c>
      <c r="J329">
        <v>1</v>
      </c>
      <c r="K329">
        <v>100</v>
      </c>
      <c r="L329">
        <v>24786.87890625</v>
      </c>
    </row>
    <row r="330" spans="1:12" x14ac:dyDescent="0.25">
      <c r="A330">
        <v>1546</v>
      </c>
      <c r="B330" s="1">
        <f>DATE(2022,11,26) + TIME(0,0,0)</f>
        <v>44891</v>
      </c>
      <c r="C330">
        <v>6120759808</v>
      </c>
      <c r="D330">
        <v>0</v>
      </c>
      <c r="E330">
        <v>8376173</v>
      </c>
      <c r="F330">
        <v>0</v>
      </c>
      <c r="G330">
        <v>11940801</v>
      </c>
      <c r="H330">
        <v>7</v>
      </c>
      <c r="I330">
        <v>0</v>
      </c>
      <c r="J330">
        <v>1</v>
      </c>
      <c r="K330">
        <v>100</v>
      </c>
      <c r="L330">
        <v>24941.15234375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6180344320</v>
      </c>
      <c r="D331">
        <v>0</v>
      </c>
      <c r="E331">
        <v>8500630</v>
      </c>
      <c r="F331">
        <v>0</v>
      </c>
      <c r="G331">
        <v>11940801</v>
      </c>
      <c r="H331">
        <v>7</v>
      </c>
      <c r="I331">
        <v>0</v>
      </c>
      <c r="J331">
        <v>1</v>
      </c>
      <c r="K331">
        <v>100</v>
      </c>
      <c r="L331">
        <v>24941.15234375</v>
      </c>
    </row>
    <row r="332" spans="1:12" x14ac:dyDescent="0.25">
      <c r="A332">
        <v>1551</v>
      </c>
      <c r="B332" s="1">
        <f>DATE(2022,12,1) + TIME(0,0,0)</f>
        <v>44896</v>
      </c>
      <c r="C332">
        <v>6180465664</v>
      </c>
      <c r="D332">
        <v>0</v>
      </c>
      <c r="E332">
        <v>8500833</v>
      </c>
      <c r="F332">
        <v>0</v>
      </c>
      <c r="G332">
        <v>12143528</v>
      </c>
      <c r="H332">
        <v>6</v>
      </c>
      <c r="I332">
        <v>0</v>
      </c>
      <c r="J332">
        <v>1</v>
      </c>
      <c r="K332">
        <v>100</v>
      </c>
      <c r="L332">
        <v>20331.337890625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6192487936</v>
      </c>
      <c r="D333">
        <v>0</v>
      </c>
      <c r="E333">
        <v>8520961</v>
      </c>
      <c r="F333">
        <v>0</v>
      </c>
      <c r="G333">
        <v>12143528</v>
      </c>
      <c r="H333">
        <v>6</v>
      </c>
      <c r="I333">
        <v>0</v>
      </c>
      <c r="J333">
        <v>1</v>
      </c>
      <c r="K333">
        <v>100</v>
      </c>
      <c r="L333">
        <v>20331.337890625</v>
      </c>
    </row>
    <row r="334" spans="1:12" x14ac:dyDescent="0.25">
      <c r="A334">
        <v>1552</v>
      </c>
      <c r="B334" s="1">
        <f>DATE(2022,12,2) + TIME(0,0,0)</f>
        <v>44897</v>
      </c>
      <c r="C334">
        <v>6192607744</v>
      </c>
      <c r="D334">
        <v>0</v>
      </c>
      <c r="E334">
        <v>8521157</v>
      </c>
      <c r="F334">
        <v>0</v>
      </c>
      <c r="G334">
        <v>11991527</v>
      </c>
      <c r="H334">
        <v>6</v>
      </c>
      <c r="I334">
        <v>0</v>
      </c>
      <c r="J334">
        <v>1</v>
      </c>
      <c r="K334">
        <v>100</v>
      </c>
      <c r="L334">
        <v>19601.771484375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6198483456</v>
      </c>
      <c r="D335">
        <v>0</v>
      </c>
      <c r="E335">
        <v>8530762</v>
      </c>
      <c r="F335">
        <v>0</v>
      </c>
      <c r="G335">
        <v>11991527</v>
      </c>
      <c r="H335">
        <v>6</v>
      </c>
      <c r="I335">
        <v>0</v>
      </c>
      <c r="J335">
        <v>1</v>
      </c>
      <c r="K335">
        <v>100</v>
      </c>
      <c r="L335">
        <v>19601.771484375</v>
      </c>
    </row>
    <row r="336" spans="1:12" x14ac:dyDescent="0.25">
      <c r="A336">
        <v>1552.5</v>
      </c>
      <c r="B336" s="1">
        <f>DATE(2022,12,2) + TIME(12,0,0)</f>
        <v>44897.5</v>
      </c>
      <c r="C336">
        <v>6198603776</v>
      </c>
      <c r="D336">
        <v>0</v>
      </c>
      <c r="E336">
        <v>8530955</v>
      </c>
      <c r="F336">
        <v>0</v>
      </c>
      <c r="G336">
        <v>12013124</v>
      </c>
      <c r="H336">
        <v>6</v>
      </c>
      <c r="I336">
        <v>0</v>
      </c>
      <c r="J336">
        <v>1</v>
      </c>
      <c r="K336">
        <v>100</v>
      </c>
      <c r="L336">
        <v>19301.998046875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6216503296</v>
      </c>
      <c r="D337">
        <v>0</v>
      </c>
      <c r="E337">
        <v>8559715</v>
      </c>
      <c r="F337">
        <v>0</v>
      </c>
      <c r="G337">
        <v>12013124</v>
      </c>
      <c r="H337">
        <v>6</v>
      </c>
      <c r="I337">
        <v>0</v>
      </c>
      <c r="J337">
        <v>1</v>
      </c>
      <c r="K337">
        <v>100</v>
      </c>
      <c r="L337">
        <v>19301.998046875</v>
      </c>
    </row>
    <row r="338" spans="1:12" x14ac:dyDescent="0.25">
      <c r="A338">
        <v>1554</v>
      </c>
      <c r="B338" s="1">
        <f>DATE(2022,12,4) + TIME(0,0,0)</f>
        <v>44899</v>
      </c>
      <c r="C338">
        <v>6216623616</v>
      </c>
      <c r="D338">
        <v>0</v>
      </c>
      <c r="E338">
        <v>8559965</v>
      </c>
      <c r="F338">
        <v>0</v>
      </c>
      <c r="G338">
        <v>12038585</v>
      </c>
      <c r="H338">
        <v>7</v>
      </c>
      <c r="I338">
        <v>0</v>
      </c>
      <c r="J338">
        <v>1</v>
      </c>
      <c r="K338">
        <v>100</v>
      </c>
      <c r="L338">
        <v>25029.78125</v>
      </c>
    </row>
    <row r="339" spans="1:12" x14ac:dyDescent="0.25">
      <c r="A339">
        <v>1555</v>
      </c>
      <c r="B339" s="1">
        <f>DATE(2022,12,5) + TIME(0,0,0)</f>
        <v>44900</v>
      </c>
      <c r="C339">
        <v>6228662272</v>
      </c>
      <c r="D339">
        <v>0</v>
      </c>
      <c r="E339">
        <v>8584995</v>
      </c>
      <c r="F339">
        <v>0</v>
      </c>
      <c r="G339">
        <v>12038585</v>
      </c>
      <c r="H339">
        <v>7</v>
      </c>
      <c r="I339">
        <v>0</v>
      </c>
      <c r="J339">
        <v>1</v>
      </c>
      <c r="K339">
        <v>100</v>
      </c>
      <c r="L339">
        <v>25029.78125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6240580608</v>
      </c>
      <c r="D340">
        <v>0</v>
      </c>
      <c r="E340">
        <v>8609774</v>
      </c>
      <c r="F340">
        <v>0</v>
      </c>
      <c r="G340">
        <v>12038585</v>
      </c>
      <c r="H340">
        <v>7</v>
      </c>
      <c r="I340">
        <v>0</v>
      </c>
      <c r="J340">
        <v>1</v>
      </c>
      <c r="K340">
        <v>100</v>
      </c>
      <c r="L340">
        <v>25029.78125</v>
      </c>
    </row>
    <row r="341" spans="1:12" x14ac:dyDescent="0.25">
      <c r="A341">
        <v>1556</v>
      </c>
      <c r="B341" s="1">
        <f>DATE(2022,12,6) + TIME(0,0,0)</f>
        <v>44901</v>
      </c>
      <c r="C341">
        <v>6240699392</v>
      </c>
      <c r="D341">
        <v>0</v>
      </c>
      <c r="E341">
        <v>8610027</v>
      </c>
      <c r="F341">
        <v>0</v>
      </c>
      <c r="G341">
        <v>11878756</v>
      </c>
      <c r="H341">
        <v>7</v>
      </c>
      <c r="I341">
        <v>0</v>
      </c>
      <c r="J341">
        <v>1</v>
      </c>
      <c r="K341">
        <v>100</v>
      </c>
      <c r="L341">
        <v>25307.45703125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6252459520</v>
      </c>
      <c r="D342">
        <v>0</v>
      </c>
      <c r="E342">
        <v>8635082</v>
      </c>
      <c r="F342">
        <v>0</v>
      </c>
      <c r="G342">
        <v>11878756</v>
      </c>
      <c r="H342">
        <v>7</v>
      </c>
      <c r="I342">
        <v>0</v>
      </c>
      <c r="J342">
        <v>1</v>
      </c>
      <c r="K342">
        <v>100</v>
      </c>
      <c r="L342">
        <v>25307.45703125</v>
      </c>
    </row>
    <row r="343" spans="1:12" x14ac:dyDescent="0.25">
      <c r="A343">
        <v>1557</v>
      </c>
      <c r="B343" s="1">
        <f>DATE(2022,12,7) + TIME(0,0,0)</f>
        <v>44902</v>
      </c>
      <c r="C343">
        <v>6252580864</v>
      </c>
      <c r="D343">
        <v>0</v>
      </c>
      <c r="E343">
        <v>8635330</v>
      </c>
      <c r="F343">
        <v>0</v>
      </c>
      <c r="G343">
        <v>12130304</v>
      </c>
      <c r="H343">
        <v>7</v>
      </c>
      <c r="I343">
        <v>0</v>
      </c>
      <c r="J343">
        <v>1</v>
      </c>
      <c r="K343">
        <v>100</v>
      </c>
      <c r="L343">
        <v>24779.98828125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6325241344</v>
      </c>
      <c r="D344">
        <v>0</v>
      </c>
      <c r="E344">
        <v>8783762</v>
      </c>
      <c r="F344">
        <v>0</v>
      </c>
      <c r="G344">
        <v>12130304</v>
      </c>
      <c r="H344">
        <v>7</v>
      </c>
      <c r="I344">
        <v>0</v>
      </c>
      <c r="J344">
        <v>1</v>
      </c>
      <c r="K344">
        <v>100</v>
      </c>
      <c r="L344">
        <v>24779.98828125</v>
      </c>
    </row>
    <row r="345" spans="1:12" x14ac:dyDescent="0.25">
      <c r="A345">
        <v>1563</v>
      </c>
      <c r="B345" s="1">
        <f>DATE(2022,12,13) + TIME(0,0,0)</f>
        <v>44908</v>
      </c>
      <c r="C345">
        <v>6325361152</v>
      </c>
      <c r="D345">
        <v>0</v>
      </c>
      <c r="E345">
        <v>8784011</v>
      </c>
      <c r="F345">
        <v>0</v>
      </c>
      <c r="G345">
        <v>11992733</v>
      </c>
      <c r="H345">
        <v>7</v>
      </c>
      <c r="I345">
        <v>0</v>
      </c>
      <c r="J345">
        <v>1</v>
      </c>
      <c r="K345">
        <v>100</v>
      </c>
      <c r="L345">
        <v>24944.08984375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6409190400</v>
      </c>
      <c r="D346">
        <v>0</v>
      </c>
      <c r="E346">
        <v>8958370</v>
      </c>
      <c r="F346">
        <v>0</v>
      </c>
      <c r="G346">
        <v>11992733</v>
      </c>
      <c r="H346">
        <v>7</v>
      </c>
      <c r="I346">
        <v>0</v>
      </c>
      <c r="J346">
        <v>1</v>
      </c>
      <c r="K346">
        <v>100</v>
      </c>
      <c r="L346">
        <v>24944.08984375</v>
      </c>
    </row>
    <row r="347" spans="1:12" x14ac:dyDescent="0.25">
      <c r="A347">
        <v>1570</v>
      </c>
      <c r="B347" s="1">
        <f>DATE(2022,12,20) + TIME(0,0,0)</f>
        <v>44915</v>
      </c>
      <c r="C347">
        <v>6409309184</v>
      </c>
      <c r="D347">
        <v>0</v>
      </c>
      <c r="E347">
        <v>8958619</v>
      </c>
      <c r="F347">
        <v>0</v>
      </c>
      <c r="G347">
        <v>11865818</v>
      </c>
      <c r="H347">
        <v>7</v>
      </c>
      <c r="I347">
        <v>0</v>
      </c>
      <c r="J347">
        <v>1</v>
      </c>
      <c r="K347">
        <v>100</v>
      </c>
      <c r="L347">
        <v>24830.099609375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6421056000</v>
      </c>
      <c r="D348">
        <v>0</v>
      </c>
      <c r="E348">
        <v>8983200</v>
      </c>
      <c r="F348">
        <v>0</v>
      </c>
      <c r="G348">
        <v>11865818</v>
      </c>
      <c r="H348">
        <v>7</v>
      </c>
      <c r="I348">
        <v>0</v>
      </c>
      <c r="J348">
        <v>1</v>
      </c>
      <c r="K348">
        <v>100</v>
      </c>
      <c r="L348">
        <v>24830.099609375</v>
      </c>
    </row>
    <row r="349" spans="1:12" x14ac:dyDescent="0.25">
      <c r="A349">
        <v>1571</v>
      </c>
      <c r="B349" s="1">
        <f>DATE(2022,12,21) + TIME(0,0,0)</f>
        <v>44916</v>
      </c>
      <c r="C349">
        <v>6421172224</v>
      </c>
      <c r="D349">
        <v>0</v>
      </c>
      <c r="E349">
        <v>8983441</v>
      </c>
      <c r="F349">
        <v>0</v>
      </c>
      <c r="G349">
        <v>11596737</v>
      </c>
      <c r="H349">
        <v>7</v>
      </c>
      <c r="I349">
        <v>0</v>
      </c>
      <c r="J349">
        <v>1</v>
      </c>
      <c r="K349">
        <v>100</v>
      </c>
      <c r="L349">
        <v>24087.326171875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6479040000</v>
      </c>
      <c r="D350">
        <v>0</v>
      </c>
      <c r="E350">
        <v>9103637</v>
      </c>
      <c r="F350">
        <v>0</v>
      </c>
      <c r="G350">
        <v>11596737</v>
      </c>
      <c r="H350">
        <v>7</v>
      </c>
      <c r="I350">
        <v>0</v>
      </c>
      <c r="J350">
        <v>1</v>
      </c>
      <c r="K350">
        <v>100</v>
      </c>
      <c r="L350">
        <v>24087.326171875</v>
      </c>
    </row>
    <row r="351" spans="1:12" x14ac:dyDescent="0.25">
      <c r="A351">
        <v>1576</v>
      </c>
      <c r="B351" s="1">
        <f>DATE(2022,12,26) + TIME(0,0,0)</f>
        <v>44921</v>
      </c>
      <c r="C351">
        <v>6479159808</v>
      </c>
      <c r="D351">
        <v>0</v>
      </c>
      <c r="E351">
        <v>9103884</v>
      </c>
      <c r="F351">
        <v>0</v>
      </c>
      <c r="G351">
        <v>12011769</v>
      </c>
      <c r="H351">
        <v>7</v>
      </c>
      <c r="I351">
        <v>0</v>
      </c>
      <c r="J351">
        <v>1</v>
      </c>
      <c r="K351">
        <v>100</v>
      </c>
      <c r="L351">
        <v>24706.09765625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6515075072</v>
      </c>
      <c r="D352">
        <v>0</v>
      </c>
      <c r="E352">
        <v>9177755</v>
      </c>
      <c r="F352">
        <v>0</v>
      </c>
      <c r="G352">
        <v>12011769</v>
      </c>
      <c r="H352">
        <v>7</v>
      </c>
      <c r="I352">
        <v>0</v>
      </c>
      <c r="J352">
        <v>1</v>
      </c>
      <c r="K352">
        <v>100</v>
      </c>
      <c r="L352">
        <v>24706.09765625</v>
      </c>
    </row>
    <row r="353" spans="1:12" x14ac:dyDescent="0.25">
      <c r="A353">
        <v>1579</v>
      </c>
      <c r="B353" s="1">
        <f>DATE(2022,12,29) + TIME(0,0,0)</f>
        <v>44924</v>
      </c>
      <c r="C353">
        <v>6515194880</v>
      </c>
      <c r="D353">
        <v>0</v>
      </c>
      <c r="E353">
        <v>9177970</v>
      </c>
      <c r="F353">
        <v>0</v>
      </c>
      <c r="G353">
        <v>11985577</v>
      </c>
      <c r="H353">
        <v>7</v>
      </c>
      <c r="I353">
        <v>0</v>
      </c>
      <c r="J353">
        <v>1</v>
      </c>
      <c r="K353">
        <v>100</v>
      </c>
      <c r="L353">
        <v>21507.396484375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6670887424</v>
      </c>
      <c r="D354">
        <v>0</v>
      </c>
      <c r="E354">
        <v>9457351</v>
      </c>
      <c r="F354">
        <v>0</v>
      </c>
      <c r="G354">
        <v>11985577</v>
      </c>
      <c r="H354">
        <v>7</v>
      </c>
      <c r="I354">
        <v>0</v>
      </c>
      <c r="J354">
        <v>1</v>
      </c>
      <c r="K354">
        <v>100</v>
      </c>
      <c r="L354">
        <v>21507.396484375</v>
      </c>
    </row>
    <row r="355" spans="1:12" x14ac:dyDescent="0.25">
      <c r="A355">
        <v>1592</v>
      </c>
      <c r="B355" s="1">
        <f>DATE(2023,1,11) + TIME(0,0,0)</f>
        <v>44937</v>
      </c>
      <c r="C355">
        <v>6671007744</v>
      </c>
      <c r="D355">
        <v>0</v>
      </c>
      <c r="E355">
        <v>9457562</v>
      </c>
      <c r="F355">
        <v>0</v>
      </c>
      <c r="G355">
        <v>12000308</v>
      </c>
      <c r="H355">
        <v>7</v>
      </c>
      <c r="I355">
        <v>0</v>
      </c>
      <c r="J355">
        <v>1</v>
      </c>
      <c r="K355">
        <v>100</v>
      </c>
      <c r="L355">
        <v>21026.15234375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6706888704</v>
      </c>
      <c r="D356">
        <v>0</v>
      </c>
      <c r="E356">
        <v>9520430</v>
      </c>
      <c r="F356">
        <v>0</v>
      </c>
      <c r="G356">
        <v>12000308</v>
      </c>
      <c r="H356">
        <v>7</v>
      </c>
      <c r="I356">
        <v>0</v>
      </c>
      <c r="J356">
        <v>1</v>
      </c>
      <c r="K356">
        <v>100</v>
      </c>
      <c r="L356">
        <v>21026.15234375</v>
      </c>
    </row>
    <row r="357" spans="1:12" x14ac:dyDescent="0.25">
      <c r="A357">
        <v>1595</v>
      </c>
      <c r="B357" s="1">
        <f>DATE(2023,1,14) + TIME(0,0,0)</f>
        <v>44940</v>
      </c>
      <c r="C357">
        <v>6707009536</v>
      </c>
      <c r="D357">
        <v>0</v>
      </c>
      <c r="E357">
        <v>9520637</v>
      </c>
      <c r="F357">
        <v>0</v>
      </c>
      <c r="G357">
        <v>12114780</v>
      </c>
      <c r="H357">
        <v>7</v>
      </c>
      <c r="I357">
        <v>0</v>
      </c>
      <c r="J357">
        <v>1</v>
      </c>
      <c r="K357">
        <v>100</v>
      </c>
      <c r="L357">
        <v>20706.58203125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6774609920</v>
      </c>
      <c r="D358">
        <v>0</v>
      </c>
      <c r="E358">
        <v>9636180</v>
      </c>
      <c r="F358">
        <v>0</v>
      </c>
      <c r="G358">
        <v>12114780</v>
      </c>
      <c r="H358">
        <v>7</v>
      </c>
      <c r="I358">
        <v>0</v>
      </c>
      <c r="J358">
        <v>1</v>
      </c>
      <c r="K358">
        <v>100</v>
      </c>
      <c r="L358">
        <v>20706.58203125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6779577344</v>
      </c>
      <c r="D359">
        <v>0</v>
      </c>
      <c r="E359">
        <v>9644669</v>
      </c>
      <c r="F359">
        <v>0</v>
      </c>
      <c r="G359">
        <v>12114780</v>
      </c>
      <c r="H359">
        <v>7</v>
      </c>
      <c r="I359">
        <v>0</v>
      </c>
      <c r="J359">
        <v>1</v>
      </c>
      <c r="K359">
        <v>100</v>
      </c>
      <c r="L359">
        <v>20706.58203125</v>
      </c>
    </row>
    <row r="360" spans="1:12" x14ac:dyDescent="0.25">
      <c r="A360">
        <v>1601</v>
      </c>
      <c r="B360" s="1">
        <f>DATE(2023,1,20) + TIME(0,0,0)</f>
        <v>44946</v>
      </c>
      <c r="C360">
        <v>6779698688</v>
      </c>
      <c r="D360">
        <v>0</v>
      </c>
      <c r="E360">
        <v>9644880</v>
      </c>
      <c r="F360">
        <v>0</v>
      </c>
      <c r="G360">
        <v>12145331</v>
      </c>
      <c r="H360">
        <v>7</v>
      </c>
      <c r="I360">
        <v>0</v>
      </c>
      <c r="J360">
        <v>1</v>
      </c>
      <c r="K360">
        <v>100</v>
      </c>
      <c r="L360">
        <v>21078.8984375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6803867648</v>
      </c>
      <c r="D361">
        <v>0</v>
      </c>
      <c r="E361">
        <v>9686827</v>
      </c>
      <c r="F361">
        <v>0</v>
      </c>
      <c r="G361">
        <v>12145331</v>
      </c>
      <c r="H361">
        <v>7</v>
      </c>
      <c r="I361">
        <v>0</v>
      </c>
      <c r="J361">
        <v>1</v>
      </c>
      <c r="K361">
        <v>100</v>
      </c>
      <c r="L361">
        <v>21078.8984375</v>
      </c>
    </row>
    <row r="362" spans="1:12" x14ac:dyDescent="0.25">
      <c r="A362">
        <v>1603</v>
      </c>
      <c r="B362" s="1">
        <f>DATE(2023,1,22) + TIME(0,0,0)</f>
        <v>44948</v>
      </c>
      <c r="C362">
        <v>6803986432</v>
      </c>
      <c r="D362">
        <v>0</v>
      </c>
      <c r="E362">
        <v>9687033</v>
      </c>
      <c r="F362">
        <v>0</v>
      </c>
      <c r="G362">
        <v>11852150</v>
      </c>
      <c r="H362">
        <v>7</v>
      </c>
      <c r="I362">
        <v>0</v>
      </c>
      <c r="J362">
        <v>1</v>
      </c>
      <c r="K362">
        <v>100</v>
      </c>
      <c r="L362">
        <v>20536.0234375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6839424512</v>
      </c>
      <c r="D363">
        <v>0</v>
      </c>
      <c r="E363">
        <v>9748435</v>
      </c>
      <c r="F363">
        <v>0</v>
      </c>
      <c r="G363">
        <v>11852150</v>
      </c>
      <c r="H363">
        <v>7</v>
      </c>
      <c r="I363">
        <v>0</v>
      </c>
      <c r="J363">
        <v>1</v>
      </c>
      <c r="K363">
        <v>100</v>
      </c>
      <c r="L363">
        <v>20536.0234375</v>
      </c>
    </row>
    <row r="364" spans="1:12" x14ac:dyDescent="0.25">
      <c r="A364">
        <v>1606</v>
      </c>
      <c r="B364" s="1">
        <f>DATE(2023,1,25) + TIME(0,0,0)</f>
        <v>44951</v>
      </c>
      <c r="C364">
        <v>6839545344</v>
      </c>
      <c r="D364">
        <v>0</v>
      </c>
      <c r="E364">
        <v>9748642</v>
      </c>
      <c r="F364">
        <v>0</v>
      </c>
      <c r="G364">
        <v>12101917</v>
      </c>
      <c r="H364">
        <v>7</v>
      </c>
      <c r="I364">
        <v>0</v>
      </c>
      <c r="J364">
        <v>1</v>
      </c>
      <c r="K364">
        <v>100</v>
      </c>
      <c r="L364">
        <v>20702.80078125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6936239616</v>
      </c>
      <c r="D365">
        <v>0</v>
      </c>
      <c r="E365">
        <v>9914058</v>
      </c>
      <c r="F365">
        <v>0</v>
      </c>
      <c r="G365">
        <v>12101917</v>
      </c>
      <c r="H365">
        <v>7</v>
      </c>
      <c r="I365">
        <v>0</v>
      </c>
      <c r="J365">
        <v>1</v>
      </c>
      <c r="K365">
        <v>100</v>
      </c>
      <c r="L365">
        <v>20702.80078125</v>
      </c>
    </row>
    <row r="366" spans="1:12" x14ac:dyDescent="0.25">
      <c r="A366">
        <v>1614</v>
      </c>
      <c r="B366" s="1">
        <f>DATE(2023,2,2) + TIME(0,0,0)</f>
        <v>44959</v>
      </c>
      <c r="C366">
        <v>6936359936</v>
      </c>
      <c r="D366">
        <v>0</v>
      </c>
      <c r="E366">
        <v>9914264</v>
      </c>
      <c r="F366">
        <v>0</v>
      </c>
      <c r="G366">
        <v>12024723</v>
      </c>
      <c r="H366">
        <v>7</v>
      </c>
      <c r="I366">
        <v>0</v>
      </c>
      <c r="J366">
        <v>1</v>
      </c>
      <c r="K366">
        <v>100</v>
      </c>
      <c r="L366">
        <v>20670.525390625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7104585728</v>
      </c>
      <c r="D367">
        <v>0</v>
      </c>
      <c r="E367">
        <v>10203445</v>
      </c>
      <c r="F367">
        <v>0</v>
      </c>
      <c r="G367">
        <v>12024723</v>
      </c>
      <c r="H367">
        <v>7</v>
      </c>
      <c r="I367">
        <v>0</v>
      </c>
      <c r="J367">
        <v>1</v>
      </c>
      <c r="K367">
        <v>100</v>
      </c>
      <c r="L367">
        <v>20670.525390625</v>
      </c>
    </row>
    <row r="368" spans="1:12" x14ac:dyDescent="0.25">
      <c r="A368">
        <v>1628</v>
      </c>
      <c r="B368" s="1">
        <f>DATE(2023,2,16) + TIME(0,0,0)</f>
        <v>44973</v>
      </c>
      <c r="C368">
        <v>7104705536</v>
      </c>
      <c r="D368">
        <v>0</v>
      </c>
      <c r="E368">
        <v>10203552</v>
      </c>
      <c r="F368">
        <v>0</v>
      </c>
      <c r="G368">
        <v>11996016</v>
      </c>
      <c r="H368">
        <v>6</v>
      </c>
      <c r="I368">
        <v>0</v>
      </c>
      <c r="J368">
        <v>1</v>
      </c>
      <c r="K368">
        <v>100</v>
      </c>
      <c r="L368">
        <v>10655.6357421875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7176561664</v>
      </c>
      <c r="D369">
        <v>0</v>
      </c>
      <c r="E369">
        <v>10267379</v>
      </c>
      <c r="F369">
        <v>0</v>
      </c>
      <c r="G369">
        <v>11996016</v>
      </c>
      <c r="H369">
        <v>6</v>
      </c>
      <c r="I369">
        <v>0</v>
      </c>
      <c r="J369">
        <v>1</v>
      </c>
      <c r="K369">
        <v>100</v>
      </c>
      <c r="L369">
        <v>10655.6357421875</v>
      </c>
    </row>
    <row r="370" spans="1:12" x14ac:dyDescent="0.25">
      <c r="A370">
        <v>1634</v>
      </c>
      <c r="B370" s="1">
        <f>DATE(2023,2,22) + TIME(0,0,0)</f>
        <v>44979</v>
      </c>
      <c r="C370">
        <v>7176683008</v>
      </c>
      <c r="D370">
        <v>0</v>
      </c>
      <c r="E370">
        <v>10267585</v>
      </c>
      <c r="F370">
        <v>0</v>
      </c>
      <c r="G370">
        <v>12103048</v>
      </c>
      <c r="H370">
        <v>7</v>
      </c>
      <c r="I370">
        <v>0</v>
      </c>
      <c r="J370">
        <v>1</v>
      </c>
      <c r="K370">
        <v>100</v>
      </c>
      <c r="L370">
        <v>20624.1875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7321798656</v>
      </c>
      <c r="D371">
        <v>0</v>
      </c>
      <c r="E371">
        <v>10514869</v>
      </c>
      <c r="F371">
        <v>0</v>
      </c>
      <c r="G371">
        <v>12103048</v>
      </c>
      <c r="H371">
        <v>7</v>
      </c>
      <c r="I371">
        <v>0</v>
      </c>
      <c r="J371">
        <v>1</v>
      </c>
      <c r="K371">
        <v>100</v>
      </c>
      <c r="L371">
        <v>20624.1875</v>
      </c>
    </row>
    <row r="372" spans="1:12" x14ac:dyDescent="0.25">
      <c r="A372">
        <v>1646</v>
      </c>
      <c r="B372" s="1">
        <f>DATE(2023,3,6) + TIME(0,0,0)</f>
        <v>44991</v>
      </c>
      <c r="C372">
        <v>7321917440</v>
      </c>
      <c r="D372">
        <v>0</v>
      </c>
      <c r="E372">
        <v>10515076</v>
      </c>
      <c r="F372">
        <v>0</v>
      </c>
      <c r="G372">
        <v>11884582</v>
      </c>
      <c r="H372">
        <v>6</v>
      </c>
      <c r="I372">
        <v>0</v>
      </c>
      <c r="J372">
        <v>1</v>
      </c>
      <c r="K372">
        <v>100</v>
      </c>
      <c r="L372">
        <v>20703.35546875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7357452288</v>
      </c>
      <c r="D373">
        <v>0</v>
      </c>
      <c r="E373">
        <v>10576979</v>
      </c>
      <c r="F373">
        <v>0</v>
      </c>
      <c r="G373">
        <v>11884582</v>
      </c>
      <c r="H373">
        <v>6</v>
      </c>
      <c r="I373">
        <v>0</v>
      </c>
      <c r="J373">
        <v>1</v>
      </c>
      <c r="K373">
        <v>100</v>
      </c>
      <c r="L373">
        <v>20703.35546875</v>
      </c>
    </row>
    <row r="374" spans="1:12" x14ac:dyDescent="0.25">
      <c r="A374">
        <v>1649</v>
      </c>
      <c r="B374" s="1">
        <f>DATE(2023,3,9) + TIME(0,0,0)</f>
        <v>44994</v>
      </c>
      <c r="C374">
        <v>7357572608</v>
      </c>
      <c r="D374">
        <v>0</v>
      </c>
      <c r="E374">
        <v>10577187</v>
      </c>
      <c r="F374">
        <v>0</v>
      </c>
      <c r="G374">
        <v>12027465</v>
      </c>
      <c r="H374">
        <v>6</v>
      </c>
      <c r="I374">
        <v>0</v>
      </c>
      <c r="J374">
        <v>1</v>
      </c>
      <c r="K374">
        <v>100</v>
      </c>
      <c r="L374">
        <v>20821.724609375</v>
      </c>
    </row>
    <row r="375" spans="1:12" x14ac:dyDescent="0.25">
      <c r="A375">
        <v>1649.39</v>
      </c>
      <c r="B375" s="1">
        <f>DATE(2023,3,9) + TIME(9,21,36)</f>
        <v>44994.39</v>
      </c>
      <c r="C375">
        <v>7362263040</v>
      </c>
      <c r="D375">
        <v>0</v>
      </c>
      <c r="E375">
        <v>10585308</v>
      </c>
      <c r="F375">
        <v>0</v>
      </c>
      <c r="G375">
        <v>12027465</v>
      </c>
      <c r="H375">
        <v>6</v>
      </c>
      <c r="I375">
        <v>0</v>
      </c>
      <c r="J375">
        <v>1</v>
      </c>
      <c r="K375">
        <v>100</v>
      </c>
      <c r="L375">
        <v>20821.724609375</v>
      </c>
    </row>
    <row r="376" spans="1:12" x14ac:dyDescent="0.25">
      <c r="A376">
        <v>1649.4</v>
      </c>
      <c r="B376" s="1">
        <f>DATE(2023,3,9) + TIME(9,35,59)</f>
        <v>44994.399988425925</v>
      </c>
      <c r="C376">
        <v>7362381312</v>
      </c>
      <c r="D376">
        <v>0</v>
      </c>
      <c r="E376">
        <v>10585513</v>
      </c>
      <c r="F376">
        <v>0</v>
      </c>
      <c r="G376">
        <v>11807790</v>
      </c>
      <c r="H376">
        <v>6</v>
      </c>
      <c r="I376">
        <v>0</v>
      </c>
      <c r="J376">
        <v>1</v>
      </c>
      <c r="K376">
        <v>100</v>
      </c>
      <c r="L376">
        <v>20493.1171875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7369347584</v>
      </c>
      <c r="D377">
        <v>0</v>
      </c>
      <c r="E377">
        <v>10597604</v>
      </c>
      <c r="F377">
        <v>0</v>
      </c>
      <c r="G377">
        <v>11807790</v>
      </c>
      <c r="H377">
        <v>6</v>
      </c>
      <c r="I377">
        <v>0</v>
      </c>
      <c r="J377">
        <v>1</v>
      </c>
      <c r="K377">
        <v>100</v>
      </c>
      <c r="L377">
        <v>20493.1171875</v>
      </c>
    </row>
    <row r="378" spans="1:12" x14ac:dyDescent="0.25">
      <c r="A378">
        <v>1650</v>
      </c>
      <c r="B378" s="1">
        <f>DATE(2023,3,10) + TIME(0,0,0)</f>
        <v>44995</v>
      </c>
      <c r="C378">
        <v>7369466880</v>
      </c>
      <c r="D378">
        <v>0</v>
      </c>
      <c r="E378">
        <v>10597810</v>
      </c>
      <c r="F378">
        <v>0</v>
      </c>
      <c r="G378">
        <v>11878998</v>
      </c>
      <c r="H378">
        <v>7</v>
      </c>
      <c r="I378">
        <v>0</v>
      </c>
      <c r="J378">
        <v>1</v>
      </c>
      <c r="K378">
        <v>100</v>
      </c>
      <c r="L378">
        <v>20604.697265625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7381227008</v>
      </c>
      <c r="D379">
        <v>0</v>
      </c>
      <c r="E379">
        <v>10618208</v>
      </c>
      <c r="F379">
        <v>0</v>
      </c>
      <c r="G379">
        <v>11878998</v>
      </c>
      <c r="H379">
        <v>7</v>
      </c>
      <c r="I379">
        <v>0</v>
      </c>
      <c r="J379">
        <v>1</v>
      </c>
      <c r="K379">
        <v>100</v>
      </c>
      <c r="L379">
        <v>20604.697265625</v>
      </c>
    </row>
    <row r="380" spans="1:12" x14ac:dyDescent="0.25">
      <c r="A380">
        <v>1651</v>
      </c>
      <c r="B380" s="1">
        <f>DATE(2023,3,11) + TIME(0,0,0)</f>
        <v>44996</v>
      </c>
      <c r="C380">
        <v>7381345792</v>
      </c>
      <c r="D380">
        <v>0</v>
      </c>
      <c r="E380">
        <v>10618413</v>
      </c>
      <c r="F380">
        <v>0</v>
      </c>
      <c r="G380">
        <v>11888333</v>
      </c>
      <c r="H380">
        <v>6</v>
      </c>
      <c r="I380">
        <v>0</v>
      </c>
      <c r="J380">
        <v>1</v>
      </c>
      <c r="K380">
        <v>100</v>
      </c>
      <c r="L380">
        <v>20417.275390625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7393115136</v>
      </c>
      <c r="D381">
        <v>0</v>
      </c>
      <c r="E381">
        <v>10638626</v>
      </c>
      <c r="F381">
        <v>0</v>
      </c>
      <c r="G381">
        <v>11888333</v>
      </c>
      <c r="H381">
        <v>6</v>
      </c>
      <c r="I381">
        <v>0</v>
      </c>
      <c r="J381">
        <v>1</v>
      </c>
      <c r="K381">
        <v>100</v>
      </c>
      <c r="L381">
        <v>20417.275390625</v>
      </c>
    </row>
    <row r="382" spans="1:12" x14ac:dyDescent="0.25">
      <c r="A382">
        <v>1652</v>
      </c>
      <c r="B382" s="1">
        <f>DATE(2023,3,12) + TIME(0,0,0)</f>
        <v>44997</v>
      </c>
      <c r="C382">
        <v>7393232384</v>
      </c>
      <c r="D382">
        <v>0</v>
      </c>
      <c r="E382">
        <v>10638755</v>
      </c>
      <c r="F382">
        <v>0</v>
      </c>
      <c r="G382">
        <v>11746774</v>
      </c>
      <c r="H382">
        <v>5</v>
      </c>
      <c r="I382">
        <v>0</v>
      </c>
      <c r="J382">
        <v>1</v>
      </c>
      <c r="K382">
        <v>100</v>
      </c>
      <c r="L382">
        <v>12900.880859375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7416608768</v>
      </c>
      <c r="D383">
        <v>0</v>
      </c>
      <c r="E383">
        <v>10664427</v>
      </c>
      <c r="F383">
        <v>0</v>
      </c>
      <c r="G383">
        <v>11746774</v>
      </c>
      <c r="H383">
        <v>5</v>
      </c>
      <c r="I383">
        <v>0</v>
      </c>
      <c r="J383">
        <v>1</v>
      </c>
      <c r="K383">
        <v>100</v>
      </c>
      <c r="L383">
        <v>12900.880859375</v>
      </c>
    </row>
    <row r="384" spans="1:12" x14ac:dyDescent="0.25">
      <c r="A384">
        <v>1654</v>
      </c>
      <c r="B384" s="1">
        <f>DATE(2023,3,14) + TIME(0,0,0)</f>
        <v>44999</v>
      </c>
      <c r="C384">
        <v>7416727552</v>
      </c>
      <c r="D384">
        <v>0</v>
      </c>
      <c r="E384">
        <v>10664556</v>
      </c>
      <c r="F384">
        <v>0</v>
      </c>
      <c r="G384">
        <v>11902526</v>
      </c>
      <c r="H384">
        <v>6</v>
      </c>
      <c r="I384">
        <v>0</v>
      </c>
      <c r="J384">
        <v>1</v>
      </c>
      <c r="K384">
        <v>100</v>
      </c>
      <c r="L384">
        <v>12804.642578125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7464218624</v>
      </c>
      <c r="D385">
        <v>0</v>
      </c>
      <c r="E385">
        <v>10715646</v>
      </c>
      <c r="F385">
        <v>0</v>
      </c>
      <c r="G385">
        <v>11902526</v>
      </c>
      <c r="H385">
        <v>6</v>
      </c>
      <c r="I385">
        <v>0</v>
      </c>
      <c r="J385">
        <v>1</v>
      </c>
      <c r="K385">
        <v>100</v>
      </c>
      <c r="L385">
        <v>12804.642578125</v>
      </c>
    </row>
    <row r="386" spans="1:12" x14ac:dyDescent="0.25">
      <c r="A386">
        <v>1658</v>
      </c>
      <c r="B386" s="1">
        <f>DATE(2023,3,18) + TIME(0,0,0)</f>
        <v>45003</v>
      </c>
      <c r="C386">
        <v>7464338432</v>
      </c>
      <c r="D386">
        <v>0</v>
      </c>
      <c r="E386">
        <v>10715861</v>
      </c>
      <c r="F386">
        <v>0</v>
      </c>
      <c r="G386">
        <v>11954713</v>
      </c>
      <c r="H386">
        <v>7</v>
      </c>
      <c r="I386">
        <v>0</v>
      </c>
      <c r="J386">
        <v>1</v>
      </c>
      <c r="K386">
        <v>100</v>
      </c>
      <c r="L386">
        <v>21478.171875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7655494144</v>
      </c>
      <c r="D387">
        <v>0</v>
      </c>
      <c r="E387">
        <v>11059297</v>
      </c>
      <c r="F387">
        <v>0</v>
      </c>
      <c r="G387">
        <v>11954713</v>
      </c>
      <c r="H387">
        <v>7</v>
      </c>
      <c r="I387">
        <v>0</v>
      </c>
      <c r="J387">
        <v>1</v>
      </c>
      <c r="K387">
        <v>100</v>
      </c>
      <c r="L387">
        <v>21478.171875</v>
      </c>
    </row>
    <row r="388" spans="1:12" x14ac:dyDescent="0.25">
      <c r="A388">
        <v>1674</v>
      </c>
      <c r="B388" s="1">
        <f>DATE(2023,4,3) + TIME(0,0,0)</f>
        <v>45019</v>
      </c>
      <c r="C388">
        <v>7655615488</v>
      </c>
      <c r="D388">
        <v>0</v>
      </c>
      <c r="E388">
        <v>11059507</v>
      </c>
      <c r="F388">
        <v>0</v>
      </c>
      <c r="G388">
        <v>12130198</v>
      </c>
      <c r="H388">
        <v>6</v>
      </c>
      <c r="I388">
        <v>0</v>
      </c>
      <c r="J388">
        <v>1</v>
      </c>
      <c r="K388">
        <v>100</v>
      </c>
      <c r="L388">
        <v>21035.517578125</v>
      </c>
    </row>
    <row r="389" spans="1:12" x14ac:dyDescent="0.25">
      <c r="A389">
        <v>1674.05</v>
      </c>
      <c r="B389" s="1">
        <f>DATE(2023,4,3) + TIME(1,12,0)</f>
        <v>45019.05</v>
      </c>
      <c r="C389">
        <v>7656222208</v>
      </c>
      <c r="D389">
        <v>0</v>
      </c>
      <c r="E389">
        <v>11060559</v>
      </c>
      <c r="F389">
        <v>0</v>
      </c>
      <c r="G389">
        <v>12130198</v>
      </c>
      <c r="H389">
        <v>6</v>
      </c>
      <c r="I389">
        <v>0</v>
      </c>
      <c r="J389">
        <v>1</v>
      </c>
      <c r="K389">
        <v>100</v>
      </c>
      <c r="L389">
        <v>21035.517578125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7667624448</v>
      </c>
      <c r="D390">
        <v>0</v>
      </c>
      <c r="E390">
        <v>11080332</v>
      </c>
      <c r="F390">
        <v>0</v>
      </c>
      <c r="G390">
        <v>12130198</v>
      </c>
      <c r="H390">
        <v>6</v>
      </c>
      <c r="I390">
        <v>0</v>
      </c>
      <c r="J390">
        <v>1</v>
      </c>
      <c r="K390">
        <v>100</v>
      </c>
      <c r="L390">
        <v>21035.517578125</v>
      </c>
    </row>
    <row r="391" spans="1:12" x14ac:dyDescent="0.25">
      <c r="A391">
        <v>1675</v>
      </c>
      <c r="B391" s="1">
        <f>DATE(2023,4,4) + TIME(0,0,0)</f>
        <v>45020</v>
      </c>
      <c r="C391">
        <v>7667744256</v>
      </c>
      <c r="D391">
        <v>0</v>
      </c>
      <c r="E391">
        <v>11080542</v>
      </c>
      <c r="F391">
        <v>0</v>
      </c>
      <c r="G391">
        <v>11978605</v>
      </c>
      <c r="H391">
        <v>6</v>
      </c>
      <c r="I391">
        <v>0</v>
      </c>
      <c r="J391">
        <v>1</v>
      </c>
      <c r="K391">
        <v>100</v>
      </c>
      <c r="L391">
        <v>20958.3515625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7679603200</v>
      </c>
      <c r="D392">
        <v>0</v>
      </c>
      <c r="E392">
        <v>11101291</v>
      </c>
      <c r="F392">
        <v>0</v>
      </c>
      <c r="G392">
        <v>11978605</v>
      </c>
      <c r="H392">
        <v>6</v>
      </c>
      <c r="I392">
        <v>0</v>
      </c>
      <c r="J392">
        <v>1</v>
      </c>
      <c r="K392">
        <v>100</v>
      </c>
      <c r="L392">
        <v>20958.3515625</v>
      </c>
    </row>
    <row r="393" spans="1:12" x14ac:dyDescent="0.25">
      <c r="A393">
        <v>1676</v>
      </c>
      <c r="B393" s="1">
        <f>DATE(2023,4,5) + TIME(0,0,0)</f>
        <v>45021</v>
      </c>
      <c r="C393">
        <v>7679724032</v>
      </c>
      <c r="D393">
        <v>0</v>
      </c>
      <c r="E393">
        <v>11101494</v>
      </c>
      <c r="F393">
        <v>0</v>
      </c>
      <c r="G393">
        <v>12121354</v>
      </c>
      <c r="H393">
        <v>6</v>
      </c>
      <c r="I393">
        <v>0</v>
      </c>
      <c r="J393">
        <v>1</v>
      </c>
      <c r="K393">
        <v>100</v>
      </c>
      <c r="L393">
        <v>20363.931640625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7691724288</v>
      </c>
      <c r="D394">
        <v>0</v>
      </c>
      <c r="E394">
        <v>11121655</v>
      </c>
      <c r="F394">
        <v>0</v>
      </c>
      <c r="G394">
        <v>12121354</v>
      </c>
      <c r="H394">
        <v>6</v>
      </c>
      <c r="I394">
        <v>0</v>
      </c>
      <c r="J394">
        <v>1</v>
      </c>
      <c r="K394">
        <v>100</v>
      </c>
      <c r="L394">
        <v>20363.931640625</v>
      </c>
    </row>
    <row r="395" spans="1:12" x14ac:dyDescent="0.25">
      <c r="A395">
        <v>1677</v>
      </c>
      <c r="B395" s="1">
        <f>DATE(2023,4,6) + TIME(0,0,0)</f>
        <v>45022</v>
      </c>
      <c r="C395">
        <v>7691845120</v>
      </c>
      <c r="D395">
        <v>0</v>
      </c>
      <c r="E395">
        <v>11121864</v>
      </c>
      <c r="F395">
        <v>0</v>
      </c>
      <c r="G395">
        <v>12064748</v>
      </c>
      <c r="H395">
        <v>7</v>
      </c>
      <c r="I395">
        <v>0</v>
      </c>
      <c r="J395">
        <v>1</v>
      </c>
      <c r="K395">
        <v>100</v>
      </c>
      <c r="L395">
        <v>20985.705078125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7739983360</v>
      </c>
      <c r="D396">
        <v>0</v>
      </c>
      <c r="E396">
        <v>11205597</v>
      </c>
      <c r="F396">
        <v>0</v>
      </c>
      <c r="G396">
        <v>12064748</v>
      </c>
      <c r="H396">
        <v>7</v>
      </c>
      <c r="I396">
        <v>0</v>
      </c>
      <c r="J396">
        <v>1</v>
      </c>
      <c r="K396">
        <v>100</v>
      </c>
      <c r="L396">
        <v>20985.705078125</v>
      </c>
    </row>
    <row r="397" spans="1:12" x14ac:dyDescent="0.25">
      <c r="A397">
        <v>1681</v>
      </c>
      <c r="B397" s="1">
        <f>DATE(2023,4,10) + TIME(0,0,0)</f>
        <v>45026</v>
      </c>
      <c r="C397">
        <v>7740104192</v>
      </c>
      <c r="D397">
        <v>0</v>
      </c>
      <c r="E397">
        <v>11205808</v>
      </c>
      <c r="F397">
        <v>0</v>
      </c>
      <c r="G397">
        <v>12059326</v>
      </c>
      <c r="H397">
        <v>7</v>
      </c>
      <c r="I397">
        <v>0</v>
      </c>
      <c r="J397">
        <v>1</v>
      </c>
      <c r="K397">
        <v>100</v>
      </c>
      <c r="L397">
        <v>21041.197265625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7752042496</v>
      </c>
      <c r="D398">
        <v>0</v>
      </c>
      <c r="E398">
        <v>11226639</v>
      </c>
      <c r="F398">
        <v>0</v>
      </c>
      <c r="G398">
        <v>12059326</v>
      </c>
      <c r="H398">
        <v>7</v>
      </c>
      <c r="I398">
        <v>0</v>
      </c>
      <c r="J398">
        <v>1</v>
      </c>
      <c r="K398">
        <v>100</v>
      </c>
      <c r="L398">
        <v>21041.197265625</v>
      </c>
    </row>
    <row r="399" spans="1:12" x14ac:dyDescent="0.25">
      <c r="A399">
        <v>1682</v>
      </c>
      <c r="B399" s="1">
        <f>DATE(2023,4,11) + TIME(0,0,0)</f>
        <v>45027</v>
      </c>
      <c r="C399">
        <v>7752163328</v>
      </c>
      <c r="D399">
        <v>0</v>
      </c>
      <c r="E399">
        <v>11226844</v>
      </c>
      <c r="F399">
        <v>0</v>
      </c>
      <c r="G399">
        <v>12086860</v>
      </c>
      <c r="H399">
        <v>7</v>
      </c>
      <c r="I399">
        <v>0</v>
      </c>
      <c r="J399">
        <v>1</v>
      </c>
      <c r="K399">
        <v>100</v>
      </c>
      <c r="L399">
        <v>20495.34375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7758086144</v>
      </c>
      <c r="D400">
        <v>0</v>
      </c>
      <c r="E400">
        <v>11236886</v>
      </c>
      <c r="F400">
        <v>0</v>
      </c>
      <c r="G400">
        <v>12086860</v>
      </c>
      <c r="H400">
        <v>7</v>
      </c>
      <c r="I400">
        <v>0</v>
      </c>
      <c r="J400">
        <v>1</v>
      </c>
      <c r="K400">
        <v>100</v>
      </c>
      <c r="L400">
        <v>20495.34375</v>
      </c>
    </row>
    <row r="401" spans="1:12" x14ac:dyDescent="0.25">
      <c r="A401">
        <v>1682.5</v>
      </c>
      <c r="B401" s="1">
        <f>DATE(2023,4,11) + TIME(12,0,0)</f>
        <v>45027.5</v>
      </c>
      <c r="C401">
        <v>7758206464</v>
      </c>
      <c r="D401">
        <v>0</v>
      </c>
      <c r="E401">
        <v>11237094</v>
      </c>
      <c r="F401">
        <v>0</v>
      </c>
      <c r="G401">
        <v>12018678</v>
      </c>
      <c r="H401">
        <v>7</v>
      </c>
      <c r="I401">
        <v>0</v>
      </c>
      <c r="J401">
        <v>1</v>
      </c>
      <c r="K401">
        <v>100</v>
      </c>
      <c r="L401">
        <v>20775.90625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8004469248</v>
      </c>
      <c r="D402">
        <v>0</v>
      </c>
      <c r="E402">
        <v>11662792</v>
      </c>
      <c r="F402">
        <v>0</v>
      </c>
      <c r="G402">
        <v>12018678</v>
      </c>
      <c r="H402">
        <v>7</v>
      </c>
      <c r="I402">
        <v>0</v>
      </c>
      <c r="J402">
        <v>1</v>
      </c>
      <c r="K402">
        <v>100</v>
      </c>
      <c r="L402">
        <v>20775.90625</v>
      </c>
    </row>
    <row r="403" spans="1:12" x14ac:dyDescent="0.25">
      <c r="A403">
        <v>1703</v>
      </c>
      <c r="B403" s="1">
        <f>DATE(2023,5,2) + TIME(0,0,0)</f>
        <v>45048</v>
      </c>
      <c r="C403">
        <v>8004588544</v>
      </c>
      <c r="D403">
        <v>0</v>
      </c>
      <c r="E403">
        <v>11662999</v>
      </c>
      <c r="F403">
        <v>0</v>
      </c>
      <c r="G403">
        <v>11952226</v>
      </c>
      <c r="H403">
        <v>7</v>
      </c>
      <c r="I403">
        <v>0</v>
      </c>
      <c r="J403">
        <v>1</v>
      </c>
      <c r="K403">
        <v>100</v>
      </c>
      <c r="L403">
        <v>20673.65234375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8052277760</v>
      </c>
      <c r="D404">
        <v>0</v>
      </c>
      <c r="E404">
        <v>11745487</v>
      </c>
      <c r="F404">
        <v>0</v>
      </c>
      <c r="G404">
        <v>11952226</v>
      </c>
      <c r="H404">
        <v>7</v>
      </c>
      <c r="I404">
        <v>0</v>
      </c>
      <c r="J404">
        <v>1</v>
      </c>
      <c r="K404">
        <v>100</v>
      </c>
      <c r="L404">
        <v>20673.65234375</v>
      </c>
    </row>
    <row r="405" spans="1:12" x14ac:dyDescent="0.25">
      <c r="A405">
        <v>1707</v>
      </c>
      <c r="B405" s="1">
        <f>DATE(2023,5,6) + TIME(0,0,0)</f>
        <v>45052</v>
      </c>
      <c r="C405">
        <v>8052397568</v>
      </c>
      <c r="D405">
        <v>0</v>
      </c>
      <c r="E405">
        <v>11745696</v>
      </c>
      <c r="F405">
        <v>0</v>
      </c>
      <c r="G405">
        <v>11981877</v>
      </c>
      <c r="H405">
        <v>7</v>
      </c>
      <c r="I405">
        <v>0</v>
      </c>
      <c r="J405">
        <v>1</v>
      </c>
      <c r="K405">
        <v>100</v>
      </c>
      <c r="L405">
        <v>20889.673828125</v>
      </c>
    </row>
    <row r="406" spans="1:12" x14ac:dyDescent="0.25">
      <c r="A406">
        <v>1709</v>
      </c>
      <c r="B406" s="1">
        <f>DATE(2023,5,8) + TIME(0,0,0)</f>
        <v>45054</v>
      </c>
      <c r="C406">
        <v>8076361728</v>
      </c>
      <c r="D406">
        <v>0</v>
      </c>
      <c r="E406">
        <v>11787475</v>
      </c>
      <c r="F406">
        <v>0</v>
      </c>
      <c r="G406">
        <v>11981877</v>
      </c>
      <c r="H406">
        <v>7</v>
      </c>
      <c r="I406">
        <v>0</v>
      </c>
      <c r="J406">
        <v>1</v>
      </c>
      <c r="K406">
        <v>100</v>
      </c>
      <c r="L406">
        <v>20889.673828125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8088223744</v>
      </c>
      <c r="D407">
        <v>0</v>
      </c>
      <c r="E407">
        <v>11808156</v>
      </c>
      <c r="F407">
        <v>0</v>
      </c>
      <c r="G407">
        <v>11981877</v>
      </c>
      <c r="H407">
        <v>7</v>
      </c>
      <c r="I407">
        <v>0</v>
      </c>
      <c r="J407">
        <v>1</v>
      </c>
      <c r="K407">
        <v>100</v>
      </c>
      <c r="L407">
        <v>20889.673828125</v>
      </c>
    </row>
    <row r="408" spans="1:12" x14ac:dyDescent="0.25">
      <c r="A408">
        <v>1710</v>
      </c>
      <c r="B408" s="1">
        <f>DATE(2023,5,9) + TIME(0,0,0)</f>
        <v>45055</v>
      </c>
      <c r="C408">
        <v>8088343040</v>
      </c>
      <c r="D408">
        <v>0</v>
      </c>
      <c r="E408">
        <v>11808390</v>
      </c>
      <c r="F408">
        <v>0</v>
      </c>
      <c r="G408">
        <v>11955928</v>
      </c>
      <c r="H408">
        <v>7</v>
      </c>
      <c r="I408">
        <v>0</v>
      </c>
      <c r="J408">
        <v>1</v>
      </c>
      <c r="K408">
        <v>100</v>
      </c>
      <c r="L408">
        <v>23403.27734375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8124091392</v>
      </c>
      <c r="D409">
        <v>0</v>
      </c>
      <c r="E409">
        <v>11878366</v>
      </c>
      <c r="F409">
        <v>0</v>
      </c>
      <c r="G409">
        <v>11955928</v>
      </c>
      <c r="H409">
        <v>7</v>
      </c>
      <c r="I409">
        <v>0</v>
      </c>
      <c r="J409">
        <v>1</v>
      </c>
      <c r="K409">
        <v>100</v>
      </c>
      <c r="L409">
        <v>23403.27734375</v>
      </c>
    </row>
    <row r="410" spans="1:12" x14ac:dyDescent="0.25">
      <c r="A410">
        <v>1713</v>
      </c>
      <c r="B410" s="1">
        <f>DATE(2023,5,12) + TIME(0,0,0)</f>
        <v>45058</v>
      </c>
      <c r="C410">
        <v>8124209664</v>
      </c>
      <c r="D410">
        <v>0</v>
      </c>
      <c r="E410">
        <v>11878594</v>
      </c>
      <c r="F410">
        <v>0</v>
      </c>
      <c r="G410">
        <v>11821480</v>
      </c>
      <c r="H410">
        <v>7</v>
      </c>
      <c r="I410">
        <v>0</v>
      </c>
      <c r="J410">
        <v>1</v>
      </c>
      <c r="K410">
        <v>100</v>
      </c>
      <c r="L410">
        <v>22847.626953125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8125746176</v>
      </c>
      <c r="D411">
        <v>0</v>
      </c>
      <c r="E411">
        <v>11881565</v>
      </c>
      <c r="F411">
        <v>0</v>
      </c>
      <c r="G411">
        <v>11821480</v>
      </c>
      <c r="H411">
        <v>7</v>
      </c>
      <c r="I411">
        <v>0</v>
      </c>
      <c r="J411">
        <v>1</v>
      </c>
      <c r="K411">
        <v>100</v>
      </c>
      <c r="L411">
        <v>22847.626953125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8135912960</v>
      </c>
      <c r="D412">
        <v>0</v>
      </c>
      <c r="E412">
        <v>11901213</v>
      </c>
      <c r="F412">
        <v>0</v>
      </c>
      <c r="G412">
        <v>11821480</v>
      </c>
      <c r="H412">
        <v>7</v>
      </c>
      <c r="I412">
        <v>0</v>
      </c>
      <c r="J412">
        <v>1</v>
      </c>
      <c r="K412">
        <v>100</v>
      </c>
      <c r="L412">
        <v>22847.626953125</v>
      </c>
    </row>
    <row r="413" spans="1:12" x14ac:dyDescent="0.25">
      <c r="A413">
        <v>1714</v>
      </c>
      <c r="B413" s="1">
        <f>DATE(2023,5,13) + TIME(0,0,0)</f>
        <v>45059</v>
      </c>
      <c r="C413">
        <v>8136031744</v>
      </c>
      <c r="D413">
        <v>0</v>
      </c>
      <c r="E413">
        <v>11901442</v>
      </c>
      <c r="F413">
        <v>0</v>
      </c>
      <c r="G413">
        <v>11907566</v>
      </c>
      <c r="H413">
        <v>7</v>
      </c>
      <c r="I413">
        <v>0</v>
      </c>
      <c r="J413">
        <v>1</v>
      </c>
      <c r="K413">
        <v>100</v>
      </c>
      <c r="L413">
        <v>22849.720703125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8195450880</v>
      </c>
      <c r="D414">
        <v>0</v>
      </c>
      <c r="E414">
        <v>12015462</v>
      </c>
      <c r="F414">
        <v>0</v>
      </c>
      <c r="G414">
        <v>11907566</v>
      </c>
      <c r="H414">
        <v>7</v>
      </c>
      <c r="I414">
        <v>0</v>
      </c>
      <c r="J414">
        <v>1</v>
      </c>
      <c r="K414">
        <v>100</v>
      </c>
      <c r="L414">
        <v>22849.720703125</v>
      </c>
    </row>
    <row r="415" spans="1:12" x14ac:dyDescent="0.25">
      <c r="A415">
        <v>1719</v>
      </c>
      <c r="B415" s="1">
        <f>DATE(2023,5,18) + TIME(0,0,0)</f>
        <v>45064</v>
      </c>
      <c r="C415">
        <v>8195570176</v>
      </c>
      <c r="D415">
        <v>0</v>
      </c>
      <c r="E415">
        <v>12015691</v>
      </c>
      <c r="F415">
        <v>0</v>
      </c>
      <c r="G415">
        <v>11977192</v>
      </c>
      <c r="H415">
        <v>7</v>
      </c>
      <c r="I415">
        <v>0</v>
      </c>
      <c r="J415">
        <v>1</v>
      </c>
      <c r="K415">
        <v>100</v>
      </c>
      <c r="L415">
        <v>22881.626953125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8291268096</v>
      </c>
      <c r="D416">
        <v>0</v>
      </c>
      <c r="E416">
        <v>12198515</v>
      </c>
      <c r="F416">
        <v>0</v>
      </c>
      <c r="G416">
        <v>11977192</v>
      </c>
      <c r="H416">
        <v>7</v>
      </c>
      <c r="I416">
        <v>0</v>
      </c>
      <c r="J416">
        <v>1</v>
      </c>
      <c r="K416">
        <v>100</v>
      </c>
      <c r="L416">
        <v>22881.626953125</v>
      </c>
    </row>
    <row r="417" spans="1:12" x14ac:dyDescent="0.25">
      <c r="A417">
        <v>1727</v>
      </c>
      <c r="B417" s="1">
        <f>DATE(2023,5,26) + TIME(0,0,0)</f>
        <v>45072</v>
      </c>
      <c r="C417">
        <v>8291387392</v>
      </c>
      <c r="D417">
        <v>0</v>
      </c>
      <c r="E417">
        <v>12198737</v>
      </c>
      <c r="F417">
        <v>0</v>
      </c>
      <c r="G417">
        <v>11915458</v>
      </c>
      <c r="H417">
        <v>7</v>
      </c>
      <c r="I417">
        <v>0</v>
      </c>
      <c r="J417">
        <v>1</v>
      </c>
      <c r="K417">
        <v>100</v>
      </c>
      <c r="L417">
        <v>22174.83984375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8297225728</v>
      </c>
      <c r="D418">
        <v>0</v>
      </c>
      <c r="E418">
        <v>12209602</v>
      </c>
      <c r="F418">
        <v>0</v>
      </c>
      <c r="G418">
        <v>11915458</v>
      </c>
      <c r="H418">
        <v>7</v>
      </c>
      <c r="I418">
        <v>0</v>
      </c>
      <c r="J418">
        <v>1</v>
      </c>
      <c r="K418">
        <v>100</v>
      </c>
      <c r="L418">
        <v>22174.83984375</v>
      </c>
    </row>
    <row r="419" spans="1:12" x14ac:dyDescent="0.25">
      <c r="A419">
        <v>1727.5</v>
      </c>
      <c r="B419" s="1">
        <f>DATE(2023,5,26) + TIME(12,0,0)</f>
        <v>45072.5</v>
      </c>
      <c r="C419">
        <v>8297345536</v>
      </c>
      <c r="D419">
        <v>0</v>
      </c>
      <c r="E419">
        <v>12209831</v>
      </c>
      <c r="F419">
        <v>0</v>
      </c>
      <c r="G419">
        <v>11971306</v>
      </c>
      <c r="H419">
        <v>7</v>
      </c>
      <c r="I419">
        <v>0</v>
      </c>
      <c r="J419">
        <v>1</v>
      </c>
      <c r="K419">
        <v>100</v>
      </c>
      <c r="L419">
        <v>22854.619140625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8446867456</v>
      </c>
      <c r="D420">
        <v>0</v>
      </c>
      <c r="E420">
        <v>12495285</v>
      </c>
      <c r="F420">
        <v>0</v>
      </c>
      <c r="G420">
        <v>11971306</v>
      </c>
      <c r="H420">
        <v>7</v>
      </c>
      <c r="I420">
        <v>0</v>
      </c>
      <c r="J420">
        <v>1</v>
      </c>
      <c r="K420">
        <v>100</v>
      </c>
      <c r="L420">
        <v>22854.619140625</v>
      </c>
    </row>
    <row r="421" spans="1:12" x14ac:dyDescent="0.25">
      <c r="A421">
        <v>1740</v>
      </c>
      <c r="B421" s="1">
        <f>DATE(2023,6,8) + TIME(0,0,0)</f>
        <v>45085</v>
      </c>
      <c r="C421">
        <v>8446987264</v>
      </c>
      <c r="D421">
        <v>0</v>
      </c>
      <c r="E421">
        <v>12495509</v>
      </c>
      <c r="F421">
        <v>0</v>
      </c>
      <c r="G421">
        <v>11977596</v>
      </c>
      <c r="H421">
        <v>7</v>
      </c>
      <c r="I421">
        <v>0</v>
      </c>
      <c r="J421">
        <v>1</v>
      </c>
      <c r="K421">
        <v>100</v>
      </c>
      <c r="L421">
        <v>22401.958984375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8456449536</v>
      </c>
      <c r="D422">
        <v>0</v>
      </c>
      <c r="E422">
        <v>12513207</v>
      </c>
      <c r="F422">
        <v>0</v>
      </c>
      <c r="G422">
        <v>11977596</v>
      </c>
      <c r="H422">
        <v>7</v>
      </c>
      <c r="I422">
        <v>0</v>
      </c>
      <c r="J422">
        <v>1</v>
      </c>
      <c r="K422">
        <v>100</v>
      </c>
      <c r="L422">
        <v>22401.958984375</v>
      </c>
    </row>
    <row r="423" spans="1:12" x14ac:dyDescent="0.25">
      <c r="A423">
        <v>1740.8</v>
      </c>
      <c r="B423" s="1">
        <f>DATE(2023,6,8) + TIME(19,12,0)</f>
        <v>45085.8</v>
      </c>
      <c r="C423">
        <v>8456569856</v>
      </c>
      <c r="D423">
        <v>0</v>
      </c>
      <c r="E423">
        <v>12513429</v>
      </c>
      <c r="F423">
        <v>0</v>
      </c>
      <c r="G423">
        <v>12067227</v>
      </c>
      <c r="H423">
        <v>7</v>
      </c>
      <c r="I423">
        <v>0</v>
      </c>
      <c r="J423">
        <v>1</v>
      </c>
      <c r="K423">
        <v>100</v>
      </c>
      <c r="L423">
        <v>22206.287109375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8458862592</v>
      </c>
      <c r="D424">
        <v>0</v>
      </c>
      <c r="E424">
        <v>12517648</v>
      </c>
      <c r="F424">
        <v>0</v>
      </c>
      <c r="G424">
        <v>12067227</v>
      </c>
      <c r="H424">
        <v>7</v>
      </c>
      <c r="I424">
        <v>0</v>
      </c>
      <c r="J424">
        <v>1</v>
      </c>
      <c r="K424">
        <v>100</v>
      </c>
      <c r="L424">
        <v>22206.287109375</v>
      </c>
    </row>
    <row r="425" spans="1:12" x14ac:dyDescent="0.25">
      <c r="A425">
        <v>1741</v>
      </c>
      <c r="B425" s="1">
        <f>DATE(2023,6,9) + TIME(0,0,0)</f>
        <v>45086</v>
      </c>
      <c r="C425">
        <v>8458981376</v>
      </c>
      <c r="D425">
        <v>0</v>
      </c>
      <c r="E425">
        <v>12517874</v>
      </c>
      <c r="F425">
        <v>0</v>
      </c>
      <c r="G425">
        <v>11868774</v>
      </c>
      <c r="H425">
        <v>7</v>
      </c>
      <c r="I425">
        <v>0</v>
      </c>
      <c r="J425">
        <v>1</v>
      </c>
      <c r="K425">
        <v>100</v>
      </c>
      <c r="L425">
        <v>22570.109375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8482600448</v>
      </c>
      <c r="D426">
        <v>0</v>
      </c>
      <c r="E426">
        <v>12562788</v>
      </c>
      <c r="F426">
        <v>0</v>
      </c>
      <c r="G426">
        <v>11868774</v>
      </c>
      <c r="H426">
        <v>7</v>
      </c>
      <c r="I426">
        <v>0</v>
      </c>
      <c r="J426">
        <v>1</v>
      </c>
      <c r="K426">
        <v>100</v>
      </c>
      <c r="L426">
        <v>22570.109375</v>
      </c>
    </row>
    <row r="427" spans="1:12" x14ac:dyDescent="0.25">
      <c r="A427">
        <v>1743</v>
      </c>
      <c r="B427" s="1">
        <f>DATE(2023,6,11) + TIME(0,0,0)</f>
        <v>45088</v>
      </c>
      <c r="C427">
        <v>8482719744</v>
      </c>
      <c r="D427">
        <v>0</v>
      </c>
      <c r="E427">
        <v>12563013</v>
      </c>
      <c r="F427">
        <v>0</v>
      </c>
      <c r="G427">
        <v>11937779</v>
      </c>
      <c r="H427">
        <v>7</v>
      </c>
      <c r="I427">
        <v>0</v>
      </c>
      <c r="J427">
        <v>1</v>
      </c>
      <c r="K427">
        <v>100</v>
      </c>
      <c r="L427">
        <v>22438.8671875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8530351616</v>
      </c>
      <c r="D428">
        <v>0</v>
      </c>
      <c r="E428">
        <v>12652544</v>
      </c>
      <c r="F428">
        <v>0</v>
      </c>
      <c r="G428">
        <v>11937779</v>
      </c>
      <c r="H428">
        <v>7</v>
      </c>
      <c r="I428">
        <v>0</v>
      </c>
      <c r="J428">
        <v>1</v>
      </c>
      <c r="K428">
        <v>100</v>
      </c>
      <c r="L428">
        <v>22438.8671875</v>
      </c>
    </row>
    <row r="429" spans="1:12" x14ac:dyDescent="0.25">
      <c r="A429">
        <v>1747</v>
      </c>
      <c r="B429" s="1">
        <f>DATE(2023,6,15) + TIME(0,0,0)</f>
        <v>45092</v>
      </c>
      <c r="C429">
        <v>8530470400</v>
      </c>
      <c r="D429">
        <v>0</v>
      </c>
      <c r="E429">
        <v>12652777</v>
      </c>
      <c r="F429">
        <v>0</v>
      </c>
      <c r="G429">
        <v>11895554</v>
      </c>
      <c r="H429">
        <v>7</v>
      </c>
      <c r="I429">
        <v>0</v>
      </c>
      <c r="J429">
        <v>1</v>
      </c>
      <c r="K429">
        <v>100</v>
      </c>
      <c r="L429">
        <v>23288.2578125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8542246912</v>
      </c>
      <c r="D430">
        <v>0</v>
      </c>
      <c r="E430">
        <v>12675832</v>
      </c>
      <c r="F430">
        <v>0</v>
      </c>
      <c r="G430">
        <v>11895554</v>
      </c>
      <c r="H430">
        <v>7</v>
      </c>
      <c r="I430">
        <v>0</v>
      </c>
      <c r="J430">
        <v>1</v>
      </c>
      <c r="K430">
        <v>100</v>
      </c>
      <c r="L430">
        <v>23288.2578125</v>
      </c>
    </row>
    <row r="431" spans="1:12" x14ac:dyDescent="0.25">
      <c r="A431">
        <v>1748</v>
      </c>
      <c r="B431" s="1">
        <f>DATE(2023,6,16) + TIME(0,0,0)</f>
        <v>45093</v>
      </c>
      <c r="C431">
        <v>8542366720</v>
      </c>
      <c r="D431">
        <v>0</v>
      </c>
      <c r="E431">
        <v>12676055</v>
      </c>
      <c r="F431">
        <v>0</v>
      </c>
      <c r="G431">
        <v>11972850</v>
      </c>
      <c r="H431">
        <v>7</v>
      </c>
      <c r="I431">
        <v>0</v>
      </c>
      <c r="J431">
        <v>1</v>
      </c>
      <c r="K431">
        <v>100</v>
      </c>
      <c r="L431">
        <v>22310.255859375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8566192640</v>
      </c>
      <c r="D432">
        <v>0</v>
      </c>
      <c r="E432">
        <v>12720453</v>
      </c>
      <c r="F432">
        <v>0</v>
      </c>
      <c r="G432">
        <v>11972850</v>
      </c>
      <c r="H432">
        <v>7</v>
      </c>
      <c r="I432">
        <v>0</v>
      </c>
      <c r="J432">
        <v>1</v>
      </c>
      <c r="K432">
        <v>100</v>
      </c>
      <c r="L432">
        <v>22310.255859375</v>
      </c>
    </row>
    <row r="433" spans="1:12" x14ac:dyDescent="0.25">
      <c r="A433">
        <v>1750</v>
      </c>
      <c r="B433" s="1">
        <f>DATE(2023,6,18) + TIME(0,0,0)</f>
        <v>45095</v>
      </c>
      <c r="C433">
        <v>8566311936</v>
      </c>
      <c r="D433">
        <v>0</v>
      </c>
      <c r="E433">
        <v>12720676</v>
      </c>
      <c r="F433">
        <v>0</v>
      </c>
      <c r="G433">
        <v>11919976</v>
      </c>
      <c r="H433">
        <v>7</v>
      </c>
      <c r="I433">
        <v>0</v>
      </c>
      <c r="J433">
        <v>1</v>
      </c>
      <c r="K433">
        <v>100</v>
      </c>
      <c r="L433">
        <v>22394.951171875</v>
      </c>
    </row>
    <row r="434" spans="1:12" x14ac:dyDescent="0.25">
      <c r="A434">
        <v>1752</v>
      </c>
      <c r="B434" s="1">
        <f>DATE(2023,6,20) + TIME(0,0,0)</f>
        <v>45097</v>
      </c>
      <c r="C434">
        <v>8590151680</v>
      </c>
      <c r="D434">
        <v>0</v>
      </c>
      <c r="E434">
        <v>12765466</v>
      </c>
      <c r="F434">
        <v>0</v>
      </c>
      <c r="G434">
        <v>11919976</v>
      </c>
      <c r="H434">
        <v>7</v>
      </c>
      <c r="I434">
        <v>0</v>
      </c>
      <c r="J434">
        <v>1</v>
      </c>
      <c r="K434">
        <v>100</v>
      </c>
      <c r="L434">
        <v>22394.951171875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8601952256</v>
      </c>
      <c r="D435">
        <v>0</v>
      </c>
      <c r="E435">
        <v>12787637</v>
      </c>
      <c r="F435">
        <v>0</v>
      </c>
      <c r="G435">
        <v>11919976</v>
      </c>
      <c r="H435">
        <v>7</v>
      </c>
      <c r="I435">
        <v>0</v>
      </c>
      <c r="J435">
        <v>1</v>
      </c>
      <c r="K435">
        <v>100</v>
      </c>
      <c r="L435">
        <v>22394.951171875</v>
      </c>
    </row>
    <row r="436" spans="1:12" x14ac:dyDescent="0.25">
      <c r="A436">
        <v>1753</v>
      </c>
      <c r="B436" s="1">
        <f>DATE(2023,6,21) + TIME(0,0,0)</f>
        <v>45098</v>
      </c>
      <c r="C436">
        <v>8602072064</v>
      </c>
      <c r="D436">
        <v>0</v>
      </c>
      <c r="E436">
        <v>12787861</v>
      </c>
      <c r="F436">
        <v>0</v>
      </c>
      <c r="G436">
        <v>11971853</v>
      </c>
      <c r="H436">
        <v>7</v>
      </c>
      <c r="I436">
        <v>0</v>
      </c>
      <c r="J436">
        <v>1</v>
      </c>
      <c r="K436">
        <v>100</v>
      </c>
      <c r="L436">
        <v>22394.734375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8609135616</v>
      </c>
      <c r="D437">
        <v>0</v>
      </c>
      <c r="E437">
        <v>12801074</v>
      </c>
      <c r="F437">
        <v>0</v>
      </c>
      <c r="G437">
        <v>11971853</v>
      </c>
      <c r="H437">
        <v>7</v>
      </c>
      <c r="I437">
        <v>0</v>
      </c>
      <c r="J437">
        <v>1</v>
      </c>
      <c r="K437">
        <v>100</v>
      </c>
      <c r="L437">
        <v>22394.734375</v>
      </c>
    </row>
    <row r="438" spans="1:12" x14ac:dyDescent="0.25">
      <c r="A438">
        <v>1753.6</v>
      </c>
      <c r="B438" s="1">
        <f>DATE(2023,6,21) + TIME(14,24,0)</f>
        <v>45098.6</v>
      </c>
      <c r="C438">
        <v>8609255424</v>
      </c>
      <c r="D438">
        <v>0</v>
      </c>
      <c r="E438">
        <v>12801296</v>
      </c>
      <c r="F438">
        <v>0</v>
      </c>
      <c r="G438">
        <v>11931267</v>
      </c>
      <c r="H438">
        <v>7</v>
      </c>
      <c r="I438">
        <v>0</v>
      </c>
      <c r="J438">
        <v>1</v>
      </c>
      <c r="K438">
        <v>100</v>
      </c>
      <c r="L438">
        <v>22127.96875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8697426944</v>
      </c>
      <c r="D439">
        <v>0</v>
      </c>
      <c r="E439">
        <v>12964821</v>
      </c>
      <c r="F439">
        <v>0</v>
      </c>
      <c r="G439">
        <v>11931267</v>
      </c>
      <c r="H439">
        <v>7</v>
      </c>
      <c r="I439">
        <v>0</v>
      </c>
      <c r="J439">
        <v>1</v>
      </c>
      <c r="K439">
        <v>100</v>
      </c>
      <c r="L439">
        <v>22127.96875</v>
      </c>
    </row>
    <row r="440" spans="1:12" x14ac:dyDescent="0.25">
      <c r="A440">
        <v>1761</v>
      </c>
      <c r="B440" s="1">
        <f>DATE(2023,6,29) + TIME(0,0,0)</f>
        <v>45106</v>
      </c>
      <c r="C440">
        <v>8697547776</v>
      </c>
      <c r="D440">
        <v>0</v>
      </c>
      <c r="E440">
        <v>12965004</v>
      </c>
      <c r="F440">
        <v>0</v>
      </c>
      <c r="G440">
        <v>12044117</v>
      </c>
      <c r="H440">
        <v>6</v>
      </c>
      <c r="I440">
        <v>0</v>
      </c>
      <c r="J440">
        <v>1</v>
      </c>
      <c r="K440">
        <v>100</v>
      </c>
      <c r="L440">
        <v>18319.177734375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8721515520</v>
      </c>
      <c r="D441">
        <v>0</v>
      </c>
      <c r="E441">
        <v>13001460</v>
      </c>
      <c r="F441">
        <v>0</v>
      </c>
      <c r="G441">
        <v>12044117</v>
      </c>
      <c r="H441">
        <v>6</v>
      </c>
      <c r="I441">
        <v>0</v>
      </c>
      <c r="J441">
        <v>1</v>
      </c>
      <c r="K441">
        <v>100</v>
      </c>
      <c r="L441">
        <v>18319.177734375</v>
      </c>
    </row>
    <row r="442" spans="1:12" x14ac:dyDescent="0.25">
      <c r="A442">
        <v>1763</v>
      </c>
      <c r="B442" s="1">
        <f>DATE(2023,7,1) + TIME(0,0,0)</f>
        <v>45108</v>
      </c>
      <c r="C442">
        <v>8721636352</v>
      </c>
      <c r="D442">
        <v>0</v>
      </c>
      <c r="E442">
        <v>13001668</v>
      </c>
      <c r="F442">
        <v>0</v>
      </c>
      <c r="G442">
        <v>12062195</v>
      </c>
      <c r="H442">
        <v>7</v>
      </c>
      <c r="I442">
        <v>0</v>
      </c>
      <c r="J442">
        <v>1</v>
      </c>
      <c r="K442">
        <v>100</v>
      </c>
      <c r="L442">
        <v>20895.03515625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8745639936</v>
      </c>
      <c r="D443">
        <v>0</v>
      </c>
      <c r="E443">
        <v>13043250</v>
      </c>
      <c r="F443">
        <v>0</v>
      </c>
      <c r="G443">
        <v>12062195</v>
      </c>
      <c r="H443">
        <v>7</v>
      </c>
      <c r="I443">
        <v>0</v>
      </c>
      <c r="J443">
        <v>1</v>
      </c>
      <c r="K443">
        <v>100</v>
      </c>
      <c r="L443">
        <v>20895.03515625</v>
      </c>
    </row>
    <row r="444" spans="1:12" x14ac:dyDescent="0.25">
      <c r="A444">
        <v>1765</v>
      </c>
      <c r="B444" s="1">
        <f>DATE(2023,7,3) + TIME(0,0,0)</f>
        <v>45110</v>
      </c>
      <c r="C444">
        <v>8745757696</v>
      </c>
      <c r="D444">
        <v>0</v>
      </c>
      <c r="E444">
        <v>13043546</v>
      </c>
      <c r="F444">
        <v>0</v>
      </c>
      <c r="G444">
        <v>11782176</v>
      </c>
      <c r="H444">
        <v>7</v>
      </c>
      <c r="I444">
        <v>0</v>
      </c>
      <c r="J444">
        <v>1</v>
      </c>
      <c r="K444">
        <v>100</v>
      </c>
      <c r="L444">
        <v>29641.0859375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8757422080</v>
      </c>
      <c r="D445">
        <v>0</v>
      </c>
      <c r="E445">
        <v>13072891</v>
      </c>
      <c r="F445">
        <v>0</v>
      </c>
      <c r="G445">
        <v>11782176</v>
      </c>
      <c r="H445">
        <v>7</v>
      </c>
      <c r="I445">
        <v>0</v>
      </c>
      <c r="J445">
        <v>1</v>
      </c>
      <c r="K445">
        <v>100</v>
      </c>
      <c r="L445">
        <v>29641.0859375</v>
      </c>
    </row>
    <row r="446" spans="1:12" x14ac:dyDescent="0.25">
      <c r="A446">
        <v>1766</v>
      </c>
      <c r="B446" s="1">
        <f>DATE(2023,7,4) + TIME(0,0,0)</f>
        <v>45111</v>
      </c>
      <c r="C446">
        <v>8757542912</v>
      </c>
      <c r="D446">
        <v>0</v>
      </c>
      <c r="E446">
        <v>13073173</v>
      </c>
      <c r="F446">
        <v>0</v>
      </c>
      <c r="G446">
        <v>12115832</v>
      </c>
      <c r="H446">
        <v>7</v>
      </c>
      <c r="I446">
        <v>0</v>
      </c>
      <c r="J446">
        <v>1</v>
      </c>
      <c r="K446">
        <v>100</v>
      </c>
      <c r="L446">
        <v>28241.18359375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8769538048</v>
      </c>
      <c r="D447">
        <v>0</v>
      </c>
      <c r="E447">
        <v>13101132</v>
      </c>
      <c r="F447">
        <v>0</v>
      </c>
      <c r="G447">
        <v>12115832</v>
      </c>
      <c r="H447">
        <v>7</v>
      </c>
      <c r="I447">
        <v>0</v>
      </c>
      <c r="J447">
        <v>1</v>
      </c>
      <c r="K447">
        <v>100</v>
      </c>
      <c r="L447">
        <v>28241.18359375</v>
      </c>
    </row>
    <row r="448" spans="1:12" x14ac:dyDescent="0.25">
      <c r="A448">
        <v>1767</v>
      </c>
      <c r="B448" s="1">
        <f>DATE(2023,7,5) + TIME(0,0,0)</f>
        <v>45112</v>
      </c>
      <c r="C448">
        <v>8769618944</v>
      </c>
      <c r="D448">
        <v>0</v>
      </c>
      <c r="E448">
        <v>13101432</v>
      </c>
      <c r="F448">
        <v>0</v>
      </c>
      <c r="G448">
        <v>8154686.5</v>
      </c>
      <c r="H448">
        <v>6</v>
      </c>
      <c r="I448">
        <v>0</v>
      </c>
      <c r="J448">
        <v>1</v>
      </c>
      <c r="K448">
        <v>100</v>
      </c>
      <c r="L448">
        <v>30023.015625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8785847296</v>
      </c>
      <c r="D449">
        <v>0</v>
      </c>
      <c r="E449">
        <v>13161178</v>
      </c>
      <c r="F449">
        <v>0</v>
      </c>
      <c r="G449">
        <v>8154686.5</v>
      </c>
      <c r="H449">
        <v>6</v>
      </c>
      <c r="I449">
        <v>0</v>
      </c>
      <c r="J449">
        <v>1</v>
      </c>
      <c r="K449">
        <v>100</v>
      </c>
      <c r="L449">
        <v>30023.015625</v>
      </c>
    </row>
    <row r="450" spans="1:12" x14ac:dyDescent="0.25">
      <c r="A450">
        <v>1769</v>
      </c>
      <c r="B450" s="1">
        <f>DATE(2023,7,7) + TIME(0,0,0)</f>
        <v>45114</v>
      </c>
      <c r="C450">
        <v>8785929216</v>
      </c>
      <c r="D450">
        <v>0</v>
      </c>
      <c r="E450">
        <v>13161478</v>
      </c>
      <c r="F450">
        <v>0</v>
      </c>
      <c r="G450">
        <v>8233245.5</v>
      </c>
      <c r="H450">
        <v>6</v>
      </c>
      <c r="I450">
        <v>0</v>
      </c>
      <c r="J450">
        <v>1</v>
      </c>
      <c r="K450">
        <v>100</v>
      </c>
      <c r="L450">
        <v>30007.921875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8794080256</v>
      </c>
      <c r="D451">
        <v>0</v>
      </c>
      <c r="E451">
        <v>13191186</v>
      </c>
      <c r="F451">
        <v>0</v>
      </c>
      <c r="G451">
        <v>8233245.5</v>
      </c>
      <c r="H451">
        <v>6</v>
      </c>
      <c r="I451">
        <v>0</v>
      </c>
      <c r="J451">
        <v>1</v>
      </c>
      <c r="K451">
        <v>100</v>
      </c>
      <c r="L451">
        <v>30007.921875</v>
      </c>
    </row>
    <row r="452" spans="1:12" x14ac:dyDescent="0.25">
      <c r="A452">
        <v>1770</v>
      </c>
      <c r="B452" s="1">
        <f>DATE(2023,7,8) + TIME(0,0,0)</f>
        <v>45115</v>
      </c>
      <c r="C452">
        <v>8794161152</v>
      </c>
      <c r="D452">
        <v>0</v>
      </c>
      <c r="E452">
        <v>13191388</v>
      </c>
      <c r="F452">
        <v>0</v>
      </c>
      <c r="G452">
        <v>8124950.5</v>
      </c>
      <c r="H452">
        <v>5</v>
      </c>
      <c r="I452">
        <v>0</v>
      </c>
      <c r="J452">
        <v>1</v>
      </c>
      <c r="K452">
        <v>100</v>
      </c>
      <c r="L452">
        <v>20263.314453125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8802205696</v>
      </c>
      <c r="D453">
        <v>0</v>
      </c>
      <c r="E453">
        <v>13211449</v>
      </c>
      <c r="F453">
        <v>0</v>
      </c>
      <c r="G453">
        <v>8124950.5</v>
      </c>
      <c r="H453">
        <v>5</v>
      </c>
      <c r="I453">
        <v>0</v>
      </c>
      <c r="J453">
        <v>1</v>
      </c>
      <c r="K453">
        <v>100</v>
      </c>
      <c r="L453">
        <v>20263.314453125</v>
      </c>
    </row>
    <row r="454" spans="1:12" x14ac:dyDescent="0.25">
      <c r="A454">
        <v>1771</v>
      </c>
      <c r="B454" s="1">
        <f>DATE(2023,7,9) + TIME(0,0,0)</f>
        <v>45116</v>
      </c>
      <c r="C454">
        <v>8802324480</v>
      </c>
      <c r="D454">
        <v>0</v>
      </c>
      <c r="E454">
        <v>13211647</v>
      </c>
      <c r="F454">
        <v>0</v>
      </c>
      <c r="G454">
        <v>11910027</v>
      </c>
      <c r="H454">
        <v>6</v>
      </c>
      <c r="I454">
        <v>0</v>
      </c>
      <c r="J454">
        <v>1</v>
      </c>
      <c r="K454">
        <v>100</v>
      </c>
      <c r="L454">
        <v>19812.017578125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8826024960</v>
      </c>
      <c r="D455">
        <v>0</v>
      </c>
      <c r="E455">
        <v>13251073</v>
      </c>
      <c r="F455">
        <v>0</v>
      </c>
      <c r="G455">
        <v>11910027</v>
      </c>
      <c r="H455">
        <v>6</v>
      </c>
      <c r="I455">
        <v>0</v>
      </c>
      <c r="J455">
        <v>1</v>
      </c>
      <c r="K455">
        <v>100</v>
      </c>
      <c r="L455">
        <v>19812.017578125</v>
      </c>
    </row>
    <row r="456" spans="1:12" x14ac:dyDescent="0.25">
      <c r="A456">
        <v>1773</v>
      </c>
      <c r="B456" s="1">
        <f>DATE(2023,7,11) + TIME(0,0,0)</f>
        <v>45118</v>
      </c>
      <c r="C456">
        <v>8826143744</v>
      </c>
      <c r="D456">
        <v>0</v>
      </c>
      <c r="E456">
        <v>13251362</v>
      </c>
      <c r="F456">
        <v>0</v>
      </c>
      <c r="G456">
        <v>11797912</v>
      </c>
      <c r="H456">
        <v>7</v>
      </c>
      <c r="I456">
        <v>0</v>
      </c>
      <c r="J456">
        <v>1</v>
      </c>
      <c r="K456">
        <v>100</v>
      </c>
      <c r="L456">
        <v>28868.0390625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8837823488</v>
      </c>
      <c r="D457">
        <v>0</v>
      </c>
      <c r="E457">
        <v>13279941</v>
      </c>
      <c r="F457">
        <v>0</v>
      </c>
      <c r="G457">
        <v>11797912</v>
      </c>
      <c r="H457">
        <v>7</v>
      </c>
      <c r="I457">
        <v>0</v>
      </c>
      <c r="J457">
        <v>1</v>
      </c>
      <c r="K457">
        <v>100</v>
      </c>
      <c r="L457">
        <v>28868.0390625</v>
      </c>
    </row>
    <row r="458" spans="1:12" x14ac:dyDescent="0.25">
      <c r="A458">
        <v>1774</v>
      </c>
      <c r="B458" s="1">
        <f>DATE(2023,7,12) + TIME(0,0,0)</f>
        <v>45119</v>
      </c>
      <c r="C458">
        <v>8837942272</v>
      </c>
      <c r="D458">
        <v>0</v>
      </c>
      <c r="E458">
        <v>13280135</v>
      </c>
      <c r="F458">
        <v>0</v>
      </c>
      <c r="G458">
        <v>11889178</v>
      </c>
      <c r="H458">
        <v>6</v>
      </c>
      <c r="I458">
        <v>0</v>
      </c>
      <c r="J458">
        <v>1</v>
      </c>
      <c r="K458">
        <v>100</v>
      </c>
      <c r="L458">
        <v>19381.3046875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8844956672</v>
      </c>
      <c r="D459">
        <v>0</v>
      </c>
      <c r="E459">
        <v>13291570</v>
      </c>
      <c r="F459">
        <v>0</v>
      </c>
      <c r="G459">
        <v>11889178</v>
      </c>
      <c r="H459">
        <v>6</v>
      </c>
      <c r="I459">
        <v>0</v>
      </c>
      <c r="J459">
        <v>1</v>
      </c>
      <c r="K459">
        <v>100</v>
      </c>
      <c r="L459">
        <v>19381.3046875</v>
      </c>
    </row>
    <row r="460" spans="1:12" x14ac:dyDescent="0.25">
      <c r="A460">
        <v>1774.6</v>
      </c>
      <c r="B460" s="1">
        <f>DATE(2023,7,12) + TIME(14,24,0)</f>
        <v>45119.6</v>
      </c>
      <c r="C460">
        <v>8845077504</v>
      </c>
      <c r="D460">
        <v>0</v>
      </c>
      <c r="E460">
        <v>13291857</v>
      </c>
      <c r="F460">
        <v>0</v>
      </c>
      <c r="G460">
        <v>12058957</v>
      </c>
      <c r="H460">
        <v>7</v>
      </c>
      <c r="I460">
        <v>0</v>
      </c>
      <c r="J460">
        <v>1</v>
      </c>
      <c r="K460">
        <v>100</v>
      </c>
      <c r="L460">
        <v>28728.9375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8910074880</v>
      </c>
      <c r="D461">
        <v>0</v>
      </c>
      <c r="E461">
        <v>13446706</v>
      </c>
      <c r="F461">
        <v>0</v>
      </c>
      <c r="G461">
        <v>12058957</v>
      </c>
      <c r="H461">
        <v>7</v>
      </c>
      <c r="I461">
        <v>0</v>
      </c>
      <c r="J461">
        <v>1</v>
      </c>
      <c r="K461">
        <v>100</v>
      </c>
      <c r="L461">
        <v>28728.9375</v>
      </c>
    </row>
    <row r="462" spans="1:12" x14ac:dyDescent="0.25">
      <c r="A462">
        <v>1780</v>
      </c>
      <c r="B462" s="1">
        <f>DATE(2023,7,18) + TIME(0,0,0)</f>
        <v>45125</v>
      </c>
      <c r="C462">
        <v>8910074880</v>
      </c>
      <c r="D462">
        <v>0</v>
      </c>
      <c r="E462">
        <v>13446706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8910074880</v>
      </c>
      <c r="D463">
        <v>0</v>
      </c>
      <c r="E463">
        <v>13446706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1782</v>
      </c>
      <c r="B464" s="1">
        <f>DATE(2023,7,20) + TIME(0,0,0)</f>
        <v>45127</v>
      </c>
      <c r="C464">
        <v>8910194688</v>
      </c>
      <c r="D464">
        <v>0</v>
      </c>
      <c r="E464">
        <v>13447007</v>
      </c>
      <c r="F464">
        <v>0</v>
      </c>
      <c r="G464">
        <v>11934052</v>
      </c>
      <c r="H464">
        <v>7</v>
      </c>
      <c r="I464">
        <v>0</v>
      </c>
      <c r="J464">
        <v>1</v>
      </c>
      <c r="K464">
        <v>100</v>
      </c>
      <c r="L464">
        <v>30036.736328125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8911507456</v>
      </c>
      <c r="D465">
        <v>0</v>
      </c>
      <c r="E465">
        <v>13450311</v>
      </c>
      <c r="F465">
        <v>0</v>
      </c>
      <c r="G465">
        <v>11934052</v>
      </c>
      <c r="H465">
        <v>7</v>
      </c>
      <c r="I465">
        <v>0</v>
      </c>
      <c r="J465">
        <v>1</v>
      </c>
      <c r="K465">
        <v>100</v>
      </c>
      <c r="L465">
        <v>30036.736328125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8922009600</v>
      </c>
      <c r="D466">
        <v>0</v>
      </c>
      <c r="E466">
        <v>13476743</v>
      </c>
      <c r="F466">
        <v>0</v>
      </c>
      <c r="G466">
        <v>11934052</v>
      </c>
      <c r="H466">
        <v>7</v>
      </c>
      <c r="I466">
        <v>0</v>
      </c>
      <c r="J466">
        <v>1</v>
      </c>
      <c r="K466">
        <v>100</v>
      </c>
      <c r="L466">
        <v>30036.736328125</v>
      </c>
    </row>
    <row r="467" spans="1:12" x14ac:dyDescent="0.25">
      <c r="A467">
        <v>1783</v>
      </c>
      <c r="B467" s="1">
        <f>DATE(2023,7,21) + TIME(0,0,0)</f>
        <v>45128</v>
      </c>
      <c r="C467">
        <v>8922128384</v>
      </c>
      <c r="D467">
        <v>0</v>
      </c>
      <c r="E467">
        <v>13477030</v>
      </c>
      <c r="F467">
        <v>0</v>
      </c>
      <c r="G467">
        <v>11891029</v>
      </c>
      <c r="H467">
        <v>7</v>
      </c>
      <c r="I467">
        <v>0</v>
      </c>
      <c r="J467">
        <v>1</v>
      </c>
      <c r="K467">
        <v>100</v>
      </c>
      <c r="L467">
        <v>28696.84765625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8969573376</v>
      </c>
      <c r="D468">
        <v>0</v>
      </c>
      <c r="E468">
        <v>13591530</v>
      </c>
      <c r="F468">
        <v>0</v>
      </c>
      <c r="G468">
        <v>11891029</v>
      </c>
      <c r="H468">
        <v>7</v>
      </c>
      <c r="I468">
        <v>0</v>
      </c>
      <c r="J468">
        <v>1</v>
      </c>
      <c r="K468">
        <v>100</v>
      </c>
      <c r="L468">
        <v>28696.84765625</v>
      </c>
    </row>
    <row r="469" spans="1:12" x14ac:dyDescent="0.25">
      <c r="A469">
        <v>1787</v>
      </c>
      <c r="B469" s="1">
        <f>DATE(2023,7,25) + TIME(0,0,0)</f>
        <v>45132</v>
      </c>
      <c r="C469">
        <v>8969694208</v>
      </c>
      <c r="D469">
        <v>0</v>
      </c>
      <c r="E469">
        <v>13591822</v>
      </c>
      <c r="F469">
        <v>0</v>
      </c>
      <c r="G469">
        <v>12039429</v>
      </c>
      <c r="H469">
        <v>7</v>
      </c>
      <c r="I469">
        <v>0</v>
      </c>
      <c r="J469">
        <v>1</v>
      </c>
      <c r="K469">
        <v>100</v>
      </c>
      <c r="L469">
        <v>29198.95703125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8993651712</v>
      </c>
      <c r="D470">
        <v>0</v>
      </c>
      <c r="E470">
        <v>13649928</v>
      </c>
      <c r="F470">
        <v>0</v>
      </c>
      <c r="G470">
        <v>12039429</v>
      </c>
      <c r="H470">
        <v>7</v>
      </c>
      <c r="I470">
        <v>0</v>
      </c>
      <c r="J470">
        <v>1</v>
      </c>
      <c r="K470">
        <v>100</v>
      </c>
      <c r="L470">
        <v>29198.95703125</v>
      </c>
    </row>
    <row r="471" spans="1:12" x14ac:dyDescent="0.25">
      <c r="A471">
        <v>1789</v>
      </c>
      <c r="B471" s="1">
        <f>DATE(2023,7,27) + TIME(0,0,0)</f>
        <v>45134</v>
      </c>
      <c r="C471">
        <v>8993772544</v>
      </c>
      <c r="D471">
        <v>0</v>
      </c>
      <c r="E471">
        <v>13650216</v>
      </c>
      <c r="F471">
        <v>0</v>
      </c>
      <c r="G471">
        <v>12019764</v>
      </c>
      <c r="H471">
        <v>7</v>
      </c>
      <c r="I471">
        <v>0</v>
      </c>
      <c r="J471">
        <v>1</v>
      </c>
      <c r="K471">
        <v>100</v>
      </c>
      <c r="L471">
        <v>28730.0859375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9065771008</v>
      </c>
      <c r="D472">
        <v>0</v>
      </c>
      <c r="E472">
        <v>13822309</v>
      </c>
      <c r="F472">
        <v>0</v>
      </c>
      <c r="G472">
        <v>12019764</v>
      </c>
      <c r="H472">
        <v>7</v>
      </c>
      <c r="I472">
        <v>0</v>
      </c>
      <c r="J472">
        <v>1</v>
      </c>
      <c r="K472">
        <v>100</v>
      </c>
      <c r="L472">
        <v>28730.0859375</v>
      </c>
    </row>
    <row r="473" spans="1:12" x14ac:dyDescent="0.25">
      <c r="A473">
        <v>1795</v>
      </c>
      <c r="B473" s="1">
        <f>DATE(2023,8,2) + TIME(0,0,0)</f>
        <v>45140</v>
      </c>
      <c r="C473">
        <v>9065890816</v>
      </c>
      <c r="D473">
        <v>0</v>
      </c>
      <c r="E473">
        <v>13822596</v>
      </c>
      <c r="F473">
        <v>0</v>
      </c>
      <c r="G473">
        <v>11983354</v>
      </c>
      <c r="H473">
        <v>7</v>
      </c>
      <c r="I473">
        <v>0</v>
      </c>
      <c r="J473">
        <v>1</v>
      </c>
      <c r="K473">
        <v>100</v>
      </c>
      <c r="L473">
        <v>28736.8046875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9125687296</v>
      </c>
      <c r="D474">
        <v>0</v>
      </c>
      <c r="E474">
        <v>13965993</v>
      </c>
      <c r="F474">
        <v>0</v>
      </c>
      <c r="G474">
        <v>11983354</v>
      </c>
      <c r="H474">
        <v>7</v>
      </c>
      <c r="I474">
        <v>0</v>
      </c>
      <c r="J474">
        <v>1</v>
      </c>
      <c r="K474">
        <v>100</v>
      </c>
      <c r="L474">
        <v>28736.8046875</v>
      </c>
    </row>
    <row r="475" spans="1:12" x14ac:dyDescent="0.25">
      <c r="A475">
        <v>1800</v>
      </c>
      <c r="B475" s="1">
        <f>DATE(2023,8,7) + TIME(0,0,0)</f>
        <v>45145</v>
      </c>
      <c r="C475">
        <v>9125809152</v>
      </c>
      <c r="D475">
        <v>0</v>
      </c>
      <c r="E475">
        <v>13966193</v>
      </c>
      <c r="F475">
        <v>0</v>
      </c>
      <c r="G475">
        <v>12184365</v>
      </c>
      <c r="H475">
        <v>6</v>
      </c>
      <c r="I475">
        <v>0</v>
      </c>
      <c r="J475">
        <v>1</v>
      </c>
      <c r="K475">
        <v>100</v>
      </c>
      <c r="L475">
        <v>19977.34375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9131780096</v>
      </c>
      <c r="D476">
        <v>0</v>
      </c>
      <c r="E476">
        <v>13975982</v>
      </c>
      <c r="F476">
        <v>0</v>
      </c>
      <c r="G476">
        <v>12184365</v>
      </c>
      <c r="H476">
        <v>6</v>
      </c>
      <c r="I476">
        <v>0</v>
      </c>
      <c r="J476">
        <v>1</v>
      </c>
      <c r="K476">
        <v>100</v>
      </c>
      <c r="L476">
        <v>19977.34375</v>
      </c>
    </row>
    <row r="477" spans="1:12" x14ac:dyDescent="0.25">
      <c r="A477">
        <v>1800.5</v>
      </c>
      <c r="B477" s="1">
        <f>DATE(2023,8,7) + TIME(12,0,0)</f>
        <v>45145.5</v>
      </c>
      <c r="C477">
        <v>9131899904</v>
      </c>
      <c r="D477">
        <v>0</v>
      </c>
      <c r="E477">
        <v>13976267</v>
      </c>
      <c r="F477">
        <v>0</v>
      </c>
      <c r="G477">
        <v>12050897</v>
      </c>
      <c r="H477">
        <v>7</v>
      </c>
      <c r="I477">
        <v>0</v>
      </c>
      <c r="J477">
        <v>1</v>
      </c>
      <c r="K477">
        <v>100</v>
      </c>
      <c r="L477">
        <v>28570.779296875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9234211840</v>
      </c>
      <c r="D478">
        <v>0</v>
      </c>
      <c r="E478">
        <v>14218833</v>
      </c>
      <c r="F478">
        <v>0</v>
      </c>
      <c r="G478">
        <v>12050897</v>
      </c>
      <c r="H478">
        <v>7</v>
      </c>
      <c r="I478">
        <v>0</v>
      </c>
      <c r="J478">
        <v>1</v>
      </c>
      <c r="K478">
        <v>100</v>
      </c>
      <c r="L478">
        <v>28570.779296875</v>
      </c>
    </row>
    <row r="479" spans="1:12" x14ac:dyDescent="0.25">
      <c r="A479">
        <v>1809</v>
      </c>
      <c r="B479" s="1">
        <f>DATE(2023,8,16) + TIME(0,0,0)</f>
        <v>45154</v>
      </c>
      <c r="C479">
        <v>9234332672</v>
      </c>
      <c r="D479">
        <v>0</v>
      </c>
      <c r="E479">
        <v>14219022</v>
      </c>
      <c r="F479">
        <v>0</v>
      </c>
      <c r="G479">
        <v>11999438</v>
      </c>
      <c r="H479">
        <v>6</v>
      </c>
      <c r="I479">
        <v>0</v>
      </c>
      <c r="J479">
        <v>1</v>
      </c>
      <c r="K479">
        <v>100</v>
      </c>
      <c r="L479">
        <v>18845.189453125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9306209280</v>
      </c>
      <c r="D480">
        <v>0</v>
      </c>
      <c r="E480">
        <v>14331904</v>
      </c>
      <c r="F480">
        <v>0</v>
      </c>
      <c r="G480">
        <v>11999438</v>
      </c>
      <c r="H480">
        <v>6</v>
      </c>
      <c r="I480">
        <v>0</v>
      </c>
      <c r="J480">
        <v>1</v>
      </c>
      <c r="K480">
        <v>100</v>
      </c>
      <c r="L480">
        <v>18845.189453125</v>
      </c>
    </row>
    <row r="481" spans="1:12" x14ac:dyDescent="0.25">
      <c r="A481">
        <v>1815</v>
      </c>
      <c r="B481" s="1">
        <f>DATE(2023,8,22) + TIME(0,0,0)</f>
        <v>45160</v>
      </c>
      <c r="C481">
        <v>9306330112</v>
      </c>
      <c r="D481">
        <v>0</v>
      </c>
      <c r="E481">
        <v>14332191</v>
      </c>
      <c r="F481">
        <v>0</v>
      </c>
      <c r="G481">
        <v>12107222</v>
      </c>
      <c r="H481">
        <v>7</v>
      </c>
      <c r="I481">
        <v>0</v>
      </c>
      <c r="J481">
        <v>1</v>
      </c>
      <c r="K481">
        <v>100</v>
      </c>
      <c r="L481">
        <v>28678.232421875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9390959616</v>
      </c>
      <c r="D482">
        <v>0</v>
      </c>
      <c r="E482">
        <v>14532652</v>
      </c>
      <c r="F482">
        <v>0</v>
      </c>
      <c r="G482">
        <v>12107222</v>
      </c>
      <c r="H482">
        <v>7</v>
      </c>
      <c r="I482">
        <v>0</v>
      </c>
      <c r="J482">
        <v>1</v>
      </c>
      <c r="K482">
        <v>100</v>
      </c>
      <c r="L482">
        <v>28678.232421875</v>
      </c>
    </row>
    <row r="483" spans="1:12" x14ac:dyDescent="0.25">
      <c r="A483">
        <v>1822</v>
      </c>
      <c r="B483" s="1">
        <f>DATE(2023,8,29) + TIME(0,0,0)</f>
        <v>45167</v>
      </c>
      <c r="C483">
        <v>9391079424</v>
      </c>
      <c r="D483">
        <v>0</v>
      </c>
      <c r="E483">
        <v>14532938</v>
      </c>
      <c r="F483">
        <v>0</v>
      </c>
      <c r="G483">
        <v>11942395</v>
      </c>
      <c r="H483">
        <v>7</v>
      </c>
      <c r="I483">
        <v>0</v>
      </c>
      <c r="J483">
        <v>1</v>
      </c>
      <c r="K483">
        <v>100</v>
      </c>
      <c r="L483">
        <v>28623.220703125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9450671104</v>
      </c>
      <c r="D484">
        <v>0</v>
      </c>
      <c r="E484">
        <v>14675768</v>
      </c>
      <c r="F484">
        <v>0</v>
      </c>
      <c r="G484">
        <v>11942395</v>
      </c>
      <c r="H484">
        <v>7</v>
      </c>
      <c r="I484">
        <v>0</v>
      </c>
      <c r="J484">
        <v>1</v>
      </c>
      <c r="K484">
        <v>100</v>
      </c>
      <c r="L484">
        <v>28623.220703125</v>
      </c>
    </row>
    <row r="485" spans="1:12" x14ac:dyDescent="0.25">
      <c r="A485">
        <v>1827</v>
      </c>
      <c r="B485" s="1">
        <f>DATE(2023,9,3) + TIME(0,0,0)</f>
        <v>45172</v>
      </c>
      <c r="C485">
        <v>9450790912</v>
      </c>
      <c r="D485">
        <v>0</v>
      </c>
      <c r="E485">
        <v>14676055</v>
      </c>
      <c r="F485">
        <v>0</v>
      </c>
      <c r="G485">
        <v>11962646</v>
      </c>
      <c r="H485">
        <v>7</v>
      </c>
      <c r="I485">
        <v>0</v>
      </c>
      <c r="J485">
        <v>1</v>
      </c>
      <c r="K485">
        <v>100</v>
      </c>
      <c r="L485">
        <v>28734.783203125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9618148352</v>
      </c>
      <c r="D486">
        <v>0</v>
      </c>
      <c r="E486">
        <v>15078055</v>
      </c>
      <c r="F486">
        <v>0</v>
      </c>
      <c r="G486">
        <v>11962646</v>
      </c>
      <c r="H486">
        <v>7</v>
      </c>
      <c r="I486">
        <v>0</v>
      </c>
      <c r="J486">
        <v>1</v>
      </c>
      <c r="K486">
        <v>100</v>
      </c>
      <c r="L486">
        <v>28734.783203125</v>
      </c>
    </row>
    <row r="487" spans="1:12" x14ac:dyDescent="0.25">
      <c r="A487">
        <v>1841</v>
      </c>
      <c r="B487" s="1">
        <f>DATE(2023,9,17) + TIME(0,0,0)</f>
        <v>45186</v>
      </c>
      <c r="C487">
        <v>9618267136</v>
      </c>
      <c r="D487">
        <v>0</v>
      </c>
      <c r="E487">
        <v>15078254</v>
      </c>
      <c r="F487">
        <v>0</v>
      </c>
      <c r="G487">
        <v>11894249</v>
      </c>
      <c r="H487">
        <v>6</v>
      </c>
      <c r="I487">
        <v>0</v>
      </c>
      <c r="J487">
        <v>1</v>
      </c>
      <c r="K487">
        <v>100</v>
      </c>
      <c r="L487">
        <v>19899.296875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9653831680</v>
      </c>
      <c r="D488">
        <v>0</v>
      </c>
      <c r="E488">
        <v>15137753</v>
      </c>
      <c r="F488">
        <v>0</v>
      </c>
      <c r="G488">
        <v>11894249</v>
      </c>
      <c r="H488">
        <v>6</v>
      </c>
      <c r="I488">
        <v>0</v>
      </c>
      <c r="J488">
        <v>1</v>
      </c>
      <c r="K488">
        <v>100</v>
      </c>
      <c r="L488">
        <v>19899.296875</v>
      </c>
    </row>
    <row r="489" spans="1:12" x14ac:dyDescent="0.25">
      <c r="A489">
        <v>1844</v>
      </c>
      <c r="B489" s="1">
        <f>DATE(2023,9,20) + TIME(0,0,0)</f>
        <v>45189</v>
      </c>
      <c r="C489">
        <v>9653952512</v>
      </c>
      <c r="D489">
        <v>0</v>
      </c>
      <c r="E489">
        <v>15138039</v>
      </c>
      <c r="F489">
        <v>0</v>
      </c>
      <c r="G489">
        <v>12077405</v>
      </c>
      <c r="H489">
        <v>7</v>
      </c>
      <c r="I489">
        <v>0</v>
      </c>
      <c r="J489">
        <v>1</v>
      </c>
      <c r="K489">
        <v>100</v>
      </c>
      <c r="L489">
        <v>28608.833984375</v>
      </c>
    </row>
    <row r="490" spans="1:12" x14ac:dyDescent="0.25">
      <c r="A490">
        <v>1859</v>
      </c>
      <c r="B490" s="1">
        <f>DATE(2023,10,5) + TIME(0,0,0)</f>
        <v>45204</v>
      </c>
      <c r="C490">
        <v>9835113472</v>
      </c>
      <c r="D490">
        <v>0</v>
      </c>
      <c r="E490">
        <v>15567171</v>
      </c>
      <c r="F490">
        <v>0</v>
      </c>
      <c r="G490">
        <v>12077405</v>
      </c>
      <c r="H490">
        <v>7</v>
      </c>
      <c r="I490">
        <v>0</v>
      </c>
      <c r="J490">
        <v>1</v>
      </c>
      <c r="K490">
        <v>100</v>
      </c>
      <c r="L490">
        <v>28608.833984375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9847069696</v>
      </c>
      <c r="D491">
        <v>0</v>
      </c>
      <c r="E491">
        <v>15595494</v>
      </c>
      <c r="F491">
        <v>0</v>
      </c>
      <c r="G491">
        <v>12077405</v>
      </c>
      <c r="H491">
        <v>7</v>
      </c>
      <c r="I491">
        <v>0</v>
      </c>
      <c r="J491">
        <v>1</v>
      </c>
      <c r="K491">
        <v>100</v>
      </c>
      <c r="L491">
        <v>28608.833984375</v>
      </c>
    </row>
    <row r="492" spans="1:12" x14ac:dyDescent="0.25">
      <c r="A492">
        <v>1860</v>
      </c>
      <c r="B492" s="1">
        <f>DATE(2023,10,6) + TIME(0,0,0)</f>
        <v>45205</v>
      </c>
      <c r="C492">
        <v>9847189504</v>
      </c>
      <c r="D492">
        <v>0</v>
      </c>
      <c r="E492">
        <v>15595777</v>
      </c>
      <c r="F492">
        <v>0</v>
      </c>
      <c r="G492">
        <v>11981338</v>
      </c>
      <c r="H492">
        <v>7</v>
      </c>
      <c r="I492">
        <v>0</v>
      </c>
      <c r="J492">
        <v>1</v>
      </c>
      <c r="K492">
        <v>100</v>
      </c>
      <c r="L492">
        <v>28232.265625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9978864640</v>
      </c>
      <c r="D493">
        <v>0</v>
      </c>
      <c r="E493">
        <v>15906049</v>
      </c>
      <c r="F493">
        <v>0</v>
      </c>
      <c r="G493">
        <v>11981338</v>
      </c>
      <c r="H493">
        <v>7</v>
      </c>
      <c r="I493">
        <v>0</v>
      </c>
      <c r="J493">
        <v>1</v>
      </c>
      <c r="K493">
        <v>100</v>
      </c>
      <c r="L493">
        <v>28232.265625</v>
      </c>
    </row>
    <row r="494" spans="1:12" x14ac:dyDescent="0.25">
      <c r="A494">
        <v>1871</v>
      </c>
      <c r="B494" s="1">
        <f>DATE(2023,10,17) + TIME(0,0,0)</f>
        <v>45216</v>
      </c>
      <c r="C494">
        <v>9978983424</v>
      </c>
      <c r="D494">
        <v>0</v>
      </c>
      <c r="E494">
        <v>15906330</v>
      </c>
      <c r="F494">
        <v>0</v>
      </c>
      <c r="G494">
        <v>11874391</v>
      </c>
      <c r="H494">
        <v>7</v>
      </c>
      <c r="I494">
        <v>0</v>
      </c>
      <c r="J494">
        <v>1</v>
      </c>
      <c r="K494">
        <v>100</v>
      </c>
      <c r="L494">
        <v>28102.61328125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10014487552</v>
      </c>
      <c r="D495">
        <v>0</v>
      </c>
      <c r="E495">
        <v>15990357</v>
      </c>
      <c r="F495">
        <v>0</v>
      </c>
      <c r="G495">
        <v>11874391</v>
      </c>
      <c r="H495">
        <v>7</v>
      </c>
      <c r="I495">
        <v>0</v>
      </c>
      <c r="J495">
        <v>1</v>
      </c>
      <c r="K495">
        <v>100</v>
      </c>
      <c r="L495">
        <v>28102.61328125</v>
      </c>
    </row>
    <row r="496" spans="1:12" x14ac:dyDescent="0.25">
      <c r="A496">
        <v>1874</v>
      </c>
      <c r="B496" s="1">
        <f>DATE(2023,10,20) + TIME(0,0,0)</f>
        <v>45219</v>
      </c>
      <c r="C496">
        <v>10014583808</v>
      </c>
      <c r="D496">
        <v>0</v>
      </c>
      <c r="E496">
        <v>15990640</v>
      </c>
      <c r="F496">
        <v>0</v>
      </c>
      <c r="G496">
        <v>9591230</v>
      </c>
      <c r="H496">
        <v>6</v>
      </c>
      <c r="I496">
        <v>0</v>
      </c>
      <c r="J496">
        <v>1</v>
      </c>
      <c r="K496">
        <v>100</v>
      </c>
      <c r="L496">
        <v>28280.416015625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10024079360</v>
      </c>
      <c r="D497">
        <v>0</v>
      </c>
      <c r="E497">
        <v>16018637</v>
      </c>
      <c r="F497">
        <v>0</v>
      </c>
      <c r="G497">
        <v>9591230</v>
      </c>
      <c r="H497">
        <v>6</v>
      </c>
      <c r="I497">
        <v>0</v>
      </c>
      <c r="J497">
        <v>1</v>
      </c>
      <c r="K497">
        <v>100</v>
      </c>
      <c r="L497">
        <v>28280.416015625</v>
      </c>
    </row>
    <row r="498" spans="1:12" x14ac:dyDescent="0.25">
      <c r="A498">
        <v>1875</v>
      </c>
      <c r="B498" s="1">
        <f>DATE(2023,10,21) + TIME(0,0,0)</f>
        <v>45220</v>
      </c>
      <c r="C498">
        <v>10024171520</v>
      </c>
      <c r="D498">
        <v>0</v>
      </c>
      <c r="E498">
        <v>16018919</v>
      </c>
      <c r="F498">
        <v>0</v>
      </c>
      <c r="G498">
        <v>9216159</v>
      </c>
      <c r="H498">
        <v>6</v>
      </c>
      <c r="I498">
        <v>0</v>
      </c>
      <c r="J498">
        <v>1</v>
      </c>
      <c r="K498">
        <v>100</v>
      </c>
      <c r="L498">
        <v>28152.484375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10051727360</v>
      </c>
      <c r="D499">
        <v>0</v>
      </c>
      <c r="E499">
        <v>16103095</v>
      </c>
      <c r="F499">
        <v>0</v>
      </c>
      <c r="G499">
        <v>9216159</v>
      </c>
      <c r="H499">
        <v>6</v>
      </c>
      <c r="I499">
        <v>0</v>
      </c>
      <c r="J499">
        <v>1</v>
      </c>
      <c r="K499">
        <v>100</v>
      </c>
      <c r="L499">
        <v>28152.484375</v>
      </c>
    </row>
    <row r="500" spans="1:12" x14ac:dyDescent="0.25">
      <c r="A500">
        <v>1878</v>
      </c>
      <c r="B500" s="1">
        <f>DATE(2023,10,24) + TIME(0,0,0)</f>
        <v>45223</v>
      </c>
      <c r="C500">
        <v>10051847168</v>
      </c>
      <c r="D500">
        <v>0</v>
      </c>
      <c r="E500">
        <v>16103385</v>
      </c>
      <c r="F500">
        <v>0</v>
      </c>
      <c r="G500">
        <v>11977062</v>
      </c>
      <c r="H500">
        <v>7</v>
      </c>
      <c r="I500">
        <v>0</v>
      </c>
      <c r="J500">
        <v>1</v>
      </c>
      <c r="K500">
        <v>100</v>
      </c>
      <c r="L500">
        <v>29028.59765625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10063704064</v>
      </c>
      <c r="D501">
        <v>0</v>
      </c>
      <c r="E501">
        <v>16132123</v>
      </c>
      <c r="F501">
        <v>0</v>
      </c>
      <c r="G501">
        <v>11977062</v>
      </c>
      <c r="H501">
        <v>7</v>
      </c>
      <c r="I501">
        <v>0</v>
      </c>
      <c r="J501">
        <v>1</v>
      </c>
      <c r="K501">
        <v>100</v>
      </c>
      <c r="L501">
        <v>29028.59765625</v>
      </c>
    </row>
    <row r="502" spans="1:12" x14ac:dyDescent="0.25">
      <c r="A502">
        <v>1879</v>
      </c>
      <c r="B502" s="1">
        <f>DATE(2023,10,25) + TIME(0,0,0)</f>
        <v>45224</v>
      </c>
      <c r="C502">
        <v>10063825920</v>
      </c>
      <c r="D502">
        <v>0</v>
      </c>
      <c r="E502">
        <v>16132311</v>
      </c>
      <c r="F502">
        <v>0</v>
      </c>
      <c r="G502">
        <v>12139053</v>
      </c>
      <c r="H502">
        <v>6</v>
      </c>
      <c r="I502">
        <v>0</v>
      </c>
      <c r="J502">
        <v>1</v>
      </c>
      <c r="K502">
        <v>100</v>
      </c>
      <c r="L502">
        <v>18718.654296875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10086161408</v>
      </c>
      <c r="D503">
        <v>0</v>
      </c>
      <c r="E503">
        <v>16166753</v>
      </c>
      <c r="F503">
        <v>0</v>
      </c>
      <c r="G503">
        <v>12139053</v>
      </c>
      <c r="H503">
        <v>6</v>
      </c>
      <c r="I503">
        <v>0</v>
      </c>
      <c r="J503">
        <v>1</v>
      </c>
      <c r="K503">
        <v>100</v>
      </c>
      <c r="L503">
        <v>18718.654296875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10087982080</v>
      </c>
      <c r="D504">
        <v>0</v>
      </c>
      <c r="E504">
        <v>16169561</v>
      </c>
      <c r="F504">
        <v>0</v>
      </c>
      <c r="G504">
        <v>12139053</v>
      </c>
      <c r="H504">
        <v>6</v>
      </c>
      <c r="I504">
        <v>0</v>
      </c>
      <c r="J504">
        <v>1</v>
      </c>
      <c r="K504">
        <v>100</v>
      </c>
      <c r="L504">
        <v>18718.654296875</v>
      </c>
    </row>
    <row r="505" spans="1:12" x14ac:dyDescent="0.25">
      <c r="A505">
        <v>1881</v>
      </c>
      <c r="B505" s="1">
        <f>DATE(2023,10,27) + TIME(0,0,0)</f>
        <v>45226</v>
      </c>
      <c r="C505">
        <v>10088100864</v>
      </c>
      <c r="D505">
        <v>0</v>
      </c>
      <c r="E505">
        <v>16169744</v>
      </c>
      <c r="F505">
        <v>0</v>
      </c>
      <c r="G505">
        <v>11814475</v>
      </c>
      <c r="H505">
        <v>6</v>
      </c>
      <c r="I505">
        <v>0</v>
      </c>
      <c r="J505">
        <v>1</v>
      </c>
      <c r="K505">
        <v>100</v>
      </c>
      <c r="L505">
        <v>18305.564453125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10099796992</v>
      </c>
      <c r="D506">
        <v>0</v>
      </c>
      <c r="E506">
        <v>16187866</v>
      </c>
      <c r="F506">
        <v>0</v>
      </c>
      <c r="G506">
        <v>11814475</v>
      </c>
      <c r="H506">
        <v>6</v>
      </c>
      <c r="I506">
        <v>0</v>
      </c>
      <c r="J506">
        <v>1</v>
      </c>
      <c r="K506">
        <v>100</v>
      </c>
      <c r="L506">
        <v>18305.564453125</v>
      </c>
    </row>
    <row r="507" spans="1:12" x14ac:dyDescent="0.25">
      <c r="A507">
        <v>1882</v>
      </c>
      <c r="B507" s="1">
        <f>DATE(2023,10,28) + TIME(0,0,0)</f>
        <v>45227</v>
      </c>
      <c r="C507">
        <v>10099916800</v>
      </c>
      <c r="D507">
        <v>0</v>
      </c>
      <c r="E507">
        <v>16188153</v>
      </c>
      <c r="F507">
        <v>0</v>
      </c>
      <c r="G507">
        <v>11999521</v>
      </c>
      <c r="H507">
        <v>7</v>
      </c>
      <c r="I507">
        <v>0</v>
      </c>
      <c r="J507">
        <v>1</v>
      </c>
      <c r="K507">
        <v>100</v>
      </c>
      <c r="L507">
        <v>28635.193359375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10459782144</v>
      </c>
      <c r="D508">
        <v>0</v>
      </c>
      <c r="E508">
        <v>17046922</v>
      </c>
      <c r="F508">
        <v>0</v>
      </c>
      <c r="G508">
        <v>11999521</v>
      </c>
      <c r="H508">
        <v>7</v>
      </c>
      <c r="I508">
        <v>0</v>
      </c>
      <c r="J508">
        <v>1</v>
      </c>
      <c r="K508">
        <v>100</v>
      </c>
      <c r="L508">
        <v>28635.193359375</v>
      </c>
    </row>
    <row r="509" spans="1:12" x14ac:dyDescent="0.25">
      <c r="A509">
        <v>1912</v>
      </c>
      <c r="B509" s="1">
        <f>DATE(2023,11,27) + TIME(0,0,0)</f>
        <v>45257</v>
      </c>
      <c r="C509">
        <v>10459901952</v>
      </c>
      <c r="D509">
        <v>0</v>
      </c>
      <c r="E509">
        <v>17047206</v>
      </c>
      <c r="F509">
        <v>0</v>
      </c>
      <c r="G509">
        <v>11959491</v>
      </c>
      <c r="H509">
        <v>7</v>
      </c>
      <c r="I509">
        <v>0</v>
      </c>
      <c r="J509">
        <v>1</v>
      </c>
      <c r="K509">
        <v>100</v>
      </c>
      <c r="L509">
        <v>28345.1171875</v>
      </c>
    </row>
    <row r="510" spans="1:12" x14ac:dyDescent="0.25">
      <c r="A510">
        <v>1919</v>
      </c>
      <c r="B510" s="1">
        <f>DATE(2023,12,4) + TIME(0,0,0)</f>
        <v>45264</v>
      </c>
      <c r="C510">
        <v>10543619072</v>
      </c>
      <c r="D510">
        <v>0</v>
      </c>
      <c r="E510">
        <v>17245622</v>
      </c>
      <c r="F510">
        <v>0</v>
      </c>
      <c r="G510">
        <v>11959491</v>
      </c>
      <c r="H510">
        <v>7</v>
      </c>
      <c r="I510">
        <v>0</v>
      </c>
      <c r="J510">
        <v>1</v>
      </c>
      <c r="K510">
        <v>100</v>
      </c>
      <c r="L510">
        <v>28345.1171875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10555458560</v>
      </c>
      <c r="D511">
        <v>0</v>
      </c>
      <c r="E511">
        <v>17273684</v>
      </c>
      <c r="F511">
        <v>0</v>
      </c>
      <c r="G511">
        <v>11959491</v>
      </c>
      <c r="H511">
        <v>7</v>
      </c>
      <c r="I511">
        <v>0</v>
      </c>
      <c r="J511">
        <v>1</v>
      </c>
      <c r="K511">
        <v>100</v>
      </c>
      <c r="L511">
        <v>28345.1171875</v>
      </c>
    </row>
    <row r="512" spans="1:12" x14ac:dyDescent="0.25">
      <c r="A512">
        <v>1920</v>
      </c>
      <c r="B512" s="1">
        <f>DATE(2023,12,5) + TIME(0,0,0)</f>
        <v>45265</v>
      </c>
      <c r="C512">
        <v>10555578368</v>
      </c>
      <c r="D512">
        <v>0</v>
      </c>
      <c r="E512">
        <v>17273966</v>
      </c>
      <c r="F512">
        <v>0</v>
      </c>
      <c r="G512">
        <v>11984086</v>
      </c>
      <c r="H512">
        <v>7</v>
      </c>
      <c r="I512">
        <v>0</v>
      </c>
      <c r="J512">
        <v>1</v>
      </c>
      <c r="K512">
        <v>100</v>
      </c>
      <c r="L512">
        <v>28352.828125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10687283200</v>
      </c>
      <c r="D513">
        <v>0</v>
      </c>
      <c r="E513">
        <v>17585564</v>
      </c>
      <c r="F513">
        <v>0</v>
      </c>
      <c r="G513">
        <v>11984086</v>
      </c>
      <c r="H513">
        <v>7</v>
      </c>
      <c r="I513">
        <v>0</v>
      </c>
      <c r="J513">
        <v>1</v>
      </c>
      <c r="K513">
        <v>100</v>
      </c>
      <c r="L513">
        <v>28352.828125</v>
      </c>
    </row>
    <row r="514" spans="1:12" x14ac:dyDescent="0.25">
      <c r="A514">
        <v>1931</v>
      </c>
      <c r="B514" s="1">
        <f>DATE(2023,12,16) + TIME(0,0,0)</f>
        <v>45276</v>
      </c>
      <c r="C514">
        <v>10687403008</v>
      </c>
      <c r="D514">
        <v>0</v>
      </c>
      <c r="E514">
        <v>17585844</v>
      </c>
      <c r="F514">
        <v>0</v>
      </c>
      <c r="G514">
        <v>11969012</v>
      </c>
      <c r="H514">
        <v>7</v>
      </c>
      <c r="I514">
        <v>0</v>
      </c>
      <c r="J514">
        <v>1</v>
      </c>
      <c r="K514">
        <v>100</v>
      </c>
      <c r="L514">
        <v>28072.154296875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10699252736</v>
      </c>
      <c r="D515">
        <v>0</v>
      </c>
      <c r="E515">
        <v>17613636</v>
      </c>
      <c r="F515">
        <v>0</v>
      </c>
      <c r="G515">
        <v>11969012</v>
      </c>
      <c r="H515">
        <v>7</v>
      </c>
      <c r="I515">
        <v>0</v>
      </c>
      <c r="J515">
        <v>1</v>
      </c>
      <c r="K515">
        <v>100</v>
      </c>
      <c r="L515">
        <v>28072.154296875</v>
      </c>
    </row>
    <row r="516" spans="1:12" x14ac:dyDescent="0.25">
      <c r="A516">
        <v>1932</v>
      </c>
      <c r="B516" s="1">
        <f>DATE(2023,12,17) + TIME(0,0,0)</f>
        <v>45277</v>
      </c>
      <c r="C516">
        <v>10699368448</v>
      </c>
      <c r="D516">
        <v>0</v>
      </c>
      <c r="E516">
        <v>17613926</v>
      </c>
      <c r="F516">
        <v>0</v>
      </c>
      <c r="G516">
        <v>11603295</v>
      </c>
      <c r="H516">
        <v>6</v>
      </c>
      <c r="I516">
        <v>0</v>
      </c>
      <c r="J516">
        <v>1</v>
      </c>
      <c r="K516">
        <v>100</v>
      </c>
      <c r="L516">
        <v>28986.029296875</v>
      </c>
    </row>
    <row r="517" spans="1:12" x14ac:dyDescent="0.25">
      <c r="A517">
        <v>1934</v>
      </c>
      <c r="B517" s="1">
        <f>DATE(2023,12,19) + TIME(0,0,0)</f>
        <v>45279</v>
      </c>
      <c r="C517">
        <v>10722575360</v>
      </c>
      <c r="D517">
        <v>0</v>
      </c>
      <c r="E517">
        <v>17671898</v>
      </c>
      <c r="F517">
        <v>0</v>
      </c>
      <c r="G517">
        <v>11603295</v>
      </c>
      <c r="H517">
        <v>6</v>
      </c>
      <c r="I517">
        <v>0</v>
      </c>
      <c r="J517">
        <v>1</v>
      </c>
      <c r="K517">
        <v>100</v>
      </c>
      <c r="L517">
        <v>28986.029296875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10734062592</v>
      </c>
      <c r="D518">
        <v>0</v>
      </c>
      <c r="E518">
        <v>17700594</v>
      </c>
      <c r="F518">
        <v>0</v>
      </c>
      <c r="G518">
        <v>11603295</v>
      </c>
      <c r="H518">
        <v>6</v>
      </c>
      <c r="I518">
        <v>0</v>
      </c>
      <c r="J518">
        <v>1</v>
      </c>
      <c r="K518">
        <v>100</v>
      </c>
      <c r="L518">
        <v>28986.029296875</v>
      </c>
    </row>
    <row r="519" spans="1:12" x14ac:dyDescent="0.25">
      <c r="A519">
        <v>1935</v>
      </c>
      <c r="B519" s="1">
        <f>DATE(2023,12,20) + TIME(0,0,0)</f>
        <v>45280</v>
      </c>
      <c r="C519">
        <v>10734183424</v>
      </c>
      <c r="D519">
        <v>0</v>
      </c>
      <c r="E519">
        <v>17700884</v>
      </c>
      <c r="F519">
        <v>0</v>
      </c>
      <c r="G519">
        <v>12059833</v>
      </c>
      <c r="H519">
        <v>7</v>
      </c>
      <c r="I519">
        <v>0</v>
      </c>
      <c r="J519">
        <v>1</v>
      </c>
      <c r="K519">
        <v>100</v>
      </c>
      <c r="L519">
        <v>28995.791015625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10746122240</v>
      </c>
      <c r="D520">
        <v>0</v>
      </c>
      <c r="E520">
        <v>17729590</v>
      </c>
      <c r="F520">
        <v>0</v>
      </c>
      <c r="G520">
        <v>12059833</v>
      </c>
      <c r="H520">
        <v>7</v>
      </c>
      <c r="I520">
        <v>0</v>
      </c>
      <c r="J520">
        <v>1</v>
      </c>
      <c r="K520">
        <v>100</v>
      </c>
      <c r="L520">
        <v>28995.791015625</v>
      </c>
    </row>
    <row r="521" spans="1:12" x14ac:dyDescent="0.25">
      <c r="A521">
        <v>1936</v>
      </c>
      <c r="B521" s="1">
        <f>DATE(2023,12,21) + TIME(0,0,0)</f>
        <v>45281</v>
      </c>
      <c r="C521">
        <v>10746242048</v>
      </c>
      <c r="D521">
        <v>0</v>
      </c>
      <c r="E521">
        <v>17729870</v>
      </c>
      <c r="F521">
        <v>0</v>
      </c>
      <c r="G521">
        <v>12003959</v>
      </c>
      <c r="H521">
        <v>7</v>
      </c>
      <c r="I521">
        <v>0</v>
      </c>
      <c r="J521">
        <v>1</v>
      </c>
      <c r="K521">
        <v>100</v>
      </c>
      <c r="L521">
        <v>27904.728515625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10854158336</v>
      </c>
      <c r="D522">
        <v>0</v>
      </c>
      <c r="E522">
        <v>17980732</v>
      </c>
      <c r="F522">
        <v>0</v>
      </c>
      <c r="G522">
        <v>12003959</v>
      </c>
      <c r="H522">
        <v>7</v>
      </c>
      <c r="I522">
        <v>0</v>
      </c>
      <c r="J522">
        <v>1</v>
      </c>
      <c r="K522">
        <v>100</v>
      </c>
      <c r="L522">
        <v>27904.728515625</v>
      </c>
    </row>
    <row r="523" spans="1:12" x14ac:dyDescent="0.25">
      <c r="A523">
        <v>1945</v>
      </c>
      <c r="B523" s="1">
        <f>DATE(2023,12,30) + TIME(0,0,0)</f>
        <v>45290</v>
      </c>
      <c r="C523">
        <v>10854277120</v>
      </c>
      <c r="D523">
        <v>0</v>
      </c>
      <c r="E523">
        <v>17980968</v>
      </c>
      <c r="F523">
        <v>0</v>
      </c>
      <c r="G523">
        <v>11926880</v>
      </c>
      <c r="H523">
        <v>7</v>
      </c>
      <c r="I523">
        <v>0</v>
      </c>
      <c r="J523">
        <v>1</v>
      </c>
      <c r="K523">
        <v>100</v>
      </c>
      <c r="L523">
        <v>23536.943359375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10910810112</v>
      </c>
      <c r="D524">
        <v>0</v>
      </c>
      <c r="E524">
        <v>18092534</v>
      </c>
      <c r="F524">
        <v>0</v>
      </c>
      <c r="G524">
        <v>11926880</v>
      </c>
      <c r="H524">
        <v>7</v>
      </c>
      <c r="I524">
        <v>0</v>
      </c>
      <c r="J524">
        <v>1</v>
      </c>
      <c r="K524">
        <v>100</v>
      </c>
      <c r="L524">
        <v>23536.943359375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10913792000</v>
      </c>
      <c r="D525">
        <v>0</v>
      </c>
      <c r="E525">
        <v>18098418</v>
      </c>
      <c r="F525">
        <v>0</v>
      </c>
      <c r="G525">
        <v>11926880</v>
      </c>
      <c r="H525">
        <v>7</v>
      </c>
      <c r="I525">
        <v>0</v>
      </c>
      <c r="J525">
        <v>1</v>
      </c>
      <c r="K525">
        <v>100</v>
      </c>
      <c r="L525">
        <v>23536.943359375</v>
      </c>
    </row>
    <row r="526" spans="1:12" x14ac:dyDescent="0.25">
      <c r="A526">
        <v>1950</v>
      </c>
      <c r="B526" s="1">
        <f>DATE(2024,1,4) + TIME(0,0,0)</f>
        <v>45295</v>
      </c>
      <c r="C526">
        <v>10913910784</v>
      </c>
      <c r="D526">
        <v>0</v>
      </c>
      <c r="E526">
        <v>18098648</v>
      </c>
      <c r="F526">
        <v>0</v>
      </c>
      <c r="G526">
        <v>11895499</v>
      </c>
      <c r="H526">
        <v>7</v>
      </c>
      <c r="I526">
        <v>0</v>
      </c>
      <c r="J526">
        <v>1</v>
      </c>
      <c r="K526">
        <v>100</v>
      </c>
      <c r="L526">
        <v>23135.083984375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10925687808</v>
      </c>
      <c r="D527">
        <v>0</v>
      </c>
      <c r="E527">
        <v>18121552</v>
      </c>
      <c r="F527">
        <v>0</v>
      </c>
      <c r="G527">
        <v>11895499</v>
      </c>
      <c r="H527">
        <v>7</v>
      </c>
      <c r="I527">
        <v>0</v>
      </c>
      <c r="J527">
        <v>1</v>
      </c>
      <c r="K527">
        <v>100</v>
      </c>
      <c r="L527">
        <v>23135.083984375</v>
      </c>
    </row>
    <row r="528" spans="1:12" x14ac:dyDescent="0.25">
      <c r="A528">
        <v>1951</v>
      </c>
      <c r="B528" s="1">
        <f>DATE(2024,1,5) + TIME(0,0,0)</f>
        <v>45296</v>
      </c>
      <c r="C528">
        <v>10925807616</v>
      </c>
      <c r="D528">
        <v>0</v>
      </c>
      <c r="E528">
        <v>18121786</v>
      </c>
      <c r="F528">
        <v>0</v>
      </c>
      <c r="G528">
        <v>12001260</v>
      </c>
      <c r="H528">
        <v>7</v>
      </c>
      <c r="I528">
        <v>0</v>
      </c>
      <c r="J528">
        <v>1</v>
      </c>
      <c r="K528">
        <v>100</v>
      </c>
      <c r="L528">
        <v>23271.2421875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10961691648</v>
      </c>
      <c r="D529">
        <v>0</v>
      </c>
      <c r="E529">
        <v>18191366</v>
      </c>
      <c r="F529">
        <v>0</v>
      </c>
      <c r="G529">
        <v>12001260</v>
      </c>
      <c r="H529">
        <v>7</v>
      </c>
      <c r="I529">
        <v>0</v>
      </c>
      <c r="J529">
        <v>1</v>
      </c>
      <c r="K529">
        <v>100</v>
      </c>
      <c r="L529">
        <v>23271.2421875</v>
      </c>
    </row>
    <row r="530" spans="1:12" x14ac:dyDescent="0.25">
      <c r="A530">
        <v>1954</v>
      </c>
      <c r="B530" s="1">
        <f>DATE(2024,1,8) + TIME(0,0,0)</f>
        <v>45299</v>
      </c>
      <c r="C530">
        <v>10961812480</v>
      </c>
      <c r="D530">
        <v>0</v>
      </c>
      <c r="E530">
        <v>18191592</v>
      </c>
      <c r="F530">
        <v>0</v>
      </c>
      <c r="G530">
        <v>12091012</v>
      </c>
      <c r="H530">
        <v>7</v>
      </c>
      <c r="I530">
        <v>0</v>
      </c>
      <c r="J530">
        <v>1</v>
      </c>
      <c r="K530">
        <v>100</v>
      </c>
      <c r="L530">
        <v>22509.62109375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11125766144</v>
      </c>
      <c r="D531">
        <v>0</v>
      </c>
      <c r="E531">
        <v>18496822</v>
      </c>
      <c r="F531">
        <v>0</v>
      </c>
      <c r="G531">
        <v>12091012</v>
      </c>
      <c r="H531">
        <v>7</v>
      </c>
      <c r="I531">
        <v>0</v>
      </c>
      <c r="J531">
        <v>1</v>
      </c>
      <c r="K531">
        <v>100</v>
      </c>
      <c r="L531">
        <v>22509.62109375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11130966016</v>
      </c>
      <c r="D532">
        <v>0</v>
      </c>
      <c r="E532">
        <v>18506500</v>
      </c>
      <c r="F532">
        <v>0</v>
      </c>
      <c r="G532">
        <v>12091012</v>
      </c>
      <c r="H532">
        <v>7</v>
      </c>
      <c r="I532">
        <v>0</v>
      </c>
      <c r="J532">
        <v>1</v>
      </c>
      <c r="K532">
        <v>100</v>
      </c>
      <c r="L532">
        <v>22509.62109375</v>
      </c>
    </row>
    <row r="533" spans="1:12" x14ac:dyDescent="0.25">
      <c r="A533">
        <v>1968</v>
      </c>
      <c r="B533" s="1">
        <f>DATE(2024,1,22) + TIME(0,0,0)</f>
        <v>45313</v>
      </c>
      <c r="C533">
        <v>11131084800</v>
      </c>
      <c r="D533">
        <v>0</v>
      </c>
      <c r="E533">
        <v>18506722</v>
      </c>
      <c r="F533">
        <v>0</v>
      </c>
      <c r="G533">
        <v>11940353</v>
      </c>
      <c r="H533">
        <v>7</v>
      </c>
      <c r="I533">
        <v>0</v>
      </c>
      <c r="J533">
        <v>1</v>
      </c>
      <c r="K533">
        <v>100</v>
      </c>
      <c r="L533">
        <v>22178.7109375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11154846720</v>
      </c>
      <c r="D534">
        <v>0</v>
      </c>
      <c r="E534">
        <v>18550858</v>
      </c>
      <c r="F534">
        <v>0</v>
      </c>
      <c r="G534">
        <v>11940353</v>
      </c>
      <c r="H534">
        <v>7</v>
      </c>
      <c r="I534">
        <v>0</v>
      </c>
      <c r="J534">
        <v>1</v>
      </c>
      <c r="K534">
        <v>100</v>
      </c>
      <c r="L534">
        <v>22178.7109375</v>
      </c>
    </row>
    <row r="535" spans="1:12" x14ac:dyDescent="0.25">
      <c r="A535">
        <v>1970</v>
      </c>
      <c r="B535" s="1">
        <f>DATE(2024,1,24) + TIME(0,0,0)</f>
        <v>45315</v>
      </c>
      <c r="C535">
        <v>11154966528</v>
      </c>
      <c r="D535">
        <v>0</v>
      </c>
      <c r="E535">
        <v>18551052</v>
      </c>
      <c r="F535">
        <v>0</v>
      </c>
      <c r="G535">
        <v>12020798</v>
      </c>
      <c r="H535">
        <v>6</v>
      </c>
      <c r="I535">
        <v>0</v>
      </c>
      <c r="J535">
        <v>1</v>
      </c>
      <c r="K535">
        <v>100</v>
      </c>
      <c r="L535">
        <v>19379.376953125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11160856576</v>
      </c>
      <c r="D536">
        <v>0</v>
      </c>
      <c r="E536">
        <v>18560548</v>
      </c>
      <c r="F536">
        <v>0</v>
      </c>
      <c r="G536">
        <v>12020798</v>
      </c>
      <c r="H536">
        <v>6</v>
      </c>
      <c r="I536">
        <v>0</v>
      </c>
      <c r="J536">
        <v>1</v>
      </c>
      <c r="K536">
        <v>100</v>
      </c>
      <c r="L536">
        <v>19379.376953125</v>
      </c>
    </row>
    <row r="537" spans="1:12" x14ac:dyDescent="0.25">
      <c r="A537">
        <v>1970.5</v>
      </c>
      <c r="B537" s="1">
        <f>DATE(2024,1,24) + TIME(12,0,0)</f>
        <v>45315.5</v>
      </c>
      <c r="C537">
        <v>11160977408</v>
      </c>
      <c r="D537">
        <v>0</v>
      </c>
      <c r="E537">
        <v>18560766</v>
      </c>
      <c r="F537">
        <v>0</v>
      </c>
      <c r="G537">
        <v>12024473</v>
      </c>
      <c r="H537">
        <v>7</v>
      </c>
      <c r="I537">
        <v>0</v>
      </c>
      <c r="J537">
        <v>1</v>
      </c>
      <c r="K537">
        <v>100</v>
      </c>
      <c r="L537">
        <v>21889.5234375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11263065088</v>
      </c>
      <c r="D538">
        <v>0</v>
      </c>
      <c r="E538">
        <v>18746610</v>
      </c>
      <c r="F538">
        <v>0</v>
      </c>
      <c r="G538">
        <v>12024473</v>
      </c>
      <c r="H538">
        <v>7</v>
      </c>
      <c r="I538">
        <v>0</v>
      </c>
      <c r="J538">
        <v>1</v>
      </c>
      <c r="K538">
        <v>100</v>
      </c>
      <c r="L538">
        <v>21889.5234375</v>
      </c>
    </row>
    <row r="539" spans="1:12" x14ac:dyDescent="0.25">
      <c r="A539">
        <v>1979</v>
      </c>
      <c r="B539" s="1">
        <f>DATE(2024,2,2) + TIME(0,0,0)</f>
        <v>45324</v>
      </c>
      <c r="C539">
        <v>11263184896</v>
      </c>
      <c r="D539">
        <v>0</v>
      </c>
      <c r="E539">
        <v>18746830</v>
      </c>
      <c r="F539">
        <v>0</v>
      </c>
      <c r="G539">
        <v>12026845</v>
      </c>
      <c r="H539">
        <v>7</v>
      </c>
      <c r="I539">
        <v>0</v>
      </c>
      <c r="J539">
        <v>1</v>
      </c>
      <c r="K539">
        <v>100</v>
      </c>
      <c r="L539">
        <v>22075.60546875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11443467264</v>
      </c>
      <c r="D540">
        <v>0</v>
      </c>
      <c r="E540">
        <v>19077744</v>
      </c>
      <c r="F540">
        <v>0</v>
      </c>
      <c r="G540">
        <v>12026845</v>
      </c>
      <c r="H540">
        <v>7</v>
      </c>
      <c r="I540">
        <v>0</v>
      </c>
      <c r="J540">
        <v>1</v>
      </c>
      <c r="K540">
        <v>100</v>
      </c>
      <c r="L540">
        <v>22075.60546875</v>
      </c>
    </row>
    <row r="541" spans="1:12" x14ac:dyDescent="0.25">
      <c r="A541">
        <v>1994</v>
      </c>
      <c r="B541" s="1">
        <f>DATE(2024,2,17) + TIME(0,0,0)</f>
        <v>45339</v>
      </c>
      <c r="C541">
        <v>11443588096</v>
      </c>
      <c r="D541">
        <v>0</v>
      </c>
      <c r="E541">
        <v>19077968</v>
      </c>
      <c r="F541">
        <v>0</v>
      </c>
      <c r="G541">
        <v>12083841</v>
      </c>
      <c r="H541">
        <v>7</v>
      </c>
      <c r="I541">
        <v>0</v>
      </c>
      <c r="J541">
        <v>1</v>
      </c>
      <c r="K541">
        <v>100</v>
      </c>
      <c r="L541">
        <v>22543.236328125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11503886336</v>
      </c>
      <c r="D542">
        <v>0</v>
      </c>
      <c r="E542">
        <v>19190460</v>
      </c>
      <c r="F542">
        <v>0</v>
      </c>
      <c r="G542">
        <v>12083841</v>
      </c>
      <c r="H542">
        <v>7</v>
      </c>
      <c r="I542">
        <v>0</v>
      </c>
      <c r="J542">
        <v>1</v>
      </c>
      <c r="K542">
        <v>100</v>
      </c>
      <c r="L542">
        <v>22543.236328125</v>
      </c>
    </row>
    <row r="543" spans="1:12" x14ac:dyDescent="0.25">
      <c r="A543">
        <v>1999</v>
      </c>
      <c r="B543" s="1">
        <f>DATE(2024,2,22) + TIME(0,0,0)</f>
        <v>45344</v>
      </c>
      <c r="C543">
        <v>11504005120</v>
      </c>
      <c r="D543">
        <v>0</v>
      </c>
      <c r="E543">
        <v>19190680</v>
      </c>
      <c r="F543">
        <v>0</v>
      </c>
      <c r="G543">
        <v>11890995</v>
      </c>
      <c r="H543">
        <v>7</v>
      </c>
      <c r="I543">
        <v>0</v>
      </c>
      <c r="J543">
        <v>1</v>
      </c>
      <c r="K543">
        <v>100</v>
      </c>
      <c r="L543">
        <v>22081.451171875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11551451136</v>
      </c>
      <c r="D544">
        <v>0</v>
      </c>
      <c r="E544">
        <v>19278786</v>
      </c>
      <c r="F544">
        <v>0</v>
      </c>
      <c r="G544">
        <v>11890995</v>
      </c>
      <c r="H544">
        <v>7</v>
      </c>
      <c r="I544">
        <v>0</v>
      </c>
      <c r="J544">
        <v>1</v>
      </c>
      <c r="K544">
        <v>100</v>
      </c>
      <c r="L544">
        <v>22081.451171875</v>
      </c>
    </row>
    <row r="545" spans="1:12" x14ac:dyDescent="0.25">
      <c r="A545">
        <v>2003</v>
      </c>
      <c r="B545" s="1">
        <f>DATE(2024,2,26) + TIME(0,0,0)</f>
        <v>45348</v>
      </c>
      <c r="C545">
        <v>11551569920</v>
      </c>
      <c r="D545">
        <v>0</v>
      </c>
      <c r="E545">
        <v>19278976</v>
      </c>
      <c r="F545">
        <v>0</v>
      </c>
      <c r="G545">
        <v>11973117</v>
      </c>
      <c r="H545">
        <v>6</v>
      </c>
      <c r="I545">
        <v>0</v>
      </c>
      <c r="J545">
        <v>1</v>
      </c>
      <c r="K545">
        <v>100</v>
      </c>
      <c r="L545">
        <v>19102.7890625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11599343616</v>
      </c>
      <c r="D546">
        <v>0</v>
      </c>
      <c r="E546">
        <v>19355196</v>
      </c>
      <c r="F546">
        <v>0</v>
      </c>
      <c r="G546">
        <v>11973117</v>
      </c>
      <c r="H546">
        <v>6</v>
      </c>
      <c r="I546">
        <v>0</v>
      </c>
      <c r="J546">
        <v>1</v>
      </c>
      <c r="K546">
        <v>100</v>
      </c>
      <c r="L546">
        <v>19102.7890625</v>
      </c>
    </row>
    <row r="547" spans="1:12" x14ac:dyDescent="0.25">
      <c r="A547">
        <v>2007</v>
      </c>
      <c r="B547" s="1">
        <f>DATE(2024,3,1) + TIME(0,0,0)</f>
        <v>45352</v>
      </c>
      <c r="C547">
        <v>11599463424</v>
      </c>
      <c r="D547">
        <v>0</v>
      </c>
      <c r="E547">
        <v>19355422</v>
      </c>
      <c r="F547">
        <v>0</v>
      </c>
      <c r="G547">
        <v>12066449</v>
      </c>
      <c r="H547">
        <v>7</v>
      </c>
      <c r="I547">
        <v>0</v>
      </c>
      <c r="J547">
        <v>1</v>
      </c>
      <c r="K547">
        <v>100</v>
      </c>
      <c r="L547">
        <v>22595.830078125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11635542016</v>
      </c>
      <c r="D548">
        <v>0</v>
      </c>
      <c r="E548">
        <v>19422984</v>
      </c>
      <c r="F548">
        <v>0</v>
      </c>
      <c r="G548">
        <v>12066449</v>
      </c>
      <c r="H548">
        <v>7</v>
      </c>
      <c r="I548">
        <v>0</v>
      </c>
      <c r="J548">
        <v>1</v>
      </c>
      <c r="K548">
        <v>100</v>
      </c>
      <c r="L548">
        <v>22595.830078125</v>
      </c>
    </row>
    <row r="549" spans="1:12" x14ac:dyDescent="0.25">
      <c r="A549">
        <v>2010</v>
      </c>
      <c r="B549" s="1">
        <f>DATE(2024,3,4) + TIME(0,0,0)</f>
        <v>45355</v>
      </c>
      <c r="C549">
        <v>11635663872</v>
      </c>
      <c r="D549">
        <v>0</v>
      </c>
      <c r="E549">
        <v>19423204</v>
      </c>
      <c r="F549">
        <v>0</v>
      </c>
      <c r="G549">
        <v>12102558</v>
      </c>
      <c r="H549">
        <v>6</v>
      </c>
      <c r="I549">
        <v>0</v>
      </c>
      <c r="J549">
        <v>1</v>
      </c>
      <c r="K549">
        <v>100</v>
      </c>
      <c r="L549">
        <v>22028.611328125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11659747328</v>
      </c>
      <c r="D550">
        <v>0</v>
      </c>
      <c r="E550">
        <v>19467040</v>
      </c>
      <c r="F550">
        <v>0</v>
      </c>
      <c r="G550">
        <v>12102558</v>
      </c>
      <c r="H550">
        <v>6</v>
      </c>
      <c r="I550">
        <v>0</v>
      </c>
      <c r="J550">
        <v>1</v>
      </c>
      <c r="K550">
        <v>100</v>
      </c>
      <c r="L550">
        <v>22028.611328125</v>
      </c>
    </row>
    <row r="551" spans="1:12" x14ac:dyDescent="0.25">
      <c r="A551">
        <v>2012</v>
      </c>
      <c r="B551" s="1">
        <f>DATE(2024,3,6) + TIME(0,0,0)</f>
        <v>45357</v>
      </c>
      <c r="C551">
        <v>11659867136</v>
      </c>
      <c r="D551">
        <v>0</v>
      </c>
      <c r="E551">
        <v>19467268</v>
      </c>
      <c r="F551">
        <v>0</v>
      </c>
      <c r="G551">
        <v>11971505</v>
      </c>
      <c r="H551">
        <v>7</v>
      </c>
      <c r="I551">
        <v>0</v>
      </c>
      <c r="J551">
        <v>1</v>
      </c>
      <c r="K551">
        <v>100</v>
      </c>
      <c r="L551">
        <v>22631.244140625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11695662080</v>
      </c>
      <c r="D552">
        <v>0</v>
      </c>
      <c r="E552">
        <v>19534934</v>
      </c>
      <c r="F552">
        <v>0</v>
      </c>
      <c r="G552">
        <v>11971505</v>
      </c>
      <c r="H552">
        <v>7</v>
      </c>
      <c r="I552">
        <v>0</v>
      </c>
      <c r="J552">
        <v>1</v>
      </c>
      <c r="K552">
        <v>100</v>
      </c>
      <c r="L552">
        <v>22631.244140625</v>
      </c>
    </row>
    <row r="553" spans="1:12" x14ac:dyDescent="0.25">
      <c r="A553">
        <v>2015</v>
      </c>
      <c r="B553" s="1">
        <f>DATE(2024,3,9) + TIME(0,0,0)</f>
        <v>45360</v>
      </c>
      <c r="C553">
        <v>11695783936</v>
      </c>
      <c r="D553">
        <v>0</v>
      </c>
      <c r="E553">
        <v>19535060</v>
      </c>
      <c r="F553">
        <v>0</v>
      </c>
      <c r="G553">
        <v>12146907</v>
      </c>
      <c r="H553">
        <v>6</v>
      </c>
      <c r="I553">
        <v>0</v>
      </c>
      <c r="J553">
        <v>1</v>
      </c>
      <c r="K553">
        <v>100</v>
      </c>
      <c r="L553">
        <v>12534.2275390625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11707808768</v>
      </c>
      <c r="D554">
        <v>0</v>
      </c>
      <c r="E554">
        <v>19547468</v>
      </c>
      <c r="F554">
        <v>0</v>
      </c>
      <c r="G554">
        <v>12146907</v>
      </c>
      <c r="H554">
        <v>6</v>
      </c>
      <c r="I554">
        <v>0</v>
      </c>
      <c r="J554">
        <v>1</v>
      </c>
      <c r="K554">
        <v>100</v>
      </c>
      <c r="L554">
        <v>12534.2275390625</v>
      </c>
    </row>
    <row r="555" spans="1:12" x14ac:dyDescent="0.25">
      <c r="A555">
        <v>2016</v>
      </c>
      <c r="B555" s="1">
        <f>DATE(2024,3,10) + TIME(0,0,0)</f>
        <v>45361</v>
      </c>
      <c r="C555">
        <v>11707929600</v>
      </c>
      <c r="D555">
        <v>0</v>
      </c>
      <c r="E555">
        <v>19547590</v>
      </c>
      <c r="F555">
        <v>0</v>
      </c>
      <c r="G555">
        <v>12043855</v>
      </c>
      <c r="H555">
        <v>6</v>
      </c>
      <c r="I555">
        <v>0</v>
      </c>
      <c r="J555">
        <v>1</v>
      </c>
      <c r="K555">
        <v>100</v>
      </c>
      <c r="L555">
        <v>12070.2509765625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11731896320</v>
      </c>
      <c r="D556">
        <v>0</v>
      </c>
      <c r="E556">
        <v>19571610</v>
      </c>
      <c r="F556">
        <v>0</v>
      </c>
      <c r="G556">
        <v>12043855</v>
      </c>
      <c r="H556">
        <v>6</v>
      </c>
      <c r="I556">
        <v>0</v>
      </c>
      <c r="J556">
        <v>1</v>
      </c>
      <c r="K556">
        <v>100</v>
      </c>
      <c r="L556">
        <v>12070.2509765625</v>
      </c>
    </row>
    <row r="557" spans="1:12" x14ac:dyDescent="0.25">
      <c r="A557">
        <v>2018</v>
      </c>
      <c r="B557" s="1">
        <f>DATE(2024,3,12) + TIME(0,0,0)</f>
        <v>45363</v>
      </c>
      <c r="C557">
        <v>11732018176</v>
      </c>
      <c r="D557">
        <v>0</v>
      </c>
      <c r="E557">
        <v>19571834</v>
      </c>
      <c r="F557">
        <v>0</v>
      </c>
      <c r="G557">
        <v>12145623</v>
      </c>
      <c r="H557">
        <v>7</v>
      </c>
      <c r="I557">
        <v>0</v>
      </c>
      <c r="J557">
        <v>1</v>
      </c>
      <c r="K557">
        <v>100</v>
      </c>
      <c r="L557">
        <v>22416.970703125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11737969664</v>
      </c>
      <c r="D558">
        <v>0</v>
      </c>
      <c r="E558">
        <v>19582818</v>
      </c>
      <c r="F558">
        <v>0</v>
      </c>
      <c r="G558">
        <v>12145623</v>
      </c>
      <c r="H558">
        <v>7</v>
      </c>
      <c r="I558">
        <v>0</v>
      </c>
      <c r="J558">
        <v>1</v>
      </c>
      <c r="K558">
        <v>100</v>
      </c>
      <c r="L558">
        <v>22416.970703125</v>
      </c>
    </row>
    <row r="559" spans="1:12" x14ac:dyDescent="0.25">
      <c r="A559">
        <v>2018.5</v>
      </c>
      <c r="B559" s="1">
        <f>DATE(2024,3,12) + TIME(12,0,0)</f>
        <v>45363.5</v>
      </c>
      <c r="C559">
        <v>11738087424</v>
      </c>
      <c r="D559">
        <v>0</v>
      </c>
      <c r="E559">
        <v>19583040</v>
      </c>
      <c r="F559">
        <v>0</v>
      </c>
      <c r="G559">
        <v>11817615</v>
      </c>
      <c r="H559">
        <v>7</v>
      </c>
      <c r="I559">
        <v>0</v>
      </c>
      <c r="J559">
        <v>1</v>
      </c>
      <c r="K559">
        <v>100</v>
      </c>
      <c r="L559">
        <v>22196.17578125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11748487168</v>
      </c>
      <c r="D560">
        <v>0</v>
      </c>
      <c r="E560">
        <v>19602572</v>
      </c>
      <c r="F560">
        <v>0</v>
      </c>
      <c r="G560">
        <v>11817615</v>
      </c>
      <c r="H560">
        <v>7</v>
      </c>
      <c r="I560">
        <v>0</v>
      </c>
      <c r="J560">
        <v>1</v>
      </c>
      <c r="K560">
        <v>100</v>
      </c>
      <c r="L560">
        <v>22196.17578125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11755696128</v>
      </c>
      <c r="D561">
        <v>0</v>
      </c>
      <c r="E561">
        <v>19616112</v>
      </c>
      <c r="F561">
        <v>0</v>
      </c>
      <c r="G561">
        <v>11817615</v>
      </c>
      <c r="H561">
        <v>7</v>
      </c>
      <c r="I561">
        <v>0</v>
      </c>
      <c r="J561">
        <v>1</v>
      </c>
      <c r="K561">
        <v>100</v>
      </c>
      <c r="L561">
        <v>22196.17578125</v>
      </c>
    </row>
    <row r="562" spans="1:12" x14ac:dyDescent="0.25">
      <c r="A562">
        <v>2020</v>
      </c>
      <c r="B562" s="1">
        <f>DATE(2024,3,14) + TIME(0,0,0)</f>
        <v>45365</v>
      </c>
      <c r="C562">
        <v>11755814912</v>
      </c>
      <c r="D562">
        <v>0</v>
      </c>
      <c r="E562">
        <v>19616336</v>
      </c>
      <c r="F562">
        <v>0</v>
      </c>
      <c r="G562">
        <v>11900164</v>
      </c>
      <c r="H562">
        <v>7</v>
      </c>
      <c r="I562">
        <v>0</v>
      </c>
      <c r="J562">
        <v>1</v>
      </c>
      <c r="K562">
        <v>100</v>
      </c>
      <c r="L562">
        <v>22459.5078125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11827096576</v>
      </c>
      <c r="D563">
        <v>0</v>
      </c>
      <c r="E563">
        <v>19750870</v>
      </c>
      <c r="F563">
        <v>0</v>
      </c>
      <c r="G563">
        <v>11900164</v>
      </c>
      <c r="H563">
        <v>7</v>
      </c>
      <c r="I563">
        <v>0</v>
      </c>
      <c r="J563">
        <v>1</v>
      </c>
      <c r="K563">
        <v>100</v>
      </c>
      <c r="L563">
        <v>22459.5078125</v>
      </c>
    </row>
    <row r="564" spans="1:12" x14ac:dyDescent="0.25">
      <c r="A564">
        <v>2026</v>
      </c>
      <c r="B564" s="1">
        <f>DATE(2024,3,20) + TIME(0,0,0)</f>
        <v>45371</v>
      </c>
      <c r="C564">
        <v>11827216384</v>
      </c>
      <c r="D564">
        <v>0</v>
      </c>
      <c r="E564">
        <v>19751092</v>
      </c>
      <c r="F564">
        <v>0</v>
      </c>
      <c r="G564">
        <v>11986402</v>
      </c>
      <c r="H564">
        <v>7</v>
      </c>
      <c r="I564">
        <v>0</v>
      </c>
      <c r="J564">
        <v>1</v>
      </c>
      <c r="K564">
        <v>100</v>
      </c>
      <c r="L564">
        <v>22260.568359375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11839083520</v>
      </c>
      <c r="D565">
        <v>0</v>
      </c>
      <c r="E565">
        <v>19773130</v>
      </c>
      <c r="F565">
        <v>0</v>
      </c>
      <c r="G565">
        <v>11986402</v>
      </c>
      <c r="H565">
        <v>7</v>
      </c>
      <c r="I565">
        <v>0</v>
      </c>
      <c r="J565">
        <v>1</v>
      </c>
      <c r="K565">
        <v>100</v>
      </c>
      <c r="L565">
        <v>22260.568359375</v>
      </c>
    </row>
    <row r="566" spans="1:12" x14ac:dyDescent="0.25">
      <c r="A566">
        <v>2027</v>
      </c>
      <c r="B566" s="1">
        <f>DATE(2024,3,21) + TIME(0,0,0)</f>
        <v>45372</v>
      </c>
      <c r="C566">
        <v>11839202304</v>
      </c>
      <c r="D566">
        <v>0</v>
      </c>
      <c r="E566">
        <v>19773354</v>
      </c>
      <c r="F566">
        <v>0</v>
      </c>
      <c r="G566">
        <v>11904450</v>
      </c>
      <c r="H566">
        <v>7</v>
      </c>
      <c r="I566">
        <v>0</v>
      </c>
      <c r="J566">
        <v>1</v>
      </c>
      <c r="K566">
        <v>100</v>
      </c>
      <c r="L566">
        <v>22412.173828125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11910509568</v>
      </c>
      <c r="D567">
        <v>0</v>
      </c>
      <c r="E567">
        <v>19907602</v>
      </c>
      <c r="F567">
        <v>0</v>
      </c>
      <c r="G567">
        <v>11904450</v>
      </c>
      <c r="H567">
        <v>7</v>
      </c>
      <c r="I567">
        <v>0</v>
      </c>
      <c r="J567">
        <v>1</v>
      </c>
      <c r="K567">
        <v>100</v>
      </c>
      <c r="L567">
        <v>22412.173828125</v>
      </c>
    </row>
    <row r="568" spans="1:12" x14ac:dyDescent="0.25">
      <c r="A568">
        <v>2033</v>
      </c>
      <c r="B568" s="1">
        <f>DATE(2024,3,27) + TIME(0,0,0)</f>
        <v>45378</v>
      </c>
      <c r="C568">
        <v>11910628352</v>
      </c>
      <c r="D568">
        <v>0</v>
      </c>
      <c r="E568">
        <v>19907830</v>
      </c>
      <c r="F568">
        <v>0</v>
      </c>
      <c r="G568">
        <v>11868114</v>
      </c>
      <c r="H568">
        <v>7</v>
      </c>
      <c r="I568">
        <v>0</v>
      </c>
      <c r="J568">
        <v>1</v>
      </c>
      <c r="K568">
        <v>100</v>
      </c>
      <c r="L568">
        <v>22667.724609375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11922377728</v>
      </c>
      <c r="D569">
        <v>0</v>
      </c>
      <c r="E569">
        <v>19930270</v>
      </c>
      <c r="F569">
        <v>0</v>
      </c>
      <c r="G569">
        <v>11868114</v>
      </c>
      <c r="H569">
        <v>7</v>
      </c>
      <c r="I569">
        <v>0</v>
      </c>
      <c r="J569">
        <v>1</v>
      </c>
      <c r="K569">
        <v>100</v>
      </c>
      <c r="L569">
        <v>22667.724609375</v>
      </c>
    </row>
    <row r="570" spans="1:12" x14ac:dyDescent="0.25">
      <c r="A570">
        <v>2034</v>
      </c>
      <c r="B570" s="1">
        <f>DATE(2024,3,28) + TIME(0,0,0)</f>
        <v>45379</v>
      </c>
      <c r="C570">
        <v>11922498560</v>
      </c>
      <c r="D570">
        <v>0</v>
      </c>
      <c r="E570">
        <v>19930494</v>
      </c>
      <c r="F570">
        <v>0</v>
      </c>
      <c r="G570">
        <v>12025873</v>
      </c>
      <c r="H570">
        <v>6</v>
      </c>
      <c r="I570">
        <v>0</v>
      </c>
      <c r="J570">
        <v>1</v>
      </c>
      <c r="K570">
        <v>100</v>
      </c>
      <c r="L570">
        <v>22344.060546875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11958455296</v>
      </c>
      <c r="D571">
        <v>0</v>
      </c>
      <c r="E571">
        <v>19997302</v>
      </c>
      <c r="F571">
        <v>0</v>
      </c>
      <c r="G571">
        <v>12025873</v>
      </c>
      <c r="H571">
        <v>6</v>
      </c>
      <c r="I571">
        <v>0</v>
      </c>
      <c r="J571">
        <v>1</v>
      </c>
      <c r="K571">
        <v>100</v>
      </c>
      <c r="L571">
        <v>22344.060546875</v>
      </c>
    </row>
    <row r="572" spans="1:12" x14ac:dyDescent="0.25">
      <c r="A572">
        <v>2037</v>
      </c>
      <c r="B572" s="1">
        <f>DATE(2024,3,31) + TIME(0,0,0)</f>
        <v>45382</v>
      </c>
      <c r="C572">
        <v>11958577152</v>
      </c>
      <c r="D572">
        <v>0</v>
      </c>
      <c r="E572">
        <v>19997430</v>
      </c>
      <c r="F572">
        <v>0</v>
      </c>
      <c r="G572">
        <v>12131591</v>
      </c>
      <c r="H572">
        <v>6</v>
      </c>
      <c r="I572">
        <v>0</v>
      </c>
      <c r="J572">
        <v>1</v>
      </c>
      <c r="K572">
        <v>100</v>
      </c>
      <c r="L572">
        <v>12649.0205078125</v>
      </c>
    </row>
    <row r="573" spans="1:12" x14ac:dyDescent="0.25">
      <c r="A573">
        <v>2037.39</v>
      </c>
      <c r="B573" s="1">
        <f>DATE(2024,3,31) + TIME(9,21,36)</f>
        <v>45382.39</v>
      </c>
      <c r="C573">
        <v>11963308032</v>
      </c>
      <c r="D573">
        <v>0</v>
      </c>
      <c r="E573">
        <v>20002362</v>
      </c>
      <c r="F573">
        <v>0</v>
      </c>
      <c r="G573">
        <v>12131591</v>
      </c>
      <c r="H573">
        <v>6</v>
      </c>
      <c r="I573">
        <v>0</v>
      </c>
      <c r="J573">
        <v>1</v>
      </c>
      <c r="K573">
        <v>100</v>
      </c>
      <c r="L573">
        <v>12649.0205078125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11963429888</v>
      </c>
      <c r="D574">
        <v>0</v>
      </c>
      <c r="E574">
        <v>20002490</v>
      </c>
      <c r="F574">
        <v>0</v>
      </c>
      <c r="G574">
        <v>12098221</v>
      </c>
      <c r="H574">
        <v>6</v>
      </c>
      <c r="I574">
        <v>0</v>
      </c>
      <c r="J574">
        <v>1</v>
      </c>
      <c r="K574">
        <v>100</v>
      </c>
      <c r="L574">
        <v>12710.658203125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11982665728</v>
      </c>
      <c r="D575">
        <v>0</v>
      </c>
      <c r="E575">
        <v>20022700</v>
      </c>
      <c r="F575">
        <v>0</v>
      </c>
      <c r="G575">
        <v>12098221</v>
      </c>
      <c r="H575">
        <v>6</v>
      </c>
      <c r="I575">
        <v>0</v>
      </c>
      <c r="J575">
        <v>1</v>
      </c>
      <c r="K575">
        <v>100</v>
      </c>
      <c r="L575">
        <v>12710.658203125</v>
      </c>
    </row>
    <row r="576" spans="1:12" x14ac:dyDescent="0.25">
      <c r="A576">
        <v>2039</v>
      </c>
      <c r="B576" s="1">
        <f>DATE(2024,4,2) + TIME(0,0,0)</f>
        <v>45384</v>
      </c>
      <c r="C576">
        <v>11982788608</v>
      </c>
      <c r="D576">
        <v>0</v>
      </c>
      <c r="E576">
        <v>20022834</v>
      </c>
      <c r="F576">
        <v>0</v>
      </c>
      <c r="G576">
        <v>12253633</v>
      </c>
      <c r="H576">
        <v>6</v>
      </c>
      <c r="I576">
        <v>0</v>
      </c>
      <c r="J576">
        <v>1</v>
      </c>
      <c r="K576">
        <v>100</v>
      </c>
      <c r="L576">
        <v>13397.0849609375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11988792320</v>
      </c>
      <c r="D577">
        <v>0</v>
      </c>
      <c r="E577">
        <v>20029398</v>
      </c>
      <c r="F577">
        <v>0</v>
      </c>
      <c r="G577">
        <v>12253633</v>
      </c>
      <c r="H577">
        <v>6</v>
      </c>
      <c r="I577">
        <v>0</v>
      </c>
      <c r="J577">
        <v>1</v>
      </c>
      <c r="K577">
        <v>100</v>
      </c>
      <c r="L577">
        <v>13397.0849609375</v>
      </c>
    </row>
    <row r="578" spans="1:12" x14ac:dyDescent="0.25">
      <c r="A578">
        <v>2039.5</v>
      </c>
      <c r="B578" s="1">
        <f>DATE(2024,4,2) + TIME(12,0,0)</f>
        <v>45384.5</v>
      </c>
      <c r="C578">
        <v>11988911104</v>
      </c>
      <c r="D578">
        <v>0</v>
      </c>
      <c r="E578">
        <v>20029528</v>
      </c>
      <c r="F578">
        <v>0</v>
      </c>
      <c r="G578">
        <v>11917497</v>
      </c>
      <c r="H578">
        <v>6</v>
      </c>
      <c r="I578">
        <v>0</v>
      </c>
      <c r="J578">
        <v>1</v>
      </c>
      <c r="K578">
        <v>100</v>
      </c>
      <c r="L578">
        <v>12937.4814453125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11994750976</v>
      </c>
      <c r="D579">
        <v>0</v>
      </c>
      <c r="E579">
        <v>20035866</v>
      </c>
      <c r="F579">
        <v>0</v>
      </c>
      <c r="G579">
        <v>11917497</v>
      </c>
      <c r="H579">
        <v>6</v>
      </c>
      <c r="I579">
        <v>0</v>
      </c>
      <c r="J579">
        <v>1</v>
      </c>
      <c r="K579">
        <v>100</v>
      </c>
      <c r="L579">
        <v>12937.4814453125</v>
      </c>
    </row>
    <row r="580" spans="1:12" x14ac:dyDescent="0.25">
      <c r="A580">
        <v>2040</v>
      </c>
      <c r="B580" s="1">
        <f>DATE(2024,4,3) + TIME(0,0,0)</f>
        <v>45385</v>
      </c>
      <c r="C580">
        <v>11994871808</v>
      </c>
      <c r="D580">
        <v>0</v>
      </c>
      <c r="E580">
        <v>20035998</v>
      </c>
      <c r="F580">
        <v>0</v>
      </c>
      <c r="G580">
        <v>12022080</v>
      </c>
      <c r="H580">
        <v>6</v>
      </c>
      <c r="I580">
        <v>0</v>
      </c>
      <c r="J580">
        <v>1</v>
      </c>
      <c r="K580">
        <v>100</v>
      </c>
      <c r="L580">
        <v>13091.40234375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11995111424</v>
      </c>
      <c r="D581">
        <v>0</v>
      </c>
      <c r="E581">
        <v>20036260</v>
      </c>
      <c r="F581">
        <v>0</v>
      </c>
      <c r="G581">
        <v>12022080</v>
      </c>
      <c r="H581">
        <v>6</v>
      </c>
      <c r="I581">
        <v>0</v>
      </c>
      <c r="J581">
        <v>1</v>
      </c>
      <c r="K581">
        <v>100</v>
      </c>
      <c r="L581">
        <v>13091.40234375</v>
      </c>
    </row>
    <row r="582" spans="1:12" x14ac:dyDescent="0.25">
      <c r="A582">
        <v>2040.19</v>
      </c>
      <c r="B582" s="1">
        <f>DATE(2024,4,3) + TIME(4,33,36)</f>
        <v>45385.19</v>
      </c>
      <c r="C582">
        <v>11997155328</v>
      </c>
      <c r="D582">
        <v>0</v>
      </c>
      <c r="E582">
        <v>20038484</v>
      </c>
      <c r="F582">
        <v>0</v>
      </c>
      <c r="G582">
        <v>12022080</v>
      </c>
      <c r="H582">
        <v>6</v>
      </c>
      <c r="I582">
        <v>0</v>
      </c>
      <c r="J582">
        <v>1</v>
      </c>
      <c r="K582">
        <v>100</v>
      </c>
      <c r="L582">
        <v>13091.40234375</v>
      </c>
    </row>
    <row r="583" spans="1:12" x14ac:dyDescent="0.25">
      <c r="A583">
        <v>2040.2</v>
      </c>
      <c r="B583" s="1">
        <f>DATE(2024,4,3) + TIME(4,47,59)</f>
        <v>45385.199988425928</v>
      </c>
      <c r="C583">
        <v>11997275136</v>
      </c>
      <c r="D583">
        <v>0</v>
      </c>
      <c r="E583">
        <v>20038616</v>
      </c>
      <c r="F583">
        <v>0</v>
      </c>
      <c r="G583">
        <v>11943748</v>
      </c>
      <c r="H583">
        <v>6</v>
      </c>
      <c r="I583">
        <v>0</v>
      </c>
      <c r="J583">
        <v>1</v>
      </c>
      <c r="K583">
        <v>100</v>
      </c>
      <c r="L583">
        <v>13137.599609375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12006710272</v>
      </c>
      <c r="D584">
        <v>0</v>
      </c>
      <c r="E584">
        <v>20048996</v>
      </c>
      <c r="F584">
        <v>0</v>
      </c>
      <c r="G584">
        <v>11943748</v>
      </c>
      <c r="H584">
        <v>6</v>
      </c>
      <c r="I584">
        <v>0</v>
      </c>
      <c r="J584">
        <v>1</v>
      </c>
      <c r="K584">
        <v>100</v>
      </c>
      <c r="L584">
        <v>13137.599609375</v>
      </c>
    </row>
    <row r="585" spans="1:12" x14ac:dyDescent="0.25">
      <c r="A585">
        <v>2041</v>
      </c>
      <c r="B585" s="1">
        <f>DATE(2024,4,4) + TIME(0,0,0)</f>
        <v>45386</v>
      </c>
      <c r="C585">
        <v>12006832128</v>
      </c>
      <c r="D585">
        <v>0</v>
      </c>
      <c r="E585">
        <v>20049124</v>
      </c>
      <c r="F585">
        <v>0</v>
      </c>
      <c r="G585">
        <v>12121869</v>
      </c>
      <c r="H585">
        <v>6</v>
      </c>
      <c r="I585">
        <v>0</v>
      </c>
      <c r="J585">
        <v>1</v>
      </c>
      <c r="K585">
        <v>100</v>
      </c>
      <c r="L585">
        <v>12822.48828125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12018832384</v>
      </c>
      <c r="D586">
        <v>0</v>
      </c>
      <c r="E586">
        <v>20061818</v>
      </c>
      <c r="F586">
        <v>0</v>
      </c>
      <c r="G586">
        <v>12121869</v>
      </c>
      <c r="H586">
        <v>6</v>
      </c>
      <c r="I586">
        <v>0</v>
      </c>
      <c r="J586">
        <v>1</v>
      </c>
      <c r="K586">
        <v>100</v>
      </c>
      <c r="L586">
        <v>12822.48828125</v>
      </c>
    </row>
    <row r="587" spans="1:12" x14ac:dyDescent="0.25">
      <c r="A587">
        <v>2042</v>
      </c>
      <c r="B587" s="1">
        <f>DATE(2024,4,5) + TIME(0,0,0)</f>
        <v>45387</v>
      </c>
      <c r="C587">
        <v>12018954240</v>
      </c>
      <c r="D587">
        <v>0</v>
      </c>
      <c r="E587">
        <v>20062050</v>
      </c>
      <c r="F587">
        <v>0</v>
      </c>
      <c r="G587">
        <v>12223504</v>
      </c>
      <c r="H587">
        <v>7</v>
      </c>
      <c r="I587">
        <v>0</v>
      </c>
      <c r="J587">
        <v>1</v>
      </c>
      <c r="K587">
        <v>100</v>
      </c>
      <c r="L587">
        <v>23217.3671875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12092173312</v>
      </c>
      <c r="D588">
        <v>0</v>
      </c>
      <c r="E588">
        <v>20201122</v>
      </c>
      <c r="F588">
        <v>0</v>
      </c>
      <c r="G588">
        <v>12223504</v>
      </c>
      <c r="H588">
        <v>7</v>
      </c>
      <c r="I588">
        <v>0</v>
      </c>
      <c r="J588">
        <v>1</v>
      </c>
      <c r="K588">
        <v>100</v>
      </c>
      <c r="L588">
        <v>23217.3671875</v>
      </c>
    </row>
    <row r="589" spans="1:12" x14ac:dyDescent="0.25">
      <c r="A589">
        <v>2048</v>
      </c>
      <c r="B589" s="1">
        <f>DATE(2024,4,11) + TIME(0,0,0)</f>
        <v>45393</v>
      </c>
      <c r="C589">
        <v>12092293120</v>
      </c>
      <c r="D589">
        <v>0</v>
      </c>
      <c r="E589">
        <v>20201348</v>
      </c>
      <c r="F589">
        <v>0</v>
      </c>
      <c r="G589">
        <v>11982383</v>
      </c>
      <c r="H589">
        <v>7</v>
      </c>
      <c r="I589">
        <v>0</v>
      </c>
      <c r="J589">
        <v>1</v>
      </c>
      <c r="K589">
        <v>100</v>
      </c>
      <c r="L589">
        <v>22686.060546875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12104156160</v>
      </c>
      <c r="D590">
        <v>0</v>
      </c>
      <c r="E590">
        <v>20223808</v>
      </c>
      <c r="F590">
        <v>0</v>
      </c>
      <c r="G590">
        <v>11982383</v>
      </c>
      <c r="H590">
        <v>7</v>
      </c>
      <c r="I590">
        <v>0</v>
      </c>
      <c r="J590">
        <v>1</v>
      </c>
      <c r="K590">
        <v>100</v>
      </c>
      <c r="L590">
        <v>22686.060546875</v>
      </c>
    </row>
    <row r="591" spans="1:12" x14ac:dyDescent="0.25">
      <c r="A591">
        <v>2049</v>
      </c>
      <c r="B591" s="1">
        <f>DATE(2024,4,12) + TIME(0,0,0)</f>
        <v>45394</v>
      </c>
      <c r="C591">
        <v>12104275968</v>
      </c>
      <c r="D591">
        <v>0</v>
      </c>
      <c r="E591">
        <v>20224034</v>
      </c>
      <c r="F591">
        <v>0</v>
      </c>
      <c r="G591">
        <v>12018867</v>
      </c>
      <c r="H591">
        <v>7</v>
      </c>
      <c r="I591">
        <v>0</v>
      </c>
      <c r="J591">
        <v>1</v>
      </c>
      <c r="K591">
        <v>100</v>
      </c>
      <c r="L591">
        <v>22695.154296875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12152230912</v>
      </c>
      <c r="D592">
        <v>0</v>
      </c>
      <c r="E592">
        <v>20314588</v>
      </c>
      <c r="F592">
        <v>0</v>
      </c>
      <c r="G592">
        <v>12018867</v>
      </c>
      <c r="H592">
        <v>7</v>
      </c>
      <c r="I592">
        <v>0</v>
      </c>
      <c r="J592">
        <v>1</v>
      </c>
      <c r="K592">
        <v>100</v>
      </c>
      <c r="L592">
        <v>22695.154296875</v>
      </c>
    </row>
    <row r="593" spans="1:12" x14ac:dyDescent="0.25">
      <c r="A593">
        <v>2053</v>
      </c>
      <c r="B593" s="1">
        <f>DATE(2024,4,16) + TIME(0,0,0)</f>
        <v>45398</v>
      </c>
      <c r="C593">
        <v>12152349696</v>
      </c>
      <c r="D593">
        <v>0</v>
      </c>
      <c r="E593">
        <v>20314818</v>
      </c>
      <c r="F593">
        <v>0</v>
      </c>
      <c r="G593">
        <v>11827545</v>
      </c>
      <c r="H593">
        <v>6</v>
      </c>
      <c r="I593">
        <v>0</v>
      </c>
      <c r="J593">
        <v>1</v>
      </c>
      <c r="K593">
        <v>100</v>
      </c>
      <c r="L593">
        <v>22963.818359375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12175886336</v>
      </c>
      <c r="D594">
        <v>0</v>
      </c>
      <c r="E594">
        <v>20360516</v>
      </c>
      <c r="F594">
        <v>0</v>
      </c>
      <c r="G594">
        <v>11827545</v>
      </c>
      <c r="H594">
        <v>6</v>
      </c>
      <c r="I594">
        <v>0</v>
      </c>
      <c r="J594">
        <v>1</v>
      </c>
      <c r="K594">
        <v>100</v>
      </c>
      <c r="L594">
        <v>22963.818359375</v>
      </c>
    </row>
    <row r="595" spans="1:12" x14ac:dyDescent="0.25">
      <c r="A595">
        <v>2055</v>
      </c>
      <c r="B595" s="1">
        <f>DATE(2024,4,18) + TIME(0,0,0)</f>
        <v>45400</v>
      </c>
      <c r="C595">
        <v>12176004096</v>
      </c>
      <c r="D595">
        <v>0</v>
      </c>
      <c r="E595">
        <v>20360742</v>
      </c>
      <c r="F595">
        <v>0</v>
      </c>
      <c r="G595">
        <v>11808302</v>
      </c>
      <c r="H595">
        <v>7</v>
      </c>
      <c r="I595">
        <v>0</v>
      </c>
      <c r="J595">
        <v>1</v>
      </c>
      <c r="K595">
        <v>100</v>
      </c>
      <c r="L595">
        <v>22687.455078125</v>
      </c>
    </row>
    <row r="596" spans="1:12" x14ac:dyDescent="0.25">
      <c r="A596">
        <v>2057.67</v>
      </c>
      <c r="B596" s="1">
        <f>DATE(2024,4,20) + TIME(16,4,48)</f>
        <v>45402.67</v>
      </c>
      <c r="C596">
        <v>12207533056</v>
      </c>
      <c r="D596">
        <v>0</v>
      </c>
      <c r="E596">
        <v>20421318</v>
      </c>
      <c r="F596">
        <v>0</v>
      </c>
      <c r="G596">
        <v>11808302</v>
      </c>
      <c r="H596">
        <v>7</v>
      </c>
      <c r="I596">
        <v>0</v>
      </c>
      <c r="J596">
        <v>1</v>
      </c>
      <c r="K596">
        <v>100</v>
      </c>
      <c r="L596">
        <v>22687.455078125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12211311616</v>
      </c>
      <c r="D597">
        <v>0</v>
      </c>
      <c r="E597">
        <v>20428578</v>
      </c>
      <c r="F597">
        <v>0</v>
      </c>
      <c r="G597">
        <v>11808302</v>
      </c>
      <c r="H597">
        <v>7</v>
      </c>
      <c r="I597">
        <v>0</v>
      </c>
      <c r="J597">
        <v>1</v>
      </c>
      <c r="K597">
        <v>100</v>
      </c>
      <c r="L597">
        <v>22687.455078125</v>
      </c>
    </row>
    <row r="598" spans="1:12" x14ac:dyDescent="0.25">
      <c r="A598">
        <v>2058</v>
      </c>
      <c r="B598" s="1">
        <f>DATE(2024,4,21) + TIME(0,0,0)</f>
        <v>45403</v>
      </c>
      <c r="C598">
        <v>12211430400</v>
      </c>
      <c r="D598">
        <v>0</v>
      </c>
      <c r="E598">
        <v>20428810</v>
      </c>
      <c r="F598">
        <v>0</v>
      </c>
      <c r="G598">
        <v>11948415</v>
      </c>
      <c r="H598">
        <v>7</v>
      </c>
      <c r="I598">
        <v>0</v>
      </c>
      <c r="J598">
        <v>1</v>
      </c>
      <c r="K598">
        <v>100</v>
      </c>
      <c r="L598">
        <v>23088.28125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12294949888</v>
      </c>
      <c r="D599">
        <v>0</v>
      </c>
      <c r="E599">
        <v>20590196</v>
      </c>
      <c r="F599">
        <v>0</v>
      </c>
      <c r="G599">
        <v>11948415</v>
      </c>
      <c r="H599">
        <v>7</v>
      </c>
      <c r="I599">
        <v>0</v>
      </c>
      <c r="J599">
        <v>1</v>
      </c>
      <c r="K599">
        <v>100</v>
      </c>
      <c r="L599">
        <v>23088.28125</v>
      </c>
    </row>
    <row r="600" spans="1:12" x14ac:dyDescent="0.25">
      <c r="A600">
        <v>2065</v>
      </c>
      <c r="B600" s="1">
        <f>DATE(2024,4,28) + TIME(0,0,0)</f>
        <v>45410</v>
      </c>
      <c r="C600">
        <v>12295071744</v>
      </c>
      <c r="D600">
        <v>0</v>
      </c>
      <c r="E600">
        <v>20590424</v>
      </c>
      <c r="F600">
        <v>0</v>
      </c>
      <c r="G600">
        <v>12126748</v>
      </c>
      <c r="H600">
        <v>6</v>
      </c>
      <c r="I600">
        <v>0</v>
      </c>
      <c r="J600">
        <v>1</v>
      </c>
      <c r="K600">
        <v>100</v>
      </c>
      <c r="L600">
        <v>22746.20703125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12319203328</v>
      </c>
      <c r="D601">
        <v>0</v>
      </c>
      <c r="E601">
        <v>20635688</v>
      </c>
      <c r="F601">
        <v>0</v>
      </c>
      <c r="G601">
        <v>12126748</v>
      </c>
      <c r="H601">
        <v>6</v>
      </c>
      <c r="I601">
        <v>0</v>
      </c>
      <c r="J601">
        <v>1</v>
      </c>
      <c r="K601">
        <v>100</v>
      </c>
      <c r="L601">
        <v>22746.20703125</v>
      </c>
    </row>
    <row r="602" spans="1:12" x14ac:dyDescent="0.25">
      <c r="A602">
        <v>2067</v>
      </c>
      <c r="B602" s="1">
        <f>DATE(2024,4,30) + TIME(0,0,0)</f>
        <v>45412</v>
      </c>
      <c r="C602">
        <v>12319322112</v>
      </c>
      <c r="D602">
        <v>0</v>
      </c>
      <c r="E602">
        <v>20635894</v>
      </c>
      <c r="F602">
        <v>0</v>
      </c>
      <c r="G602">
        <v>11827598</v>
      </c>
      <c r="H602">
        <v>5</v>
      </c>
      <c r="I602">
        <v>0</v>
      </c>
      <c r="J602">
        <v>1</v>
      </c>
      <c r="K602">
        <v>100</v>
      </c>
      <c r="L602">
        <v>20545.720703125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12342858752</v>
      </c>
      <c r="D603">
        <v>0</v>
      </c>
      <c r="E603">
        <v>20676780</v>
      </c>
      <c r="F603">
        <v>0</v>
      </c>
      <c r="G603">
        <v>11827598</v>
      </c>
      <c r="H603">
        <v>5</v>
      </c>
      <c r="I603">
        <v>0</v>
      </c>
      <c r="J603">
        <v>1</v>
      </c>
      <c r="K603">
        <v>100</v>
      </c>
      <c r="L603">
        <v>20545.720703125</v>
      </c>
    </row>
    <row r="604" spans="1:12" x14ac:dyDescent="0.25">
      <c r="A604">
        <v>2069</v>
      </c>
      <c r="B604" s="1">
        <f>DATE(2024,5,2) + TIME(0,0,0)</f>
        <v>45414</v>
      </c>
      <c r="C604">
        <v>12342979584</v>
      </c>
      <c r="D604">
        <v>0</v>
      </c>
      <c r="E604">
        <v>20677016</v>
      </c>
      <c r="F604">
        <v>0</v>
      </c>
      <c r="G604">
        <v>12054919</v>
      </c>
      <c r="H604">
        <v>6</v>
      </c>
      <c r="I604">
        <v>0</v>
      </c>
      <c r="J604">
        <v>1</v>
      </c>
      <c r="K604">
        <v>100</v>
      </c>
      <c r="L604">
        <v>23570.2265625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12366968832</v>
      </c>
      <c r="D605">
        <v>0</v>
      </c>
      <c r="E605">
        <v>20723920</v>
      </c>
      <c r="F605">
        <v>0</v>
      </c>
      <c r="G605">
        <v>12054919</v>
      </c>
      <c r="H605">
        <v>6</v>
      </c>
      <c r="I605">
        <v>0</v>
      </c>
      <c r="J605">
        <v>1</v>
      </c>
      <c r="K605">
        <v>100</v>
      </c>
      <c r="L605">
        <v>23570.2265625</v>
      </c>
    </row>
    <row r="606" spans="1:12" x14ac:dyDescent="0.25">
      <c r="A606">
        <v>2071</v>
      </c>
      <c r="B606" s="1">
        <f>DATE(2024,5,4) + TIME(0,0,0)</f>
        <v>45416</v>
      </c>
      <c r="C606">
        <v>12367090688</v>
      </c>
      <c r="D606">
        <v>0</v>
      </c>
      <c r="E606">
        <v>20724158</v>
      </c>
      <c r="F606">
        <v>0</v>
      </c>
      <c r="G606">
        <v>12219706</v>
      </c>
      <c r="H606">
        <v>7</v>
      </c>
      <c r="I606">
        <v>0</v>
      </c>
      <c r="J606">
        <v>1</v>
      </c>
      <c r="K606">
        <v>100</v>
      </c>
      <c r="L606">
        <v>23734.607421875</v>
      </c>
    </row>
    <row r="607" spans="1:12" x14ac:dyDescent="0.25">
      <c r="A607">
        <v>2071.12</v>
      </c>
      <c r="B607" s="1">
        <f>DATE(2024,5,4) + TIME(2,52,48)</f>
        <v>45416.12</v>
      </c>
      <c r="C607">
        <v>12368557056</v>
      </c>
      <c r="D607">
        <v>0</v>
      </c>
      <c r="E607">
        <v>20727006</v>
      </c>
      <c r="F607">
        <v>0</v>
      </c>
      <c r="G607">
        <v>12219706</v>
      </c>
      <c r="H607">
        <v>7</v>
      </c>
      <c r="I607">
        <v>0</v>
      </c>
      <c r="J607">
        <v>1</v>
      </c>
      <c r="K607">
        <v>100</v>
      </c>
      <c r="L607">
        <v>23734.607421875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12379188224</v>
      </c>
      <c r="D608">
        <v>0</v>
      </c>
      <c r="E608">
        <v>20747656</v>
      </c>
      <c r="F608">
        <v>0</v>
      </c>
      <c r="G608">
        <v>12219706</v>
      </c>
      <c r="H608">
        <v>7</v>
      </c>
      <c r="I608">
        <v>0</v>
      </c>
      <c r="J608">
        <v>1</v>
      </c>
      <c r="K608">
        <v>100</v>
      </c>
      <c r="L608">
        <v>23734.607421875</v>
      </c>
    </row>
    <row r="609" spans="1:12" x14ac:dyDescent="0.25">
      <c r="A609">
        <v>2072</v>
      </c>
      <c r="B609" s="1">
        <f>DATE(2024,5,5) + TIME(0,0,0)</f>
        <v>45417</v>
      </c>
      <c r="C609">
        <v>12379308032</v>
      </c>
      <c r="D609">
        <v>0</v>
      </c>
      <c r="E609">
        <v>20747884</v>
      </c>
      <c r="F609">
        <v>0</v>
      </c>
      <c r="G609">
        <v>11980369</v>
      </c>
      <c r="H609">
        <v>7</v>
      </c>
      <c r="I609">
        <v>0</v>
      </c>
      <c r="J609">
        <v>1</v>
      </c>
      <c r="K609">
        <v>100</v>
      </c>
      <c r="L609">
        <v>22936.8203125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12427110400</v>
      </c>
      <c r="D610">
        <v>0</v>
      </c>
      <c r="E610">
        <v>20839402</v>
      </c>
      <c r="F610">
        <v>0</v>
      </c>
      <c r="G610">
        <v>11980369</v>
      </c>
      <c r="H610">
        <v>7</v>
      </c>
      <c r="I610">
        <v>0</v>
      </c>
      <c r="J610">
        <v>1</v>
      </c>
      <c r="K610">
        <v>100</v>
      </c>
      <c r="L610">
        <v>22936.8203125</v>
      </c>
    </row>
    <row r="611" spans="1:12" x14ac:dyDescent="0.25">
      <c r="A611">
        <v>2076</v>
      </c>
      <c r="B611" s="1">
        <f>DATE(2024,5,9) + TIME(0,0,0)</f>
        <v>45421</v>
      </c>
      <c r="C611">
        <v>12427229184</v>
      </c>
      <c r="D611">
        <v>0</v>
      </c>
      <c r="E611">
        <v>20839636</v>
      </c>
      <c r="F611">
        <v>0</v>
      </c>
      <c r="G611">
        <v>11947827</v>
      </c>
      <c r="H611">
        <v>7</v>
      </c>
      <c r="I611">
        <v>0</v>
      </c>
      <c r="J611">
        <v>1</v>
      </c>
      <c r="K611">
        <v>100</v>
      </c>
      <c r="L611">
        <v>23366.619140625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12462953472</v>
      </c>
      <c r="D612">
        <v>0</v>
      </c>
      <c r="E612">
        <v>20909502</v>
      </c>
      <c r="F612">
        <v>0</v>
      </c>
      <c r="G612">
        <v>11947827</v>
      </c>
      <c r="H612">
        <v>7</v>
      </c>
      <c r="I612">
        <v>0</v>
      </c>
      <c r="J612">
        <v>1</v>
      </c>
      <c r="K612">
        <v>100</v>
      </c>
      <c r="L612">
        <v>23366.619140625</v>
      </c>
    </row>
    <row r="613" spans="1:12" x14ac:dyDescent="0.25">
      <c r="A613">
        <v>2079</v>
      </c>
      <c r="B613" s="1">
        <f>DATE(2024,5,12) + TIME(0,0,0)</f>
        <v>45424</v>
      </c>
      <c r="C613">
        <v>12463072256</v>
      </c>
      <c r="D613">
        <v>0</v>
      </c>
      <c r="E613">
        <v>20909628</v>
      </c>
      <c r="F613">
        <v>0</v>
      </c>
      <c r="G613">
        <v>11841733</v>
      </c>
      <c r="H613">
        <v>6</v>
      </c>
      <c r="I613">
        <v>0</v>
      </c>
      <c r="J613">
        <v>1</v>
      </c>
      <c r="K613">
        <v>100</v>
      </c>
      <c r="L613">
        <v>12475.1845703125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12470057984</v>
      </c>
      <c r="D614">
        <v>0</v>
      </c>
      <c r="E614">
        <v>20916988</v>
      </c>
      <c r="F614">
        <v>0</v>
      </c>
      <c r="G614">
        <v>11841733</v>
      </c>
      <c r="H614">
        <v>6</v>
      </c>
      <c r="I614">
        <v>0</v>
      </c>
      <c r="J614">
        <v>1</v>
      </c>
      <c r="K614">
        <v>100</v>
      </c>
      <c r="L614">
        <v>12475.1845703125</v>
      </c>
    </row>
    <row r="615" spans="1:12" x14ac:dyDescent="0.25">
      <c r="A615">
        <v>2079.6</v>
      </c>
      <c r="B615" s="1">
        <f>DATE(2024,5,12) + TIME(14,24,0)</f>
        <v>45424.6</v>
      </c>
      <c r="C615">
        <v>12470178816</v>
      </c>
      <c r="D615">
        <v>0</v>
      </c>
      <c r="E615">
        <v>20917216</v>
      </c>
      <c r="F615">
        <v>0</v>
      </c>
      <c r="G615">
        <v>12018927</v>
      </c>
      <c r="H615">
        <v>7</v>
      </c>
      <c r="I615">
        <v>0</v>
      </c>
      <c r="J615">
        <v>1</v>
      </c>
      <c r="K615">
        <v>100</v>
      </c>
      <c r="L615">
        <v>22826.947265625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12498904064</v>
      </c>
      <c r="D616">
        <v>0</v>
      </c>
      <c r="E616">
        <v>20971772</v>
      </c>
      <c r="F616">
        <v>0</v>
      </c>
      <c r="G616">
        <v>12018927</v>
      </c>
      <c r="H616">
        <v>7</v>
      </c>
      <c r="I616">
        <v>0</v>
      </c>
      <c r="J616">
        <v>1</v>
      </c>
      <c r="K616">
        <v>100</v>
      </c>
      <c r="L616">
        <v>22826.947265625</v>
      </c>
    </row>
    <row r="617" spans="1:12" x14ac:dyDescent="0.25">
      <c r="A617">
        <v>2082</v>
      </c>
      <c r="B617" s="1">
        <f>DATE(2024,5,15) + TIME(0,0,0)</f>
        <v>45427</v>
      </c>
      <c r="C617">
        <v>12499026944</v>
      </c>
      <c r="D617">
        <v>0</v>
      </c>
      <c r="E617">
        <v>20972000</v>
      </c>
      <c r="F617">
        <v>0</v>
      </c>
      <c r="G617">
        <v>12268957</v>
      </c>
      <c r="H617">
        <v>7</v>
      </c>
      <c r="I617">
        <v>0</v>
      </c>
      <c r="J617">
        <v>1</v>
      </c>
      <c r="K617">
        <v>100</v>
      </c>
      <c r="L617">
        <v>22716.328125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12506265600</v>
      </c>
      <c r="D618">
        <v>0</v>
      </c>
      <c r="E618">
        <v>20985402</v>
      </c>
      <c r="F618">
        <v>0</v>
      </c>
      <c r="G618">
        <v>12268957</v>
      </c>
      <c r="H618">
        <v>7</v>
      </c>
      <c r="I618">
        <v>0</v>
      </c>
      <c r="J618">
        <v>1</v>
      </c>
      <c r="K618">
        <v>100</v>
      </c>
      <c r="L618">
        <v>22716.328125</v>
      </c>
    </row>
    <row r="619" spans="1:12" x14ac:dyDescent="0.25">
      <c r="A619">
        <v>2082.6</v>
      </c>
      <c r="B619" s="1">
        <f>DATE(2024,5,15) + TIME(14,24,0)</f>
        <v>45427.6</v>
      </c>
      <c r="C619">
        <v>12506384384</v>
      </c>
      <c r="D619">
        <v>0</v>
      </c>
      <c r="E619">
        <v>20985632</v>
      </c>
      <c r="F619">
        <v>0</v>
      </c>
      <c r="G619">
        <v>11896916</v>
      </c>
      <c r="H619">
        <v>7</v>
      </c>
      <c r="I619">
        <v>0</v>
      </c>
      <c r="J619">
        <v>1</v>
      </c>
      <c r="K619">
        <v>100</v>
      </c>
      <c r="L619">
        <v>22918.9609375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12594301952</v>
      </c>
      <c r="D620">
        <v>0</v>
      </c>
      <c r="E620">
        <v>21155002</v>
      </c>
      <c r="F620">
        <v>0</v>
      </c>
      <c r="G620">
        <v>11896916</v>
      </c>
      <c r="H620">
        <v>7</v>
      </c>
      <c r="I620">
        <v>0</v>
      </c>
      <c r="J620">
        <v>1</v>
      </c>
      <c r="K620">
        <v>100</v>
      </c>
      <c r="L620">
        <v>22918.9609375</v>
      </c>
    </row>
    <row r="621" spans="1:12" x14ac:dyDescent="0.25">
      <c r="A621">
        <v>2090</v>
      </c>
      <c r="B621" s="1">
        <f>DATE(2024,5,23) + TIME(0,0,0)</f>
        <v>45435</v>
      </c>
      <c r="C621">
        <v>12594422784</v>
      </c>
      <c r="D621">
        <v>0</v>
      </c>
      <c r="E621">
        <v>21155234</v>
      </c>
      <c r="F621">
        <v>0</v>
      </c>
      <c r="G621">
        <v>11989891</v>
      </c>
      <c r="H621">
        <v>6</v>
      </c>
      <c r="I621">
        <v>0</v>
      </c>
      <c r="J621">
        <v>1</v>
      </c>
      <c r="K621">
        <v>100</v>
      </c>
      <c r="L621">
        <v>23092.259765625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12603894784</v>
      </c>
      <c r="D622">
        <v>0</v>
      </c>
      <c r="E622">
        <v>21173476</v>
      </c>
      <c r="F622">
        <v>0</v>
      </c>
      <c r="G622">
        <v>11989891</v>
      </c>
      <c r="H622">
        <v>6</v>
      </c>
      <c r="I622">
        <v>0</v>
      </c>
      <c r="J622">
        <v>1</v>
      </c>
      <c r="K622">
        <v>100</v>
      </c>
      <c r="L622">
        <v>23092.259765625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12604014592</v>
      </c>
      <c r="D623">
        <v>0</v>
      </c>
      <c r="E623">
        <v>21173708</v>
      </c>
      <c r="F623">
        <v>0</v>
      </c>
      <c r="G623">
        <v>12020992</v>
      </c>
      <c r="H623">
        <v>7</v>
      </c>
      <c r="I623">
        <v>0</v>
      </c>
      <c r="J623">
        <v>1</v>
      </c>
      <c r="K623">
        <v>100</v>
      </c>
      <c r="L623">
        <v>23093.154296875</v>
      </c>
    </row>
    <row r="624" spans="1:12" x14ac:dyDescent="0.25">
      <c r="A624">
        <v>2094</v>
      </c>
      <c r="B624" s="1">
        <f>DATE(2024,5,27) + TIME(0,0,0)</f>
        <v>45439</v>
      </c>
      <c r="C624">
        <v>12642482176</v>
      </c>
      <c r="D624">
        <v>0</v>
      </c>
      <c r="E624">
        <v>21247606</v>
      </c>
      <c r="F624">
        <v>0</v>
      </c>
      <c r="G624">
        <v>12020992</v>
      </c>
      <c r="H624">
        <v>7</v>
      </c>
      <c r="I624">
        <v>0</v>
      </c>
      <c r="J624">
        <v>1</v>
      </c>
      <c r="K624">
        <v>100</v>
      </c>
      <c r="L624">
        <v>23093.154296875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12654382080</v>
      </c>
      <c r="D625">
        <v>0</v>
      </c>
      <c r="E625">
        <v>21270468</v>
      </c>
      <c r="F625">
        <v>0</v>
      </c>
      <c r="G625">
        <v>12020992</v>
      </c>
      <c r="H625">
        <v>7</v>
      </c>
      <c r="I625">
        <v>0</v>
      </c>
      <c r="J625">
        <v>1</v>
      </c>
      <c r="K625">
        <v>100</v>
      </c>
      <c r="L625">
        <v>23093.154296875</v>
      </c>
    </row>
    <row r="626" spans="1:12" x14ac:dyDescent="0.25">
      <c r="A626">
        <v>2095</v>
      </c>
      <c r="B626" s="1">
        <f>DATE(2024,5,28) + TIME(0,0,0)</f>
        <v>45440</v>
      </c>
      <c r="C626">
        <v>12654502912</v>
      </c>
      <c r="D626">
        <v>0</v>
      </c>
      <c r="E626">
        <v>21270698</v>
      </c>
      <c r="F626">
        <v>0</v>
      </c>
      <c r="G626">
        <v>12033003</v>
      </c>
      <c r="H626">
        <v>7</v>
      </c>
      <c r="I626">
        <v>0</v>
      </c>
      <c r="J626">
        <v>1</v>
      </c>
      <c r="K626">
        <v>100</v>
      </c>
      <c r="L626">
        <v>23138.60546875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12774712320</v>
      </c>
      <c r="D627">
        <v>0</v>
      </c>
      <c r="E627">
        <v>21501854</v>
      </c>
      <c r="F627">
        <v>0</v>
      </c>
      <c r="G627">
        <v>12033003</v>
      </c>
      <c r="H627">
        <v>7</v>
      </c>
      <c r="I627">
        <v>0</v>
      </c>
      <c r="J627">
        <v>1</v>
      </c>
      <c r="K627">
        <v>100</v>
      </c>
      <c r="L627">
        <v>23138.60546875</v>
      </c>
    </row>
    <row r="628" spans="1:12" x14ac:dyDescent="0.25">
      <c r="A628">
        <v>2105</v>
      </c>
      <c r="B628" s="1">
        <f>DATE(2024,6,7) + TIME(0,0,0)</f>
        <v>45450</v>
      </c>
      <c r="C628">
        <v>12774832128</v>
      </c>
      <c r="D628">
        <v>0</v>
      </c>
      <c r="E628">
        <v>21502086</v>
      </c>
      <c r="F628">
        <v>0</v>
      </c>
      <c r="G628">
        <v>11980984</v>
      </c>
      <c r="H628">
        <v>6</v>
      </c>
      <c r="I628">
        <v>0</v>
      </c>
      <c r="J628">
        <v>1</v>
      </c>
      <c r="K628">
        <v>100</v>
      </c>
      <c r="L628">
        <v>23179.990234375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12798674944</v>
      </c>
      <c r="D629">
        <v>0</v>
      </c>
      <c r="E629">
        <v>21548214</v>
      </c>
      <c r="F629">
        <v>0</v>
      </c>
      <c r="G629">
        <v>11980984</v>
      </c>
      <c r="H629">
        <v>6</v>
      </c>
      <c r="I629">
        <v>0</v>
      </c>
      <c r="J629">
        <v>1</v>
      </c>
      <c r="K629">
        <v>100</v>
      </c>
      <c r="L629">
        <v>23179.990234375</v>
      </c>
    </row>
    <row r="630" spans="1:12" x14ac:dyDescent="0.25">
      <c r="A630">
        <v>2107</v>
      </c>
      <c r="B630" s="1">
        <f>DATE(2024,6,9) + TIME(0,0,0)</f>
        <v>45452</v>
      </c>
      <c r="C630">
        <v>12798792704</v>
      </c>
      <c r="D630">
        <v>0</v>
      </c>
      <c r="E630">
        <v>21548444</v>
      </c>
      <c r="F630">
        <v>0</v>
      </c>
      <c r="G630">
        <v>11854483</v>
      </c>
      <c r="H630">
        <v>7</v>
      </c>
      <c r="I630">
        <v>0</v>
      </c>
      <c r="J630">
        <v>1</v>
      </c>
      <c r="K630">
        <v>100</v>
      </c>
      <c r="L630">
        <v>23097.20703125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12881655808</v>
      </c>
      <c r="D631">
        <v>0</v>
      </c>
      <c r="E631">
        <v>21709894</v>
      </c>
      <c r="F631">
        <v>0</v>
      </c>
      <c r="G631">
        <v>11854483</v>
      </c>
      <c r="H631">
        <v>7</v>
      </c>
      <c r="I631">
        <v>0</v>
      </c>
      <c r="J631">
        <v>1</v>
      </c>
      <c r="K631">
        <v>100</v>
      </c>
      <c r="L631">
        <v>23097.20703125</v>
      </c>
    </row>
    <row r="632" spans="1:12" x14ac:dyDescent="0.25">
      <c r="A632">
        <v>2114</v>
      </c>
      <c r="B632" s="1">
        <f>DATE(2024,6,16) + TIME(0,0,0)</f>
        <v>45459</v>
      </c>
      <c r="C632">
        <v>12881775616</v>
      </c>
      <c r="D632">
        <v>0</v>
      </c>
      <c r="E632">
        <v>21710124</v>
      </c>
      <c r="F632">
        <v>0</v>
      </c>
      <c r="G632">
        <v>11961130</v>
      </c>
      <c r="H632">
        <v>7</v>
      </c>
      <c r="I632">
        <v>0</v>
      </c>
      <c r="J632">
        <v>1</v>
      </c>
      <c r="K632">
        <v>100</v>
      </c>
      <c r="L632">
        <v>23009.220703125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12941461504</v>
      </c>
      <c r="D633">
        <v>0</v>
      </c>
      <c r="E633">
        <v>21824940</v>
      </c>
      <c r="F633">
        <v>0</v>
      </c>
      <c r="G633">
        <v>11961130</v>
      </c>
      <c r="H633">
        <v>7</v>
      </c>
      <c r="I633">
        <v>0</v>
      </c>
      <c r="J633">
        <v>1</v>
      </c>
      <c r="K633">
        <v>100</v>
      </c>
      <c r="L633">
        <v>23009.220703125</v>
      </c>
    </row>
    <row r="634" spans="1:12" x14ac:dyDescent="0.25">
      <c r="A634">
        <v>2119</v>
      </c>
      <c r="B634" s="1">
        <f>DATE(2024,6,21) + TIME(0,0,0)</f>
        <v>45464</v>
      </c>
      <c r="C634">
        <v>12941581312</v>
      </c>
      <c r="D634">
        <v>0</v>
      </c>
      <c r="E634">
        <v>21825168</v>
      </c>
      <c r="F634">
        <v>0</v>
      </c>
      <c r="G634">
        <v>11990380</v>
      </c>
      <c r="H634">
        <v>7</v>
      </c>
      <c r="I634">
        <v>0</v>
      </c>
      <c r="J634">
        <v>1</v>
      </c>
      <c r="K634">
        <v>100</v>
      </c>
      <c r="L634">
        <v>22869.947265625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13025393664</v>
      </c>
      <c r="D635">
        <v>0</v>
      </c>
      <c r="E635">
        <v>21985030</v>
      </c>
      <c r="F635">
        <v>0</v>
      </c>
      <c r="G635">
        <v>11990380</v>
      </c>
      <c r="H635">
        <v>7</v>
      </c>
      <c r="I635">
        <v>0</v>
      </c>
      <c r="J635">
        <v>1</v>
      </c>
      <c r="K635">
        <v>100</v>
      </c>
      <c r="L635">
        <v>22869.947265625</v>
      </c>
    </row>
    <row r="636" spans="1:12" x14ac:dyDescent="0.25">
      <c r="A636">
        <v>2126</v>
      </c>
      <c r="B636" s="1">
        <f>DATE(2024,6,28) + TIME(0,0,0)</f>
        <v>45471</v>
      </c>
      <c r="C636">
        <v>13025512448</v>
      </c>
      <c r="D636">
        <v>0</v>
      </c>
      <c r="E636">
        <v>21985264</v>
      </c>
      <c r="F636">
        <v>0</v>
      </c>
      <c r="G636">
        <v>11862198</v>
      </c>
      <c r="H636">
        <v>7</v>
      </c>
      <c r="I636">
        <v>0</v>
      </c>
      <c r="J636">
        <v>1</v>
      </c>
      <c r="K636">
        <v>100</v>
      </c>
      <c r="L636">
        <v>23535.908203125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13060980736</v>
      </c>
      <c r="D637">
        <v>0</v>
      </c>
      <c r="E637">
        <v>22055638</v>
      </c>
      <c r="F637">
        <v>0</v>
      </c>
      <c r="G637">
        <v>11862198</v>
      </c>
      <c r="H637">
        <v>7</v>
      </c>
      <c r="I637">
        <v>0</v>
      </c>
      <c r="J637">
        <v>1</v>
      </c>
      <c r="K637">
        <v>100</v>
      </c>
      <c r="L637">
        <v>23535.908203125</v>
      </c>
    </row>
    <row r="638" spans="1:12" x14ac:dyDescent="0.25">
      <c r="A638">
        <v>2129</v>
      </c>
      <c r="B638" s="1">
        <f>DATE(2024,7,1) + TIME(0,0,0)</f>
        <v>45474</v>
      </c>
      <c r="C638">
        <v>13061100544</v>
      </c>
      <c r="D638">
        <v>0</v>
      </c>
      <c r="E638">
        <v>22055866</v>
      </c>
      <c r="F638">
        <v>0</v>
      </c>
      <c r="G638">
        <v>11947119</v>
      </c>
      <c r="H638">
        <v>7</v>
      </c>
      <c r="I638">
        <v>0</v>
      </c>
      <c r="J638">
        <v>1</v>
      </c>
      <c r="K638">
        <v>100</v>
      </c>
      <c r="L638">
        <v>22879.306640625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13084874752</v>
      </c>
      <c r="D639">
        <v>0</v>
      </c>
      <c r="E639">
        <v>22101396</v>
      </c>
      <c r="F639">
        <v>0</v>
      </c>
      <c r="G639">
        <v>11947119</v>
      </c>
      <c r="H639">
        <v>7</v>
      </c>
      <c r="I639">
        <v>0</v>
      </c>
      <c r="J639">
        <v>1</v>
      </c>
      <c r="K639">
        <v>100</v>
      </c>
      <c r="L639">
        <v>22879.306640625</v>
      </c>
    </row>
    <row r="640" spans="1:12" x14ac:dyDescent="0.25">
      <c r="A640">
        <v>2131</v>
      </c>
      <c r="B640" s="1">
        <f>DATE(2024,7,3) + TIME(0,0,0)</f>
        <v>45476</v>
      </c>
      <c r="C640">
        <v>13084996608</v>
      </c>
      <c r="D640">
        <v>0</v>
      </c>
      <c r="E640">
        <v>22101698</v>
      </c>
      <c r="F640">
        <v>0</v>
      </c>
      <c r="G640">
        <v>12117261</v>
      </c>
      <c r="H640">
        <v>7</v>
      </c>
      <c r="I640">
        <v>0</v>
      </c>
      <c r="J640">
        <v>1</v>
      </c>
      <c r="K640">
        <v>100</v>
      </c>
      <c r="L640">
        <v>30140.3515625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13133343744</v>
      </c>
      <c r="D641">
        <v>0</v>
      </c>
      <c r="E641">
        <v>22221958</v>
      </c>
      <c r="F641">
        <v>0</v>
      </c>
      <c r="G641">
        <v>12117261</v>
      </c>
      <c r="H641">
        <v>7</v>
      </c>
      <c r="I641">
        <v>0</v>
      </c>
      <c r="J641">
        <v>1</v>
      </c>
      <c r="K641">
        <v>100</v>
      </c>
      <c r="L641">
        <v>30140.3515625</v>
      </c>
    </row>
    <row r="642" spans="1:12" x14ac:dyDescent="0.25">
      <c r="A642">
        <v>2135</v>
      </c>
      <c r="B642" s="1">
        <f>DATE(2024,7,7) + TIME(0,0,0)</f>
        <v>45480</v>
      </c>
      <c r="C642">
        <v>13133462528</v>
      </c>
      <c r="D642">
        <v>0</v>
      </c>
      <c r="E642">
        <v>22222254</v>
      </c>
      <c r="F642">
        <v>0</v>
      </c>
      <c r="G642">
        <v>11832287</v>
      </c>
      <c r="H642">
        <v>7</v>
      </c>
      <c r="I642">
        <v>0</v>
      </c>
      <c r="J642">
        <v>1</v>
      </c>
      <c r="K642">
        <v>100</v>
      </c>
      <c r="L642">
        <v>29703.310546875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13142809600</v>
      </c>
      <c r="D643">
        <v>0</v>
      </c>
      <c r="E643">
        <v>22245720</v>
      </c>
      <c r="F643">
        <v>0</v>
      </c>
      <c r="G643">
        <v>11832287</v>
      </c>
      <c r="H643">
        <v>7</v>
      </c>
      <c r="I643">
        <v>0</v>
      </c>
      <c r="J643">
        <v>1</v>
      </c>
      <c r="K643">
        <v>100</v>
      </c>
      <c r="L643">
        <v>29703.310546875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13142931456</v>
      </c>
      <c r="D644">
        <v>0</v>
      </c>
      <c r="E644">
        <v>22246022</v>
      </c>
      <c r="F644">
        <v>0</v>
      </c>
      <c r="G644">
        <v>12119429</v>
      </c>
      <c r="H644">
        <v>7</v>
      </c>
      <c r="I644">
        <v>0</v>
      </c>
      <c r="J644">
        <v>1</v>
      </c>
      <c r="K644">
        <v>100</v>
      </c>
      <c r="L644">
        <v>30181.341796875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13145233408</v>
      </c>
      <c r="D645">
        <v>0</v>
      </c>
      <c r="E645">
        <v>22251756</v>
      </c>
      <c r="F645">
        <v>0</v>
      </c>
      <c r="G645">
        <v>12119429</v>
      </c>
      <c r="H645">
        <v>7</v>
      </c>
      <c r="I645">
        <v>0</v>
      </c>
      <c r="J645">
        <v>1</v>
      </c>
      <c r="K645">
        <v>100</v>
      </c>
      <c r="L645">
        <v>30181.341796875</v>
      </c>
    </row>
    <row r="646" spans="1:12" x14ac:dyDescent="0.25">
      <c r="A646">
        <v>2136</v>
      </c>
      <c r="B646" s="1">
        <f>DATE(2024,7,8) + TIME(0,0,0)</f>
        <v>45481</v>
      </c>
      <c r="C646">
        <v>13145354240</v>
      </c>
      <c r="D646">
        <v>0</v>
      </c>
      <c r="E646">
        <v>22252056</v>
      </c>
      <c r="F646">
        <v>0</v>
      </c>
      <c r="G646">
        <v>12067898</v>
      </c>
      <c r="H646">
        <v>7</v>
      </c>
      <c r="I646">
        <v>0</v>
      </c>
      <c r="J646">
        <v>1</v>
      </c>
      <c r="K646">
        <v>100</v>
      </c>
      <c r="L646">
        <v>29988.38671875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13205573632</v>
      </c>
      <c r="D647">
        <v>0</v>
      </c>
      <c r="E647">
        <v>22401698</v>
      </c>
      <c r="F647">
        <v>0</v>
      </c>
      <c r="G647">
        <v>12067898</v>
      </c>
      <c r="H647">
        <v>7</v>
      </c>
      <c r="I647">
        <v>0</v>
      </c>
      <c r="J647">
        <v>1</v>
      </c>
      <c r="K647">
        <v>100</v>
      </c>
      <c r="L647">
        <v>29988.38671875</v>
      </c>
    </row>
    <row r="648" spans="1:12" x14ac:dyDescent="0.25">
      <c r="A648">
        <v>2141</v>
      </c>
      <c r="B648" s="1">
        <f>DATE(2024,7,13) + TIME(0,0,0)</f>
        <v>45486</v>
      </c>
      <c r="C648">
        <v>13205692416</v>
      </c>
      <c r="D648">
        <v>0</v>
      </c>
      <c r="E648">
        <v>22401998</v>
      </c>
      <c r="F648">
        <v>0</v>
      </c>
      <c r="G648">
        <v>11893057</v>
      </c>
      <c r="H648">
        <v>7</v>
      </c>
      <c r="I648">
        <v>0</v>
      </c>
      <c r="J648">
        <v>1</v>
      </c>
      <c r="K648">
        <v>100</v>
      </c>
      <c r="L648">
        <v>29935.400390625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13217466368</v>
      </c>
      <c r="D649">
        <v>0</v>
      </c>
      <c r="E649">
        <v>22431634</v>
      </c>
      <c r="F649">
        <v>0</v>
      </c>
      <c r="G649">
        <v>11893057</v>
      </c>
      <c r="H649">
        <v>7</v>
      </c>
      <c r="I649">
        <v>0</v>
      </c>
      <c r="J649">
        <v>1</v>
      </c>
      <c r="K649">
        <v>100</v>
      </c>
      <c r="L649">
        <v>29935.400390625</v>
      </c>
    </row>
    <row r="650" spans="1:12" x14ac:dyDescent="0.25">
      <c r="A650">
        <v>2142</v>
      </c>
      <c r="B650" s="1">
        <f>DATE(2024,7,14) + TIME(0,0,0)</f>
        <v>45487</v>
      </c>
      <c r="C650">
        <v>13217585152</v>
      </c>
      <c r="D650">
        <v>0</v>
      </c>
      <c r="E650">
        <v>22431932</v>
      </c>
      <c r="F650">
        <v>0</v>
      </c>
      <c r="G650">
        <v>11916318</v>
      </c>
      <c r="H650">
        <v>7</v>
      </c>
      <c r="I650">
        <v>0</v>
      </c>
      <c r="J650">
        <v>1</v>
      </c>
      <c r="K650">
        <v>100</v>
      </c>
      <c r="L650">
        <v>29775.841796875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13348545536</v>
      </c>
      <c r="D651">
        <v>0</v>
      </c>
      <c r="E651">
        <v>22759168</v>
      </c>
      <c r="F651">
        <v>0</v>
      </c>
      <c r="G651">
        <v>11916318</v>
      </c>
      <c r="H651">
        <v>7</v>
      </c>
      <c r="I651">
        <v>0</v>
      </c>
      <c r="J651">
        <v>1</v>
      </c>
      <c r="K651">
        <v>100</v>
      </c>
      <c r="L651">
        <v>29775.841796875</v>
      </c>
    </row>
    <row r="652" spans="1:12" x14ac:dyDescent="0.25">
      <c r="A652">
        <v>2153</v>
      </c>
      <c r="B652" s="1">
        <f>DATE(2024,7,25) + TIME(0,0,0)</f>
        <v>45498</v>
      </c>
      <c r="C652">
        <v>13348666368</v>
      </c>
      <c r="D652">
        <v>0</v>
      </c>
      <c r="E652">
        <v>22759366</v>
      </c>
      <c r="F652">
        <v>0</v>
      </c>
      <c r="G652">
        <v>12104040</v>
      </c>
      <c r="H652">
        <v>6</v>
      </c>
      <c r="I652">
        <v>0</v>
      </c>
      <c r="J652">
        <v>1</v>
      </c>
      <c r="K652">
        <v>100</v>
      </c>
      <c r="L652">
        <v>19747.576171875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13360650240</v>
      </c>
      <c r="D653">
        <v>0</v>
      </c>
      <c r="E653">
        <v>22778916</v>
      </c>
      <c r="F653">
        <v>0</v>
      </c>
      <c r="G653">
        <v>12104040</v>
      </c>
      <c r="H653">
        <v>6</v>
      </c>
      <c r="I653">
        <v>0</v>
      </c>
      <c r="J653">
        <v>1</v>
      </c>
      <c r="K653">
        <v>100</v>
      </c>
      <c r="L653">
        <v>19747.576171875</v>
      </c>
    </row>
    <row r="654" spans="1:12" x14ac:dyDescent="0.25">
      <c r="A654">
        <v>2154</v>
      </c>
      <c r="B654" s="1">
        <f>DATE(2024,7,26) + TIME(0,0,0)</f>
        <v>45499</v>
      </c>
      <c r="C654">
        <v>13360772096</v>
      </c>
      <c r="D654">
        <v>0</v>
      </c>
      <c r="E654">
        <v>22779118</v>
      </c>
      <c r="F654">
        <v>0</v>
      </c>
      <c r="G654">
        <v>12210398</v>
      </c>
      <c r="H654">
        <v>6</v>
      </c>
      <c r="I654">
        <v>0</v>
      </c>
      <c r="J654">
        <v>1</v>
      </c>
      <c r="K654">
        <v>100</v>
      </c>
      <c r="L654">
        <v>20258.48046875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13372860416</v>
      </c>
      <c r="D655">
        <v>0</v>
      </c>
      <c r="E655">
        <v>22799174</v>
      </c>
      <c r="F655">
        <v>0</v>
      </c>
      <c r="G655">
        <v>12210398</v>
      </c>
      <c r="H655">
        <v>6</v>
      </c>
      <c r="I655">
        <v>0</v>
      </c>
      <c r="J655">
        <v>1</v>
      </c>
      <c r="K655">
        <v>100</v>
      </c>
      <c r="L655">
        <v>20258.48046875</v>
      </c>
    </row>
    <row r="656" spans="1:12" x14ac:dyDescent="0.25">
      <c r="A656">
        <v>2155</v>
      </c>
      <c r="B656" s="1">
        <f>DATE(2024,7,27) + TIME(0,0,0)</f>
        <v>45500</v>
      </c>
      <c r="C656">
        <v>13372967936</v>
      </c>
      <c r="D656">
        <v>0</v>
      </c>
      <c r="E656">
        <v>22799368</v>
      </c>
      <c r="F656">
        <v>0</v>
      </c>
      <c r="G656">
        <v>10763337</v>
      </c>
      <c r="H656">
        <v>6</v>
      </c>
      <c r="I656">
        <v>0</v>
      </c>
      <c r="J656">
        <v>1</v>
      </c>
      <c r="K656">
        <v>100</v>
      </c>
      <c r="L656">
        <v>19451.779296875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13383623680</v>
      </c>
      <c r="D657">
        <v>0</v>
      </c>
      <c r="E657">
        <v>22818626</v>
      </c>
      <c r="F657">
        <v>0</v>
      </c>
      <c r="G657">
        <v>10763337</v>
      </c>
      <c r="H657">
        <v>6</v>
      </c>
      <c r="I657">
        <v>0</v>
      </c>
      <c r="J657">
        <v>1</v>
      </c>
      <c r="K657">
        <v>100</v>
      </c>
      <c r="L657">
        <v>19451.779296875</v>
      </c>
    </row>
    <row r="658" spans="1:12" x14ac:dyDescent="0.25">
      <c r="A658">
        <v>2156</v>
      </c>
      <c r="B658" s="1">
        <f>DATE(2024,7,28) + TIME(0,0,0)</f>
        <v>45501</v>
      </c>
      <c r="C658">
        <v>13383744512</v>
      </c>
      <c r="D658">
        <v>0</v>
      </c>
      <c r="E658">
        <v>22818828</v>
      </c>
      <c r="F658">
        <v>0</v>
      </c>
      <c r="G658">
        <v>12088481</v>
      </c>
      <c r="H658">
        <v>6</v>
      </c>
      <c r="I658">
        <v>0</v>
      </c>
      <c r="J658">
        <v>1</v>
      </c>
      <c r="K658">
        <v>100</v>
      </c>
      <c r="L658">
        <v>20168.53515625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13419888640</v>
      </c>
      <c r="D659">
        <v>0</v>
      </c>
      <c r="E659">
        <v>22879132</v>
      </c>
      <c r="F659">
        <v>0</v>
      </c>
      <c r="G659">
        <v>12088481</v>
      </c>
      <c r="H659">
        <v>6</v>
      </c>
      <c r="I659">
        <v>0</v>
      </c>
      <c r="J659">
        <v>1</v>
      </c>
      <c r="K659">
        <v>100</v>
      </c>
      <c r="L659">
        <v>20168.53515625</v>
      </c>
    </row>
    <row r="660" spans="1:12" x14ac:dyDescent="0.25">
      <c r="A660">
        <v>2159</v>
      </c>
      <c r="B660" s="1">
        <f>DATE(2024,7,31) + TIME(0,0,0)</f>
        <v>45504</v>
      </c>
      <c r="C660">
        <v>13420009472</v>
      </c>
      <c r="D660">
        <v>0</v>
      </c>
      <c r="E660">
        <v>22879428</v>
      </c>
      <c r="F660">
        <v>0</v>
      </c>
      <c r="G660">
        <v>12006365</v>
      </c>
      <c r="H660">
        <v>7</v>
      </c>
      <c r="I660">
        <v>0</v>
      </c>
      <c r="J660">
        <v>1</v>
      </c>
      <c r="K660">
        <v>100</v>
      </c>
      <c r="L660">
        <v>29701.517578125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13443901440</v>
      </c>
      <c r="D661">
        <v>0</v>
      </c>
      <c r="E661">
        <v>22938534</v>
      </c>
      <c r="F661">
        <v>0</v>
      </c>
      <c r="G661">
        <v>12006365</v>
      </c>
      <c r="H661">
        <v>7</v>
      </c>
      <c r="I661">
        <v>0</v>
      </c>
      <c r="J661">
        <v>1</v>
      </c>
      <c r="K661">
        <v>100</v>
      </c>
      <c r="L661">
        <v>29701.517578125</v>
      </c>
    </row>
    <row r="662" spans="1:12" x14ac:dyDescent="0.25">
      <c r="A662">
        <v>2161</v>
      </c>
      <c r="B662" s="1">
        <f>DATE(2024,8,2) + TIME(0,0,0)</f>
        <v>45506</v>
      </c>
      <c r="C662">
        <v>13443987456</v>
      </c>
      <c r="D662">
        <v>0</v>
      </c>
      <c r="E662">
        <v>22938838</v>
      </c>
      <c r="F662">
        <v>0</v>
      </c>
      <c r="G662">
        <v>8572790</v>
      </c>
      <c r="H662">
        <v>6</v>
      </c>
      <c r="I662">
        <v>0</v>
      </c>
      <c r="J662">
        <v>1</v>
      </c>
      <c r="K662">
        <v>100</v>
      </c>
      <c r="L662">
        <v>30379.6640625</v>
      </c>
    </row>
    <row r="663" spans="1:12" x14ac:dyDescent="0.25">
      <c r="A663">
        <v>2162</v>
      </c>
      <c r="B663" s="1">
        <f>DATE(2024,8,3) + TIME(0,0,0)</f>
        <v>45507</v>
      </c>
      <c r="C663">
        <v>13452560384</v>
      </c>
      <c r="D663">
        <v>0</v>
      </c>
      <c r="E663">
        <v>22969218</v>
      </c>
      <c r="F663">
        <v>0</v>
      </c>
      <c r="G663">
        <v>8572790</v>
      </c>
      <c r="H663">
        <v>6</v>
      </c>
      <c r="I663">
        <v>0</v>
      </c>
      <c r="J663">
        <v>1</v>
      </c>
      <c r="K663">
        <v>100</v>
      </c>
      <c r="L663">
        <v>30379.6640625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EBE58-0474-45F6-AB4E-2746B09EAC77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18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EA37D-DC2E-4F66-B7FC-FAFD10402275}">
  <dimension ref="A1:L664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17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29.989999999999995</v>
      </c>
      <c r="B6" s="1">
        <f>DATE(2018,10,1) + TIME(23,45,35)</f>
        <v>43374.989988425928</v>
      </c>
      <c r="C6">
        <v>0</v>
      </c>
      <c r="G6">
        <v>0</v>
      </c>
      <c r="I6">
        <v>0</v>
      </c>
      <c r="J6">
        <v>0</v>
      </c>
      <c r="L6">
        <v>0</v>
      </c>
    </row>
    <row r="7" spans="1:12" x14ac:dyDescent="0.25">
      <c r="A7">
        <v>30</v>
      </c>
      <c r="B7" s="1">
        <f>DATE(2018,10,2) + TIME(0,0,0)</f>
        <v>43375</v>
      </c>
      <c r="C7">
        <v>27586.943359375</v>
      </c>
      <c r="D7">
        <v>0</v>
      </c>
      <c r="E7">
        <v>0</v>
      </c>
      <c r="F7">
        <v>0</v>
      </c>
      <c r="G7">
        <v>2758694.25</v>
      </c>
      <c r="H7">
        <v>1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59.989999999999995</v>
      </c>
      <c r="B8" s="1">
        <f>DATE(2018,10,31) + TIME(23,45,35)</f>
        <v>43404.989988425928</v>
      </c>
      <c r="C8">
        <v>82760832</v>
      </c>
      <c r="D8">
        <v>0</v>
      </c>
      <c r="E8">
        <v>0</v>
      </c>
      <c r="F8">
        <v>0</v>
      </c>
      <c r="G8">
        <v>2758694.25</v>
      </c>
      <c r="H8">
        <v>1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60</v>
      </c>
      <c r="B9" s="1">
        <f>DATE(2018,11,1) + TIME(0,0,0)</f>
        <v>43405</v>
      </c>
      <c r="C9">
        <v>82788472</v>
      </c>
      <c r="D9">
        <v>0</v>
      </c>
      <c r="E9">
        <v>0</v>
      </c>
      <c r="F9">
        <v>0</v>
      </c>
      <c r="G9">
        <v>2763720.5</v>
      </c>
      <c r="H9">
        <v>1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89.99</v>
      </c>
      <c r="B10" s="1">
        <f>DATE(2018,11,30) + TIME(23,45,35)</f>
        <v>43434.989988425928</v>
      </c>
      <c r="C10">
        <v>165672448</v>
      </c>
      <c r="D10">
        <v>0</v>
      </c>
      <c r="E10">
        <v>0</v>
      </c>
      <c r="F10">
        <v>0</v>
      </c>
      <c r="G10">
        <v>2763720.5</v>
      </c>
      <c r="H10">
        <v>1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90</v>
      </c>
      <c r="B11" s="1">
        <f>DATE(2018,12,1) + TIME(0,0,0)</f>
        <v>43435</v>
      </c>
      <c r="C11">
        <v>165699776</v>
      </c>
      <c r="D11">
        <v>0</v>
      </c>
      <c r="E11">
        <v>0</v>
      </c>
      <c r="F11">
        <v>0</v>
      </c>
      <c r="G11">
        <v>2732613.75</v>
      </c>
      <c r="H11">
        <v>1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119.99</v>
      </c>
      <c r="B12" s="1">
        <f>DATE(2018,12,30) + TIME(23,45,35)</f>
        <v>43464.989988425928</v>
      </c>
      <c r="C12">
        <v>247650864</v>
      </c>
      <c r="D12">
        <v>0</v>
      </c>
      <c r="E12">
        <v>0</v>
      </c>
      <c r="F12">
        <v>0</v>
      </c>
      <c r="G12">
        <v>2732613.75</v>
      </c>
      <c r="H12">
        <v>1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120</v>
      </c>
      <c r="B13" s="1">
        <f>DATE(2018,12,31) + TIME(0,0,0)</f>
        <v>43465</v>
      </c>
      <c r="C13">
        <v>247678080</v>
      </c>
      <c r="D13">
        <v>0</v>
      </c>
      <c r="E13">
        <v>0</v>
      </c>
      <c r="F13">
        <v>0</v>
      </c>
      <c r="G13">
        <v>2722071.75</v>
      </c>
      <c r="H13">
        <v>1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149.99</v>
      </c>
      <c r="B14" s="1">
        <f>DATE(2019,1,29) + TIME(23,45,35)</f>
        <v>43494.989988425928</v>
      </c>
      <c r="C14">
        <v>329313024</v>
      </c>
      <c r="D14">
        <v>0</v>
      </c>
      <c r="E14">
        <v>0</v>
      </c>
      <c r="F14">
        <v>0</v>
      </c>
      <c r="G14">
        <v>2722071.75</v>
      </c>
      <c r="H14">
        <v>1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150</v>
      </c>
      <c r="B15" s="1">
        <f>DATE(2019,1,30) + TIME(0,0,0)</f>
        <v>43495</v>
      </c>
      <c r="C15">
        <v>329340320</v>
      </c>
      <c r="D15">
        <v>0</v>
      </c>
      <c r="E15">
        <v>0</v>
      </c>
      <c r="F15">
        <v>0</v>
      </c>
      <c r="G15">
        <v>2732249.5</v>
      </c>
      <c r="H15">
        <v>1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179.99</v>
      </c>
      <c r="B16" s="1">
        <f>DATE(2019,2,28) + TIME(23,45,35)</f>
        <v>43524.989988425928</v>
      </c>
      <c r="C16">
        <v>411280480</v>
      </c>
      <c r="D16">
        <v>0</v>
      </c>
      <c r="E16">
        <v>0</v>
      </c>
      <c r="F16">
        <v>0</v>
      </c>
      <c r="G16">
        <v>2732249.5</v>
      </c>
      <c r="H16">
        <v>1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</v>
      </c>
      <c r="B17" s="1">
        <f>DATE(2019,3,1) + TIME(0,0,0)</f>
        <v>43525</v>
      </c>
      <c r="C17">
        <v>411307136</v>
      </c>
      <c r="D17">
        <v>0</v>
      </c>
      <c r="E17">
        <v>0</v>
      </c>
      <c r="F17">
        <v>0</v>
      </c>
      <c r="G17">
        <v>2663549.5</v>
      </c>
      <c r="H17">
        <v>1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180.99</v>
      </c>
      <c r="B18" s="1">
        <f>DATE(2019,3,1) + TIME(23,45,35)</f>
        <v>43525.989988425928</v>
      </c>
      <c r="C18">
        <v>413944032</v>
      </c>
      <c r="D18">
        <v>0</v>
      </c>
      <c r="E18">
        <v>0</v>
      </c>
      <c r="F18">
        <v>0</v>
      </c>
      <c r="G18">
        <v>2663549.5</v>
      </c>
      <c r="H18">
        <v>1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181</v>
      </c>
      <c r="B19" s="1">
        <f>DATE(2019,3,2) + TIME(0,0,0)</f>
        <v>43526</v>
      </c>
      <c r="C19">
        <v>413944032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182.99</v>
      </c>
      <c r="B20" s="1">
        <f>DATE(2019,3,3) + TIME(23,45,35)</f>
        <v>43527.989988425928</v>
      </c>
      <c r="C20">
        <v>413944032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183</v>
      </c>
      <c r="B21" s="1">
        <f>DATE(2019,3,4) + TIME(0,0,0)</f>
        <v>43528</v>
      </c>
      <c r="C21">
        <v>413971296</v>
      </c>
      <c r="D21">
        <v>0</v>
      </c>
      <c r="E21">
        <v>0</v>
      </c>
      <c r="F21">
        <v>0</v>
      </c>
      <c r="G21">
        <v>2724890.75</v>
      </c>
      <c r="H21">
        <v>1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212.99</v>
      </c>
      <c r="B22" s="1">
        <f>DATE(2019,4,2) + TIME(23,45,35)</f>
        <v>43557.989988425928</v>
      </c>
      <c r="C22">
        <v>495690752</v>
      </c>
      <c r="D22">
        <v>0</v>
      </c>
      <c r="E22">
        <v>0</v>
      </c>
      <c r="F22">
        <v>0</v>
      </c>
      <c r="G22">
        <v>2724890.75</v>
      </c>
      <c r="H22">
        <v>1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213</v>
      </c>
      <c r="B23" s="1">
        <f>DATE(2019,4,3) + TIME(0,0,0)</f>
        <v>43558</v>
      </c>
      <c r="C23">
        <v>495718400</v>
      </c>
      <c r="D23">
        <v>0</v>
      </c>
      <c r="E23">
        <v>0</v>
      </c>
      <c r="F23">
        <v>0</v>
      </c>
      <c r="G23">
        <v>2763616.5</v>
      </c>
      <c r="H23">
        <v>1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242.99</v>
      </c>
      <c r="B24" s="1">
        <f>DATE(2019,5,2) + TIME(23,45,35)</f>
        <v>43587.989988425928</v>
      </c>
      <c r="C24">
        <v>578599232</v>
      </c>
      <c r="D24">
        <v>0</v>
      </c>
      <c r="E24">
        <v>0</v>
      </c>
      <c r="F24">
        <v>0</v>
      </c>
      <c r="G24">
        <v>2763616.5</v>
      </c>
      <c r="H24">
        <v>1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243</v>
      </c>
      <c r="B25" s="1">
        <f>DATE(2019,5,3) + TIME(0,0,0)</f>
        <v>43588</v>
      </c>
      <c r="C25">
        <v>578626496</v>
      </c>
      <c r="D25">
        <v>0</v>
      </c>
      <c r="E25">
        <v>0</v>
      </c>
      <c r="F25">
        <v>0</v>
      </c>
      <c r="G25">
        <v>2724925.5</v>
      </c>
      <c r="H25">
        <v>1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272.99</v>
      </c>
      <c r="B26" s="1">
        <f>DATE(2019,6,1) + TIME(23,45,35)</f>
        <v>43617.989988425928</v>
      </c>
      <c r="C26">
        <v>660347008</v>
      </c>
      <c r="D26">
        <v>0</v>
      </c>
      <c r="E26">
        <v>0</v>
      </c>
      <c r="F26">
        <v>0</v>
      </c>
      <c r="G26">
        <v>2724925.5</v>
      </c>
      <c r="H26">
        <v>1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273</v>
      </c>
      <c r="B27" s="1">
        <f>DATE(2019,6,2) + TIME(0,0,0)</f>
        <v>43618</v>
      </c>
      <c r="C27">
        <v>660374784</v>
      </c>
      <c r="D27">
        <v>0</v>
      </c>
      <c r="E27">
        <v>0</v>
      </c>
      <c r="F27">
        <v>0</v>
      </c>
      <c r="G27">
        <v>2774030.75</v>
      </c>
      <c r="H27">
        <v>1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302.99</v>
      </c>
      <c r="B28" s="1">
        <f>DATE(2019,7,1) + TIME(23,45,35)</f>
        <v>43647.989988425928</v>
      </c>
      <c r="C28">
        <v>743567936</v>
      </c>
      <c r="D28">
        <v>0</v>
      </c>
      <c r="E28">
        <v>0</v>
      </c>
      <c r="F28">
        <v>0</v>
      </c>
      <c r="G28">
        <v>2774030.75</v>
      </c>
      <c r="H28">
        <v>1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303</v>
      </c>
      <c r="B29" s="1">
        <f>DATE(2019,7,2) + TIME(0,0,0)</f>
        <v>43648</v>
      </c>
      <c r="C29">
        <v>743567936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304.99</v>
      </c>
      <c r="B30" s="1">
        <f>DATE(2019,7,3) + TIME(23,45,35)</f>
        <v>43649.989988425928</v>
      </c>
      <c r="C30">
        <v>743567936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305</v>
      </c>
      <c r="B31" s="1">
        <f>DATE(2019,7,4) + TIME(0,0,0)</f>
        <v>43650</v>
      </c>
      <c r="C31">
        <v>743595200</v>
      </c>
      <c r="D31">
        <v>0</v>
      </c>
      <c r="E31">
        <v>0</v>
      </c>
      <c r="F31">
        <v>0</v>
      </c>
      <c r="G31">
        <v>2726678.75</v>
      </c>
      <c r="H31">
        <v>1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334.99</v>
      </c>
      <c r="B32" s="1">
        <f>DATE(2019,8,2) + TIME(23,45,35)</f>
        <v>43679.989988425928</v>
      </c>
      <c r="C32">
        <v>825368320</v>
      </c>
      <c r="D32">
        <v>0</v>
      </c>
      <c r="E32">
        <v>0</v>
      </c>
      <c r="F32">
        <v>0</v>
      </c>
      <c r="G32">
        <v>2726678.75</v>
      </c>
      <c r="H32">
        <v>1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335</v>
      </c>
      <c r="B33" s="1">
        <f>DATE(2019,8,3) + TIME(0,0,0)</f>
        <v>43680</v>
      </c>
      <c r="C33">
        <v>825395648</v>
      </c>
      <c r="D33">
        <v>0</v>
      </c>
      <c r="E33">
        <v>0</v>
      </c>
      <c r="F33">
        <v>0</v>
      </c>
      <c r="G33">
        <v>2733625.75</v>
      </c>
      <c r="H33">
        <v>1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364.99</v>
      </c>
      <c r="B34" s="1">
        <f>DATE(2019,9,1) + TIME(23,45,35)</f>
        <v>43709.989988425928</v>
      </c>
      <c r="C34">
        <v>907377088</v>
      </c>
      <c r="D34">
        <v>0</v>
      </c>
      <c r="E34">
        <v>0</v>
      </c>
      <c r="F34">
        <v>0</v>
      </c>
      <c r="G34">
        <v>2733625.75</v>
      </c>
      <c r="H34">
        <v>1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365</v>
      </c>
      <c r="B35" s="1">
        <f>DATE(2019,9,2) + TIME(0,0,0)</f>
        <v>43710</v>
      </c>
      <c r="C35">
        <v>907404608</v>
      </c>
      <c r="D35">
        <v>0</v>
      </c>
      <c r="E35">
        <v>0</v>
      </c>
      <c r="F35">
        <v>0</v>
      </c>
      <c r="G35">
        <v>2750554.5</v>
      </c>
      <c r="H35">
        <v>1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394.99</v>
      </c>
      <c r="B36" s="1">
        <f>DATE(2019,10,1) + TIME(23,45,35)</f>
        <v>43739.989988425928</v>
      </c>
      <c r="C36">
        <v>989893760</v>
      </c>
      <c r="D36">
        <v>0</v>
      </c>
      <c r="E36">
        <v>0</v>
      </c>
      <c r="F36">
        <v>0</v>
      </c>
      <c r="G36">
        <v>2750554.5</v>
      </c>
      <c r="H36">
        <v>1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395</v>
      </c>
      <c r="B37" s="1">
        <f>DATE(2019,10,2) + TIME(0,0,0)</f>
        <v>43740</v>
      </c>
      <c r="C37">
        <v>989893760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424.99</v>
      </c>
      <c r="B38" s="1">
        <f>DATE(2019,10,31) + TIME(23,45,35)</f>
        <v>43769.989988425928</v>
      </c>
      <c r="C38">
        <v>989893760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425</v>
      </c>
      <c r="B39" s="1">
        <f>DATE(2019,11,1) + TIME(0,0,0)</f>
        <v>43770</v>
      </c>
      <c r="C39">
        <v>989893760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454.99</v>
      </c>
      <c r="B40" s="1">
        <f>DATE(2019,11,30) + TIME(23,45,35)</f>
        <v>43799.989988425928</v>
      </c>
      <c r="C40">
        <v>989893760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455</v>
      </c>
      <c r="B41" s="1">
        <f>DATE(2019,12,1) + TIME(0,0,0)</f>
        <v>43800</v>
      </c>
      <c r="C41">
        <v>989893760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484.99</v>
      </c>
      <c r="B42" s="1">
        <f>DATE(2019,12,30) + TIME(23,45,35)</f>
        <v>43829.989988425928</v>
      </c>
      <c r="C42">
        <v>989893760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485</v>
      </c>
      <c r="B43" s="1">
        <f>DATE(2019,12,31) + TIME(0,0,0)</f>
        <v>43830</v>
      </c>
      <c r="C43">
        <v>989893760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514.99</v>
      </c>
      <c r="B44" s="1">
        <f>DATE(2020,1,29) + TIME(23,45,35)</f>
        <v>43859.989988425928</v>
      </c>
      <c r="C44">
        <v>989893760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515</v>
      </c>
      <c r="B45" s="1">
        <f>DATE(2020,1,30) + TIME(0,0,0)</f>
        <v>43860</v>
      </c>
      <c r="C45">
        <v>989893760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544.99</v>
      </c>
      <c r="B46" s="1">
        <f>DATE(2020,2,28) + TIME(23,45,35)</f>
        <v>43889.989988425928</v>
      </c>
      <c r="C46">
        <v>989893760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545</v>
      </c>
      <c r="B47" s="1">
        <f>DATE(2020,2,29) + TIME(0,0,0)</f>
        <v>43890</v>
      </c>
      <c r="C47">
        <v>989893760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574.99</v>
      </c>
      <c r="B48" s="1">
        <f>DATE(2020,3,29) + TIME(23,45,35)</f>
        <v>43919.989988425928</v>
      </c>
      <c r="C48">
        <v>989893760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575</v>
      </c>
      <c r="B49" s="1">
        <f>DATE(2020,3,30) + TIME(0,0,0)</f>
        <v>43920</v>
      </c>
      <c r="C49">
        <v>989893760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604.99</v>
      </c>
      <c r="B50" s="1">
        <f>DATE(2020,4,28) + TIME(23,45,35)</f>
        <v>43949.989988425928</v>
      </c>
      <c r="C50">
        <v>989893760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605</v>
      </c>
      <c r="B51" s="1">
        <f>DATE(2020,4,29) + TIME(0,0,0)</f>
        <v>43950</v>
      </c>
      <c r="C51">
        <v>989893760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634.99</v>
      </c>
      <c r="B52" s="1">
        <f>DATE(2020,5,28) + TIME(23,45,35)</f>
        <v>43979.989988425928</v>
      </c>
      <c r="C52">
        <v>989893760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635</v>
      </c>
      <c r="B53" s="1">
        <f>DATE(2020,5,29) + TIME(0,0,0)</f>
        <v>43980</v>
      </c>
      <c r="C53">
        <v>989893760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664.99</v>
      </c>
      <c r="B54" s="1">
        <f>DATE(2020,6,27) + TIME(23,45,35)</f>
        <v>44009.989988425928</v>
      </c>
      <c r="C54">
        <v>989893760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665</v>
      </c>
      <c r="B55" s="1">
        <f>DATE(2020,6,28) + TIME(0,0,0)</f>
        <v>44010</v>
      </c>
      <c r="C55">
        <v>989893760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694.99</v>
      </c>
      <c r="B56" s="1">
        <f>DATE(2020,7,27) + TIME(23,45,35)</f>
        <v>44039.989988425928</v>
      </c>
      <c r="C56">
        <v>989893760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695</v>
      </c>
      <c r="B57" s="1">
        <f>DATE(2020,7,28) + TIME(0,0,0)</f>
        <v>44040</v>
      </c>
      <c r="C57">
        <v>989893760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724.99</v>
      </c>
      <c r="B58" s="1">
        <f>DATE(2020,8,26) + TIME(23,45,35)</f>
        <v>44069.989988425928</v>
      </c>
      <c r="C58">
        <v>989893760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725</v>
      </c>
      <c r="B59" s="1">
        <f>DATE(2020,8,27) + TIME(0,0,0)</f>
        <v>44070</v>
      </c>
      <c r="C59">
        <v>989893760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754.99</v>
      </c>
      <c r="B60" s="1">
        <f>DATE(2020,9,25) + TIME(23,45,35)</f>
        <v>44099.989988425928</v>
      </c>
      <c r="C60">
        <v>989893760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755</v>
      </c>
      <c r="B61" s="1">
        <f>DATE(2020,9,26) + TIME(0,0,0)</f>
        <v>44100</v>
      </c>
      <c r="C61">
        <v>989893760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784.99</v>
      </c>
      <c r="B62" s="1">
        <f>DATE(2020,10,25) + TIME(23,45,35)</f>
        <v>44129.989988425928</v>
      </c>
      <c r="C62">
        <v>989893760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785</v>
      </c>
      <c r="B63" s="1">
        <f>DATE(2020,10,26) + TIME(0,0,0)</f>
        <v>44130</v>
      </c>
      <c r="C63">
        <v>989893760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814.99</v>
      </c>
      <c r="B64" s="1">
        <f>DATE(2020,11,24) + TIME(23,45,35)</f>
        <v>44159.989988425928</v>
      </c>
      <c r="C64">
        <v>989893760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815</v>
      </c>
      <c r="B65" s="1">
        <f>DATE(2020,11,25) + TIME(0,0,0)</f>
        <v>44160</v>
      </c>
      <c r="C65">
        <v>989893760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844.99</v>
      </c>
      <c r="B66" s="1">
        <f>DATE(2020,12,24) + TIME(23,45,35)</f>
        <v>44189.989988425928</v>
      </c>
      <c r="C66">
        <v>989893760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845</v>
      </c>
      <c r="B67" s="1">
        <f>DATE(2020,12,25) + TIME(0,0,0)</f>
        <v>44190</v>
      </c>
      <c r="C67">
        <v>989893760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874.99</v>
      </c>
      <c r="B68" s="1">
        <f>DATE(2021,1,23) + TIME(23,45,35)</f>
        <v>44219.989988425928</v>
      </c>
      <c r="C68">
        <v>989893760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875</v>
      </c>
      <c r="B69" s="1">
        <f>DATE(2021,1,24) + TIME(0,0,0)</f>
        <v>44220</v>
      </c>
      <c r="C69">
        <v>989893760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904.99</v>
      </c>
      <c r="B70" s="1">
        <f>DATE(2021,2,22) + TIME(23,45,35)</f>
        <v>44249.989988425928</v>
      </c>
      <c r="C70">
        <v>989893760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905</v>
      </c>
      <c r="B71" s="1">
        <f>DATE(2021,2,23) + TIME(0,0,0)</f>
        <v>44250</v>
      </c>
      <c r="C71">
        <v>989893760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934.99</v>
      </c>
      <c r="B72" s="1">
        <f>DATE(2021,3,24) + TIME(23,45,35)</f>
        <v>44279.989988425928</v>
      </c>
      <c r="C72">
        <v>989893760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935</v>
      </c>
      <c r="B73" s="1">
        <f>DATE(2021,3,25) + TIME(0,0,0)</f>
        <v>44280</v>
      </c>
      <c r="C73">
        <v>989893760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964.99</v>
      </c>
      <c r="B74" s="1">
        <f>DATE(2021,4,23) + TIME(23,45,35)</f>
        <v>44309.989988425928</v>
      </c>
      <c r="C74">
        <v>989893760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965</v>
      </c>
      <c r="B75" s="1">
        <f>DATE(2021,4,24) + TIME(0,0,0)</f>
        <v>44310</v>
      </c>
      <c r="C75">
        <v>989893760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967.99</v>
      </c>
      <c r="B76" s="1">
        <f>DATE(2021,4,26) + TIME(23,45,35)</f>
        <v>44312.989988425928</v>
      </c>
      <c r="C76">
        <v>989893760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968</v>
      </c>
      <c r="B77" s="1">
        <f>DATE(2021,4,27) + TIME(0,0,0)</f>
        <v>44313</v>
      </c>
      <c r="C77">
        <v>989893760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979.99</v>
      </c>
      <c r="B78" s="1">
        <f>DATE(2021,5,8) + TIME(23,45,35)</f>
        <v>44324.989988425928</v>
      </c>
      <c r="C78">
        <v>989893760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980</v>
      </c>
      <c r="B79" s="1">
        <f>DATE(2021,5,9) + TIME(0,0,0)</f>
        <v>44325</v>
      </c>
      <c r="C79">
        <v>989893760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1000.99</v>
      </c>
      <c r="B80" s="1">
        <f>DATE(2021,5,29) + TIME(23,45,35)</f>
        <v>44345.989988425928</v>
      </c>
      <c r="C80">
        <v>989893760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1001</v>
      </c>
      <c r="B81" s="1">
        <f>DATE(2021,5,30) + TIME(0,0,0)</f>
        <v>44346</v>
      </c>
      <c r="C81">
        <v>989893760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1008.99</v>
      </c>
      <c r="B82" s="1">
        <f>DATE(2021,6,6) + TIME(23,45,35)</f>
        <v>44353.989988425928</v>
      </c>
      <c r="C82">
        <v>989893760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1009</v>
      </c>
      <c r="B83" s="1">
        <f>DATE(2021,6,7) + TIME(0,0,0)</f>
        <v>44354</v>
      </c>
      <c r="C83">
        <v>989893760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1014.99</v>
      </c>
      <c r="B84" s="1">
        <f>DATE(2021,6,12) + TIME(23,45,35)</f>
        <v>44359.989988425928</v>
      </c>
      <c r="C84">
        <v>989893760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1015</v>
      </c>
      <c r="B85" s="1">
        <f>DATE(2021,6,13) + TIME(0,0,0)</f>
        <v>44360</v>
      </c>
      <c r="C85">
        <v>989893760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1021.99</v>
      </c>
      <c r="B86" s="1">
        <f>DATE(2021,6,19) + TIME(23,45,35)</f>
        <v>44366.989988425928</v>
      </c>
      <c r="C86">
        <v>989893760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1022</v>
      </c>
      <c r="B87" s="1">
        <f>DATE(2021,6,20) + TIME(0,0,0)</f>
        <v>44367</v>
      </c>
      <c r="C87">
        <v>989893760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1025.99</v>
      </c>
      <c r="B88" s="1">
        <f>DATE(2021,6,23) + TIME(23,45,35)</f>
        <v>44370.989988425928</v>
      </c>
      <c r="C88">
        <v>989893760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1026</v>
      </c>
      <c r="B89" s="1">
        <f>DATE(2021,6,24) + TIME(0,0,0)</f>
        <v>44371</v>
      </c>
      <c r="C89">
        <v>989893760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1028.99</v>
      </c>
      <c r="B90" s="1">
        <f>DATE(2021,6,26) + TIME(23,45,35)</f>
        <v>44373.989988425928</v>
      </c>
      <c r="C90">
        <v>989893760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1029</v>
      </c>
      <c r="B91" s="1">
        <f>DATE(2021,6,27) + TIME(0,0,0)</f>
        <v>44374</v>
      </c>
      <c r="C91">
        <v>989893760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1039.99</v>
      </c>
      <c r="B92" s="1">
        <f>DATE(2021,7,7) + TIME(23,45,35)</f>
        <v>44384.989988425928</v>
      </c>
      <c r="C92">
        <v>989893760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</v>
      </c>
      <c r="B93" s="1">
        <f>DATE(2021,7,8) + TIME(0,0,0)</f>
        <v>44385</v>
      </c>
      <c r="C93">
        <v>989893760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1040.5899999999999</v>
      </c>
      <c r="B94" s="1">
        <f>DATE(2021,7,8) + TIME(14,9,35)</f>
        <v>44385.589988425927</v>
      </c>
      <c r="C94">
        <v>989893760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1040.5999999999999</v>
      </c>
      <c r="B95" s="1">
        <f>DATE(2021,7,8) + TIME(14,24,0)</f>
        <v>44385.599999999999</v>
      </c>
      <c r="C95">
        <v>989893760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1042.99</v>
      </c>
      <c r="B96" s="1">
        <f>DATE(2021,7,10) + TIME(23,45,35)</f>
        <v>44387.989988425928</v>
      </c>
      <c r="C96">
        <v>989893760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1043</v>
      </c>
      <c r="B97" s="1">
        <f>DATE(2021,7,11) + TIME(0,0,0)</f>
        <v>44388</v>
      </c>
      <c r="C97">
        <v>989893760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1064.99</v>
      </c>
      <c r="B98" s="1">
        <f>DATE(2021,8,1) + TIME(23,45,35)</f>
        <v>44409.989988425928</v>
      </c>
      <c r="C98">
        <v>989893760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1065</v>
      </c>
      <c r="B99" s="1">
        <f>DATE(2021,8,2) + TIME(0,0,0)</f>
        <v>44410</v>
      </c>
      <c r="C99">
        <v>989893760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1077.99</v>
      </c>
      <c r="B100" s="1">
        <f>DATE(2021,8,14) + TIME(23,45,35)</f>
        <v>44422.989988425928</v>
      </c>
      <c r="C100">
        <v>989893760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</v>
      </c>
      <c r="B101" s="1">
        <f>DATE(2021,8,15) + TIME(0,0,0)</f>
        <v>44423</v>
      </c>
      <c r="C101">
        <v>989893760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1078.79</v>
      </c>
      <c r="B102" s="1">
        <f>DATE(2021,8,15) + TIME(18,57,35)</f>
        <v>44423.789988425924</v>
      </c>
      <c r="C102">
        <v>989893760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1078.8</v>
      </c>
      <c r="B103" s="1">
        <f>DATE(2021,8,15) + TIME(19,12,0)</f>
        <v>44423.8</v>
      </c>
      <c r="C103">
        <v>989893760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1079.99</v>
      </c>
      <c r="B104" s="1">
        <f>DATE(2021,8,16) + TIME(23,45,35)</f>
        <v>44424.989988425928</v>
      </c>
      <c r="C104">
        <v>989893760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1080</v>
      </c>
      <c r="B105" s="1">
        <f>DATE(2021,8,17) + TIME(0,0,0)</f>
        <v>44425</v>
      </c>
      <c r="C105">
        <v>989893760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1084.99</v>
      </c>
      <c r="B106" s="1">
        <f>DATE(2021,8,21) + TIME(23,45,35)</f>
        <v>44429.989988425928</v>
      </c>
      <c r="C106">
        <v>989893760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1085</v>
      </c>
      <c r="B107" s="1">
        <f>DATE(2021,8,22) + TIME(0,0,0)</f>
        <v>44430</v>
      </c>
      <c r="C107">
        <v>989893760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1100.99</v>
      </c>
      <c r="B108" s="1">
        <f>DATE(2021,9,6) + TIME(23,45,35)</f>
        <v>44445.989988425928</v>
      </c>
      <c r="C108">
        <v>989893760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</v>
      </c>
      <c r="B109" s="1">
        <f>DATE(2021,9,7) + TIME(0,0,0)</f>
        <v>44446</v>
      </c>
      <c r="C109">
        <v>989893760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1101.49</v>
      </c>
      <c r="B110" s="1">
        <f>DATE(2021,9,7) + TIME(11,45,35)</f>
        <v>44446.489988425928</v>
      </c>
      <c r="C110">
        <v>989893760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1101.5</v>
      </c>
      <c r="B111" s="1">
        <f>DATE(2021,9,7) + TIME(12,0,0)</f>
        <v>44446.5</v>
      </c>
      <c r="C111">
        <v>989893760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1105.99</v>
      </c>
      <c r="B112" s="1">
        <f>DATE(2021,9,11) + TIME(23,45,35)</f>
        <v>44450.989988425928</v>
      </c>
      <c r="C112">
        <v>989893760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1106</v>
      </c>
      <c r="B113" s="1">
        <f>DATE(2021,9,12) + TIME(0,0,0)</f>
        <v>44451</v>
      </c>
      <c r="C113">
        <v>989893760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1109.99</v>
      </c>
      <c r="B114" s="1">
        <f>DATE(2021,9,15) + TIME(23,45,35)</f>
        <v>44454.989988425928</v>
      </c>
      <c r="C114">
        <v>989893760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1110</v>
      </c>
      <c r="B115" s="1">
        <f>DATE(2021,9,16) + TIME(0,0,0)</f>
        <v>44455</v>
      </c>
      <c r="C115">
        <v>989893760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1111.99</v>
      </c>
      <c r="B116" s="1">
        <f>DATE(2021,9,17) + TIME(23,45,35)</f>
        <v>44456.989988425928</v>
      </c>
      <c r="C116">
        <v>989893760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1112</v>
      </c>
      <c r="B117" s="1">
        <f>DATE(2021,9,18) + TIME(0,0,0)</f>
        <v>44457</v>
      </c>
      <c r="C117">
        <v>989893760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1116.99</v>
      </c>
      <c r="B118" s="1">
        <f>DATE(2021,9,22) + TIME(23,45,35)</f>
        <v>44461.989988425928</v>
      </c>
      <c r="C118">
        <v>989893760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1117</v>
      </c>
      <c r="B119" s="1">
        <f>DATE(2021,9,23) + TIME(0,0,0)</f>
        <v>44462</v>
      </c>
      <c r="C119">
        <v>989893760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1120.99</v>
      </c>
      <c r="B120" s="1">
        <f>DATE(2021,9,26) + TIME(23,45,35)</f>
        <v>44465.989988425928</v>
      </c>
      <c r="C120">
        <v>989893760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1121</v>
      </c>
      <c r="B121" s="1">
        <f>DATE(2021,9,27) + TIME(0,0,0)</f>
        <v>44466</v>
      </c>
      <c r="C121">
        <v>989893760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1126.99</v>
      </c>
      <c r="B122" s="1">
        <f>DATE(2021,10,2) + TIME(23,45,35)</f>
        <v>44471.989988425928</v>
      </c>
      <c r="C122">
        <v>989893760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1127</v>
      </c>
      <c r="B123" s="1">
        <f>DATE(2021,10,3) + TIME(0,0,0)</f>
        <v>44472</v>
      </c>
      <c r="C123">
        <v>989893760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1137.99</v>
      </c>
      <c r="B124" s="1">
        <f>DATE(2021,10,13) + TIME(23,45,35)</f>
        <v>44482.989988425928</v>
      </c>
      <c r="C124">
        <v>989893760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1138</v>
      </c>
      <c r="B125" s="1">
        <f>DATE(2021,10,14) + TIME(0,0,0)</f>
        <v>44483</v>
      </c>
      <c r="C125">
        <v>989893760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1139.99</v>
      </c>
      <c r="B126" s="1">
        <f>DATE(2021,10,15) + TIME(23,45,35)</f>
        <v>44484.989988425928</v>
      </c>
      <c r="C126">
        <v>989893760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</v>
      </c>
      <c r="B127" s="1">
        <f>DATE(2021,10,16) + TIME(0,0,0)</f>
        <v>44485</v>
      </c>
      <c r="C127">
        <v>989893760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1140.99</v>
      </c>
      <c r="B128" s="1">
        <f>DATE(2021,10,16) + TIME(23,45,35)</f>
        <v>44485.989988425928</v>
      </c>
      <c r="C128">
        <v>989893760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1141</v>
      </c>
      <c r="B129" s="1">
        <f>DATE(2021,10,17) + TIME(0,0,0)</f>
        <v>44486</v>
      </c>
      <c r="C129">
        <v>989893760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1144.99</v>
      </c>
      <c r="B130" s="1">
        <f>DATE(2021,10,20) + TIME(23,45,35)</f>
        <v>44489.989988425928</v>
      </c>
      <c r="C130">
        <v>989893760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</v>
      </c>
      <c r="B131" s="1">
        <f>DATE(2021,10,21) + TIME(0,0,0)</f>
        <v>44490</v>
      </c>
      <c r="C131">
        <v>989893760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1145.99</v>
      </c>
      <c r="B132" s="1">
        <f>DATE(2021,10,21) + TIME(23,45,35)</f>
        <v>44490.989988425928</v>
      </c>
      <c r="C132">
        <v>989893760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1146</v>
      </c>
      <c r="B133" s="1">
        <f>DATE(2021,10,22) + TIME(0,0,0)</f>
        <v>44491</v>
      </c>
      <c r="C133">
        <v>989893760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1147.99</v>
      </c>
      <c r="B134" s="1">
        <f>DATE(2021,10,23) + TIME(23,45,35)</f>
        <v>44492.989988425928</v>
      </c>
      <c r="C134">
        <v>989893760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1148</v>
      </c>
      <c r="B135" s="1">
        <f>DATE(2021,10,24) + TIME(0,0,0)</f>
        <v>44493</v>
      </c>
      <c r="C135">
        <v>989893760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1153.99</v>
      </c>
      <c r="B136" s="1">
        <f>DATE(2021,10,29) + TIME(23,45,35)</f>
        <v>44498.989988425928</v>
      </c>
      <c r="C136">
        <v>989893760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1154</v>
      </c>
      <c r="B137" s="1">
        <f>DATE(2021,10,30) + TIME(0,0,0)</f>
        <v>44499</v>
      </c>
      <c r="C137">
        <v>989893760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1156.99</v>
      </c>
      <c r="B138" s="1">
        <f>DATE(2021,11,1) + TIME(23,45,35)</f>
        <v>44501.989988425928</v>
      </c>
      <c r="C138">
        <v>989893760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1157</v>
      </c>
      <c r="B139" s="1">
        <f>DATE(2021,11,2) + TIME(0,0,0)</f>
        <v>44502</v>
      </c>
      <c r="C139">
        <v>989893760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1166.99</v>
      </c>
      <c r="B140" s="1">
        <f>DATE(2021,11,11) + TIME(23,45,35)</f>
        <v>44511.989988425928</v>
      </c>
      <c r="C140">
        <v>989893760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</v>
      </c>
      <c r="B141" s="1">
        <f>DATE(2021,11,12) + TIME(0,0,0)</f>
        <v>44512</v>
      </c>
      <c r="C141">
        <v>989893760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1167.3900000000001</v>
      </c>
      <c r="B142" s="1">
        <f>DATE(2021,11,12) + TIME(9,21,36)</f>
        <v>44512.39</v>
      </c>
      <c r="C142">
        <v>989893760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1167.4000000000001</v>
      </c>
      <c r="B143" s="1">
        <f>DATE(2021,11,12) + TIME(9,35,59)</f>
        <v>44512.399988425925</v>
      </c>
      <c r="C143">
        <v>989893760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1168.99</v>
      </c>
      <c r="B144" s="1">
        <f>DATE(2021,11,13) + TIME(23,45,35)</f>
        <v>44513.989988425928</v>
      </c>
      <c r="C144">
        <v>989893760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1169</v>
      </c>
      <c r="B145" s="1">
        <f>DATE(2021,11,14) + TIME(0,0,0)</f>
        <v>44514</v>
      </c>
      <c r="C145">
        <v>989893760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1173.99</v>
      </c>
      <c r="B146" s="1">
        <f>DATE(2021,11,18) + TIME(23,45,35)</f>
        <v>44518.989988425928</v>
      </c>
      <c r="C146">
        <v>989893760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x14ac:dyDescent="0.25">
      <c r="A147">
        <v>1174</v>
      </c>
      <c r="B147" s="1">
        <f>DATE(2021,11,19) + TIME(0,0,0)</f>
        <v>44519</v>
      </c>
      <c r="C147">
        <v>989893760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x14ac:dyDescent="0.25">
      <c r="A148">
        <v>1176.99</v>
      </c>
      <c r="B148" s="1">
        <f>DATE(2021,11,21) + TIME(23,45,35)</f>
        <v>44521.989988425928</v>
      </c>
      <c r="C148">
        <v>989893760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1177</v>
      </c>
      <c r="B149" s="1">
        <f>DATE(2021,11,22) + TIME(0,0,0)</f>
        <v>44522</v>
      </c>
      <c r="C149">
        <v>989893760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1180.99</v>
      </c>
      <c r="B150" s="1">
        <f>DATE(2021,11,25) + TIME(23,45,35)</f>
        <v>44525.989988425928</v>
      </c>
      <c r="C150">
        <v>989893760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1181</v>
      </c>
      <c r="B151" s="1">
        <f>DATE(2021,11,26) + TIME(0,0,0)</f>
        <v>44526</v>
      </c>
      <c r="C151">
        <v>989893760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1184.99</v>
      </c>
      <c r="B152" s="1">
        <f>DATE(2021,11,29) + TIME(23,45,35)</f>
        <v>44529.989988425928</v>
      </c>
      <c r="C152">
        <v>989893760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1185</v>
      </c>
      <c r="B153" s="1">
        <f>DATE(2021,11,30) + TIME(0,0,0)</f>
        <v>44530</v>
      </c>
      <c r="C153">
        <v>989893760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5">
      <c r="A154">
        <v>1186.99</v>
      </c>
      <c r="B154" s="1">
        <f>DATE(2021,12,1) + TIME(23,45,35)</f>
        <v>44531.989988425928</v>
      </c>
      <c r="C154">
        <v>989893760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1187</v>
      </c>
      <c r="B155" s="1">
        <f>DATE(2021,12,2) + TIME(0,0,0)</f>
        <v>44532</v>
      </c>
      <c r="C155">
        <v>989893760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1187.79</v>
      </c>
      <c r="B156" s="1">
        <f>DATE(2021,12,2) + TIME(18,57,35)</f>
        <v>44532.789988425924</v>
      </c>
      <c r="C156">
        <v>989893760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1187.8</v>
      </c>
      <c r="B157" s="1">
        <f>DATE(2021,12,2) + TIME(19,12,0)</f>
        <v>44532.800000000003</v>
      </c>
      <c r="C157">
        <v>989893760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1189.99</v>
      </c>
      <c r="B158" s="1">
        <f>DATE(2021,12,4) + TIME(23,45,35)</f>
        <v>44534.989988425928</v>
      </c>
      <c r="C158">
        <v>989893760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x14ac:dyDescent="0.25">
      <c r="A159">
        <v>1190</v>
      </c>
      <c r="B159" s="1">
        <f>DATE(2021,12,5) + TIME(0,0,0)</f>
        <v>44535</v>
      </c>
      <c r="C159">
        <v>989893760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x14ac:dyDescent="0.25">
      <c r="A160">
        <v>1190.99</v>
      </c>
      <c r="B160" s="1">
        <f>DATE(2021,12,5) + TIME(23,45,35)</f>
        <v>44535.989988425928</v>
      </c>
      <c r="C160">
        <v>989893760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1191</v>
      </c>
      <c r="B161" s="1">
        <f>DATE(2021,12,6) + TIME(0,0,0)</f>
        <v>44536</v>
      </c>
      <c r="C161">
        <v>989893760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2" x14ac:dyDescent="0.25">
      <c r="A162">
        <v>1191.5899999999999</v>
      </c>
      <c r="B162" s="1">
        <f>DATE(2021,12,6) + TIME(14,9,35)</f>
        <v>44536.589988425927</v>
      </c>
      <c r="C162">
        <v>989893760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1191.5999999999999</v>
      </c>
      <c r="B163" s="1">
        <f>DATE(2021,12,6) + TIME(14,24,0)</f>
        <v>44536.6</v>
      </c>
      <c r="C163">
        <v>989893760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1191.99</v>
      </c>
      <c r="B164" s="1">
        <f>DATE(2021,12,6) + TIME(23,45,35)</f>
        <v>44536.989988425928</v>
      </c>
      <c r="C164">
        <v>989893760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1192</v>
      </c>
      <c r="B165" s="1">
        <f>DATE(2021,12,7) + TIME(0,0,0)</f>
        <v>44537</v>
      </c>
      <c r="C165">
        <v>989893760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2" x14ac:dyDescent="0.25">
      <c r="A166">
        <v>1203.99</v>
      </c>
      <c r="B166" s="1">
        <f>DATE(2021,12,18) + TIME(23,45,35)</f>
        <v>44548.989988425928</v>
      </c>
      <c r="C166">
        <v>989893760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1204</v>
      </c>
      <c r="B167" s="1">
        <f>DATE(2021,12,19) + TIME(0,0,0)</f>
        <v>44549</v>
      </c>
      <c r="C167">
        <v>989893760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5">
      <c r="A168">
        <v>1206.99</v>
      </c>
      <c r="B168" s="1">
        <f>DATE(2021,12,21) + TIME(23,45,35)</f>
        <v>44551.989988425928</v>
      </c>
      <c r="C168">
        <v>989893760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2" x14ac:dyDescent="0.25">
      <c r="A169">
        <v>1207</v>
      </c>
      <c r="B169" s="1">
        <f>DATE(2021,12,22) + TIME(0,0,0)</f>
        <v>44552</v>
      </c>
      <c r="C169">
        <v>989893760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2" x14ac:dyDescent="0.25">
      <c r="A170">
        <v>1208.99</v>
      </c>
      <c r="B170" s="1">
        <f>DATE(2021,12,23) + TIME(23,45,35)</f>
        <v>44553.989988425928</v>
      </c>
      <c r="C170">
        <v>989893760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1209</v>
      </c>
      <c r="B171" s="1">
        <f>DATE(2021,12,24) + TIME(0,0,0)</f>
        <v>44554</v>
      </c>
      <c r="C171">
        <v>989893760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1209.99</v>
      </c>
      <c r="B172" s="1">
        <f>DATE(2021,12,24) + TIME(23,45,35)</f>
        <v>44554.989988425928</v>
      </c>
      <c r="C172">
        <v>989893760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1210</v>
      </c>
      <c r="B173" s="1">
        <f>DATE(2021,12,25) + TIME(0,0,0)</f>
        <v>44555</v>
      </c>
      <c r="C173">
        <v>989893760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1210.99</v>
      </c>
      <c r="B174" s="1">
        <f>DATE(2021,12,25) + TIME(23,45,35)</f>
        <v>44555.989988425928</v>
      </c>
      <c r="C174">
        <v>989893760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5">
      <c r="A175">
        <v>1211</v>
      </c>
      <c r="B175" s="1">
        <f>DATE(2021,12,26) + TIME(0,0,0)</f>
        <v>44556</v>
      </c>
      <c r="C175">
        <v>989893760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1215.99</v>
      </c>
      <c r="B176" s="1">
        <f>DATE(2021,12,30) + TIME(23,45,35)</f>
        <v>44560.989988425928</v>
      </c>
      <c r="C176">
        <v>989893760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1216</v>
      </c>
      <c r="B177" s="1">
        <f>DATE(2021,12,31) + TIME(0,0,0)</f>
        <v>44561</v>
      </c>
      <c r="C177">
        <v>989893760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5">
      <c r="A178">
        <v>1218.99</v>
      </c>
      <c r="B178" s="1">
        <f>DATE(2022,1,2) + TIME(23,45,35)</f>
        <v>44563.989988425928</v>
      </c>
      <c r="C178">
        <v>989893760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5">
      <c r="A179">
        <v>1219</v>
      </c>
      <c r="B179" s="1">
        <f>DATE(2022,1,3) + TIME(0,0,0)</f>
        <v>44564</v>
      </c>
      <c r="C179">
        <v>989893760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2" x14ac:dyDescent="0.25">
      <c r="A180">
        <v>1219.5899999999999</v>
      </c>
      <c r="B180" s="1">
        <f>DATE(2022,1,3) + TIME(14,9,35)</f>
        <v>44564.589988425927</v>
      </c>
      <c r="C180">
        <v>989893760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25">
      <c r="A181">
        <v>1219.5999999999999</v>
      </c>
      <c r="B181" s="1">
        <f>DATE(2022,1,3) + TIME(14,24,0)</f>
        <v>44564.6</v>
      </c>
      <c r="C181">
        <v>989893760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5">
      <c r="A182">
        <v>1221.99</v>
      </c>
      <c r="B182" s="1">
        <f>DATE(2022,1,5) + TIME(23,45,35)</f>
        <v>44566.989988425928</v>
      </c>
      <c r="C182">
        <v>989893760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1222</v>
      </c>
      <c r="B183" s="1">
        <f>DATE(2022,1,6) + TIME(0,0,0)</f>
        <v>44567</v>
      </c>
      <c r="C183">
        <v>989893760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1227.99</v>
      </c>
      <c r="B184" s="1">
        <f>DATE(2022,1,11) + TIME(23,45,35)</f>
        <v>44572.989988425928</v>
      </c>
      <c r="C184">
        <v>989893760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1228</v>
      </c>
      <c r="B185" s="1">
        <f>DATE(2022,1,12) + TIME(0,0,0)</f>
        <v>44573</v>
      </c>
      <c r="C185">
        <v>989893760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2" x14ac:dyDescent="0.25">
      <c r="A186">
        <v>1228.79</v>
      </c>
      <c r="B186" s="1">
        <f>DATE(2022,1,12) + TIME(18,57,35)</f>
        <v>44573.789988425924</v>
      </c>
      <c r="C186">
        <v>989893760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1228.8</v>
      </c>
      <c r="B187" s="1">
        <f>DATE(2022,1,12) + TIME(19,12,0)</f>
        <v>44573.8</v>
      </c>
      <c r="C187">
        <v>989893760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x14ac:dyDescent="0.25">
      <c r="A188">
        <v>1230.99</v>
      </c>
      <c r="B188" s="1">
        <f>DATE(2022,1,14) + TIME(23,45,35)</f>
        <v>44575.989988425928</v>
      </c>
      <c r="C188">
        <v>989893760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x14ac:dyDescent="0.25">
      <c r="A189">
        <v>1231</v>
      </c>
      <c r="B189" s="1">
        <f>DATE(2022,1,15) + TIME(0,0,0)</f>
        <v>44576</v>
      </c>
      <c r="C189">
        <v>989893760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2" x14ac:dyDescent="0.25">
      <c r="A190">
        <v>1234.99</v>
      </c>
      <c r="B190" s="1">
        <f>DATE(2022,1,18) + TIME(23,45,35)</f>
        <v>44579.989988425928</v>
      </c>
      <c r="C190">
        <v>989893760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2" x14ac:dyDescent="0.25">
      <c r="A191">
        <v>1235</v>
      </c>
      <c r="B191" s="1">
        <f>DATE(2022,1,19) + TIME(0,0,0)</f>
        <v>44580</v>
      </c>
      <c r="C191">
        <v>989893760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1236.99</v>
      </c>
      <c r="B192" s="1">
        <f>DATE(2022,1,20) + TIME(23,45,35)</f>
        <v>44581.989988425928</v>
      </c>
      <c r="C192">
        <v>989893760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1237</v>
      </c>
      <c r="B193" s="1">
        <f>DATE(2022,1,21) + TIME(0,0,0)</f>
        <v>44582</v>
      </c>
      <c r="C193">
        <v>989893760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2" x14ac:dyDescent="0.25">
      <c r="A194">
        <v>1239.99</v>
      </c>
      <c r="B194" s="1">
        <f>DATE(2022,1,23) + TIME(23,45,35)</f>
        <v>44584.989988425928</v>
      </c>
      <c r="C194">
        <v>989893760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2" x14ac:dyDescent="0.25">
      <c r="A195">
        <v>1240</v>
      </c>
      <c r="B195" s="1">
        <f>DATE(2022,1,24) + TIME(0,0,0)</f>
        <v>44585</v>
      </c>
      <c r="C195">
        <v>989893760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1248.99</v>
      </c>
      <c r="B196" s="1">
        <f>DATE(2022,2,1) + TIME(23,45,35)</f>
        <v>44593.989988425928</v>
      </c>
      <c r="C196">
        <v>989893760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2" x14ac:dyDescent="0.25">
      <c r="A197">
        <v>1249</v>
      </c>
      <c r="B197" s="1">
        <f>DATE(2022,2,2) + TIME(0,0,0)</f>
        <v>44594</v>
      </c>
      <c r="C197">
        <v>989893760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2" x14ac:dyDescent="0.25">
      <c r="A198">
        <v>1270.99</v>
      </c>
      <c r="B198" s="1">
        <f>DATE(2022,2,23) + TIME(23,45,35)</f>
        <v>44615.989988425928</v>
      </c>
      <c r="C198">
        <v>989893760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5">
      <c r="A199">
        <v>1271</v>
      </c>
      <c r="B199" s="1">
        <f>DATE(2022,2,24) + TIME(0,0,0)</f>
        <v>44616</v>
      </c>
      <c r="C199">
        <v>989893760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1273.99</v>
      </c>
      <c r="B200" s="1">
        <f>DATE(2022,2,26) + TIME(23,45,35)</f>
        <v>44618.989988425928</v>
      </c>
      <c r="C200">
        <v>989893760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2" x14ac:dyDescent="0.25">
      <c r="A201">
        <v>1274</v>
      </c>
      <c r="B201" s="1">
        <f>DATE(2022,2,27) + TIME(0,0,0)</f>
        <v>44619</v>
      </c>
      <c r="C201">
        <v>989893760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1275.99</v>
      </c>
      <c r="B202" s="1">
        <f>DATE(2022,2,28) + TIME(23,45,35)</f>
        <v>44620.989988425928</v>
      </c>
      <c r="C202">
        <v>989893760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1276</v>
      </c>
      <c r="B203" s="1">
        <f>DATE(2022,3,1) + TIME(0,0,0)</f>
        <v>44621</v>
      </c>
      <c r="C203">
        <v>989893760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2" x14ac:dyDescent="0.25">
      <c r="A204">
        <v>1280.99</v>
      </c>
      <c r="B204" s="1">
        <f>DATE(2022,3,5) + TIME(23,45,35)</f>
        <v>44625.989988425928</v>
      </c>
      <c r="C204">
        <v>989893760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1281</v>
      </c>
      <c r="B205" s="1">
        <f>DATE(2022,3,6) + TIME(0,0,0)</f>
        <v>44626</v>
      </c>
      <c r="C205">
        <v>989893760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2" x14ac:dyDescent="0.25">
      <c r="A206">
        <v>1284.99</v>
      </c>
      <c r="B206" s="1">
        <f>DATE(2022,3,9) + TIME(23,45,35)</f>
        <v>44629.989988425928</v>
      </c>
      <c r="C206">
        <v>989893760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5">
      <c r="A207">
        <v>1285</v>
      </c>
      <c r="B207" s="1">
        <f>DATE(2022,3,10) + TIME(0,0,0)</f>
        <v>44630</v>
      </c>
      <c r="C207">
        <v>989893760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2" x14ac:dyDescent="0.25">
      <c r="A208">
        <v>1287.99</v>
      </c>
      <c r="B208" s="1">
        <f>DATE(2022,3,12) + TIME(23,45,35)</f>
        <v>44632.989988425928</v>
      </c>
      <c r="C208">
        <v>989893760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2" x14ac:dyDescent="0.25">
      <c r="A209">
        <v>1288</v>
      </c>
      <c r="B209" s="1">
        <f>DATE(2022,3,13) + TIME(0,0,0)</f>
        <v>44633</v>
      </c>
      <c r="C209">
        <v>989893760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5">
      <c r="A210">
        <v>1289.99</v>
      </c>
      <c r="B210" s="1">
        <f>DATE(2022,3,14) + TIME(23,45,35)</f>
        <v>44634.989988425928</v>
      </c>
      <c r="C210">
        <v>989893760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2" x14ac:dyDescent="0.25">
      <c r="A211">
        <v>1290</v>
      </c>
      <c r="B211" s="1">
        <f>DATE(2022,3,15) + TIME(0,0,0)</f>
        <v>44635</v>
      </c>
      <c r="C211">
        <v>989893760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1290.99</v>
      </c>
      <c r="B212" s="1">
        <f>DATE(2022,3,15) + TIME(23,45,35)</f>
        <v>44635.989988425928</v>
      </c>
      <c r="C212">
        <v>989893760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25">
      <c r="A213">
        <v>1291</v>
      </c>
      <c r="B213" s="1">
        <f>DATE(2022,3,16) + TIME(0,0,0)</f>
        <v>44636</v>
      </c>
      <c r="C213">
        <v>989893760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25">
      <c r="A214">
        <v>1295.99</v>
      </c>
      <c r="B214" s="1">
        <f>DATE(2022,3,20) + TIME(23,45,35)</f>
        <v>44640.989988425928</v>
      </c>
      <c r="C214">
        <v>989893760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1296</v>
      </c>
      <c r="B215" s="1">
        <f>DATE(2022,3,21) + TIME(0,0,0)</f>
        <v>44641</v>
      </c>
      <c r="C215">
        <v>989893760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2" x14ac:dyDescent="0.25">
      <c r="A216">
        <v>1304.99</v>
      </c>
      <c r="B216" s="1">
        <f>DATE(2022,3,29) + TIME(23,45,35)</f>
        <v>44649.989988425928</v>
      </c>
      <c r="C216">
        <v>989893760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2" x14ac:dyDescent="0.25">
      <c r="A217">
        <v>1305</v>
      </c>
      <c r="B217" s="1">
        <f>DATE(2022,3,30) + TIME(0,0,0)</f>
        <v>44650</v>
      </c>
      <c r="C217">
        <v>989893760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25">
      <c r="A218">
        <v>1305.49</v>
      </c>
      <c r="B218" s="1">
        <f>DATE(2022,3,30) + TIME(11,45,35)</f>
        <v>44650.489988425928</v>
      </c>
      <c r="C218">
        <v>989893760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2" x14ac:dyDescent="0.25">
      <c r="A219">
        <v>1305.5</v>
      </c>
      <c r="B219" s="1">
        <f>DATE(2022,3,30) + TIME(12,0,0)</f>
        <v>44650.5</v>
      </c>
      <c r="C219">
        <v>989893760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1310.99</v>
      </c>
      <c r="B220" s="1">
        <f>DATE(2022,4,4) + TIME(23,45,35)</f>
        <v>44655.989988425928</v>
      </c>
      <c r="C220">
        <v>989893760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1311</v>
      </c>
      <c r="B221" s="1">
        <f>DATE(2022,4,5) + TIME(0,0,0)</f>
        <v>44656</v>
      </c>
      <c r="C221">
        <v>989893760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1312.99</v>
      </c>
      <c r="B222" s="1">
        <f>DATE(2022,4,6) + TIME(23,45,35)</f>
        <v>44657.989988425928</v>
      </c>
      <c r="C222">
        <v>989893760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1313</v>
      </c>
      <c r="B223" s="1">
        <f>DATE(2022,4,7) + TIME(0,0,0)</f>
        <v>44658</v>
      </c>
      <c r="C223">
        <v>989893760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1320.99</v>
      </c>
      <c r="B224" s="1">
        <f>DATE(2022,4,14) + TIME(23,45,35)</f>
        <v>44665.989988425928</v>
      </c>
      <c r="C224">
        <v>989893760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x14ac:dyDescent="0.25">
      <c r="A225">
        <v>1321</v>
      </c>
      <c r="B225" s="1">
        <f>DATE(2022,4,15) + TIME(0,0,0)</f>
        <v>44666</v>
      </c>
      <c r="C225">
        <v>989893760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x14ac:dyDescent="0.25">
      <c r="A226">
        <v>1322.99</v>
      </c>
      <c r="B226" s="1">
        <f>DATE(2022,4,16) + TIME(23,45,35)</f>
        <v>44667.989988425928</v>
      </c>
      <c r="C226">
        <v>989893760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1323</v>
      </c>
      <c r="B227" s="1">
        <f>DATE(2022,4,17) + TIME(0,0,0)</f>
        <v>44668</v>
      </c>
      <c r="C227">
        <v>989893760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x14ac:dyDescent="0.25">
      <c r="A228">
        <v>1323.99</v>
      </c>
      <c r="B228" s="1">
        <f>DATE(2022,4,17) + TIME(23,45,35)</f>
        <v>44668.989988425928</v>
      </c>
      <c r="C228">
        <v>989893760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1324</v>
      </c>
      <c r="B229" s="1">
        <f>DATE(2022,4,18) + TIME(0,0,0)</f>
        <v>44669</v>
      </c>
      <c r="C229">
        <v>989893760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1326.99</v>
      </c>
      <c r="B230" s="1">
        <f>DATE(2022,4,20) + TIME(23,45,35)</f>
        <v>44671.989988425928</v>
      </c>
      <c r="C230">
        <v>989893760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x14ac:dyDescent="0.25">
      <c r="A231">
        <v>1327</v>
      </c>
      <c r="B231" s="1">
        <f>DATE(2022,4,21) + TIME(0,0,0)</f>
        <v>44672</v>
      </c>
      <c r="C231">
        <v>989893760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x14ac:dyDescent="0.25">
      <c r="A232">
        <v>1337.99</v>
      </c>
      <c r="B232" s="1">
        <f>DATE(2022,5,1) + TIME(23,45,35)</f>
        <v>44682.989988425928</v>
      </c>
      <c r="C232">
        <v>989893760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x14ac:dyDescent="0.25">
      <c r="A233">
        <v>1338</v>
      </c>
      <c r="B233" s="1">
        <f>DATE(2022,5,2) + TIME(0,0,0)</f>
        <v>44683</v>
      </c>
      <c r="C233">
        <v>989893760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1338.49</v>
      </c>
      <c r="B234" s="1">
        <f>DATE(2022,5,2) + TIME(11,45,35)</f>
        <v>44683.489988425928</v>
      </c>
      <c r="C234">
        <v>989893760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x14ac:dyDescent="0.25">
      <c r="A235">
        <v>1338.5</v>
      </c>
      <c r="B235" s="1">
        <f>DATE(2022,5,2) + TIME(12,0,0)</f>
        <v>44683.5</v>
      </c>
      <c r="C235">
        <v>989893760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5">
      <c r="A236">
        <v>1357.99</v>
      </c>
      <c r="B236" s="1">
        <f>DATE(2022,5,21) + TIME(23,45,35)</f>
        <v>44702.989988425928</v>
      </c>
      <c r="C236">
        <v>989893760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1358</v>
      </c>
      <c r="B237" s="1">
        <f>DATE(2022,5,22) + TIME(0,0,0)</f>
        <v>44703</v>
      </c>
      <c r="C237">
        <v>989893760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1358.99</v>
      </c>
      <c r="B238" s="1">
        <f>DATE(2022,5,22) + TIME(23,45,35)</f>
        <v>44703.989988425928</v>
      </c>
      <c r="C238">
        <v>989893760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1359</v>
      </c>
      <c r="B239" s="1">
        <f>DATE(2022,5,23) + TIME(0,0,0)</f>
        <v>44704</v>
      </c>
      <c r="C239">
        <v>989893760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1359.99</v>
      </c>
      <c r="B240" s="1">
        <f>DATE(2022,5,23) + TIME(23,45,35)</f>
        <v>44704.989988425928</v>
      </c>
      <c r="C240">
        <v>989893760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1360</v>
      </c>
      <c r="B241" s="1">
        <f>DATE(2022,5,24) + TIME(0,0,0)</f>
        <v>44705</v>
      </c>
      <c r="C241">
        <v>989893760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1364.99</v>
      </c>
      <c r="B242" s="1">
        <f>DATE(2022,5,28) + TIME(23,45,35)</f>
        <v>44709.989988425928</v>
      </c>
      <c r="C242">
        <v>989893760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</row>
    <row r="243" spans="1:12" x14ac:dyDescent="0.25">
      <c r="A243">
        <v>1365</v>
      </c>
      <c r="B243" s="1">
        <f>DATE(2022,5,29) + TIME(0,0,0)</f>
        <v>44710</v>
      </c>
      <c r="C243">
        <v>989893760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1374.99</v>
      </c>
      <c r="B244" s="1">
        <f>DATE(2022,6,7) + TIME(23,45,35)</f>
        <v>44719.989988425928</v>
      </c>
      <c r="C244">
        <v>989893760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1375</v>
      </c>
      <c r="B245" s="1">
        <f>DATE(2022,6,8) + TIME(0,0,0)</f>
        <v>44720</v>
      </c>
      <c r="C245">
        <v>989893760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2" x14ac:dyDescent="0.25">
      <c r="A246">
        <v>1375.99</v>
      </c>
      <c r="B246" s="1">
        <f>DATE(2022,6,8) + TIME(23,45,35)</f>
        <v>44720.989988425928</v>
      </c>
      <c r="C246">
        <v>989893760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x14ac:dyDescent="0.25">
      <c r="A247">
        <v>1376</v>
      </c>
      <c r="B247" s="1">
        <f>DATE(2022,6,9) + TIME(0,0,0)</f>
        <v>44721</v>
      </c>
      <c r="C247">
        <v>989893760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1377.99</v>
      </c>
      <c r="B248" s="1">
        <f>DATE(2022,6,10) + TIME(23,45,35)</f>
        <v>44722.989988425928</v>
      </c>
      <c r="C248">
        <v>989893760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2" x14ac:dyDescent="0.25">
      <c r="A249">
        <v>1378</v>
      </c>
      <c r="B249" s="1">
        <f>DATE(2022,6,11) + TIME(0,0,0)</f>
        <v>44723</v>
      </c>
      <c r="C249">
        <v>989893760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1383.99</v>
      </c>
      <c r="B250" s="1">
        <f>DATE(2022,6,16) + TIME(23,45,35)</f>
        <v>44728.989988425928</v>
      </c>
      <c r="C250">
        <v>989893760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2" x14ac:dyDescent="0.25">
      <c r="A251">
        <v>1384</v>
      </c>
      <c r="B251" s="1">
        <f>DATE(2022,6,17) + TIME(0,0,0)</f>
        <v>44729</v>
      </c>
      <c r="C251">
        <v>989893760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2" x14ac:dyDescent="0.25">
      <c r="A252">
        <v>1387.99</v>
      </c>
      <c r="B252" s="1">
        <f>DATE(2022,6,20) + TIME(23,45,35)</f>
        <v>44732.989988425928</v>
      </c>
      <c r="C252">
        <v>989893760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1388</v>
      </c>
      <c r="B253" s="1">
        <f>DATE(2022,6,21) + TIME(0,0,0)</f>
        <v>44733</v>
      </c>
      <c r="C253">
        <v>989893760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1391.99</v>
      </c>
      <c r="B254" s="1">
        <f>DATE(2022,6,24) + TIME(23,45,35)</f>
        <v>44736.989988425928</v>
      </c>
      <c r="C254">
        <v>989893760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1392</v>
      </c>
      <c r="B255" s="1">
        <f>DATE(2022,6,25) + TIME(0,0,0)</f>
        <v>44737</v>
      </c>
      <c r="C255">
        <v>989893760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2" x14ac:dyDescent="0.25">
      <c r="A256">
        <v>1398.99</v>
      </c>
      <c r="B256" s="1">
        <f>DATE(2022,7,1) + TIME(23,45,35)</f>
        <v>44743.989988425928</v>
      </c>
      <c r="C256">
        <v>989893760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1399</v>
      </c>
      <c r="B257" s="1">
        <f>DATE(2022,7,2) + TIME(0,0,0)</f>
        <v>44744</v>
      </c>
      <c r="C257">
        <v>989893760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5">
      <c r="A258">
        <v>1400.99</v>
      </c>
      <c r="B258" s="1">
        <f>DATE(2022,7,3) + TIME(23,45,35)</f>
        <v>44745.989988425928</v>
      </c>
      <c r="C258">
        <v>989893760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2" x14ac:dyDescent="0.25">
      <c r="A259">
        <v>1401</v>
      </c>
      <c r="B259" s="1">
        <f>DATE(2022,7,4) + TIME(0,0,0)</f>
        <v>44746</v>
      </c>
      <c r="C259">
        <v>989893760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5">
      <c r="A260">
        <v>1401.49</v>
      </c>
      <c r="B260" s="1">
        <f>DATE(2022,7,4) + TIME(11,45,35)</f>
        <v>44746.489988425928</v>
      </c>
      <c r="C260">
        <v>989893760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1401.5</v>
      </c>
      <c r="B261" s="1">
        <f>DATE(2022,7,4) + TIME(12,0,0)</f>
        <v>44746.5</v>
      </c>
      <c r="C261">
        <v>989893760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2" x14ac:dyDescent="0.25">
      <c r="A262">
        <v>1401.99</v>
      </c>
      <c r="B262" s="1">
        <f>DATE(2022,7,4) + TIME(23,45,35)</f>
        <v>44746.989988425928</v>
      </c>
      <c r="C262">
        <v>989893760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</row>
    <row r="263" spans="1:12" x14ac:dyDescent="0.25">
      <c r="A263">
        <v>1402</v>
      </c>
      <c r="B263" s="1">
        <f>DATE(2022,7,5) + TIME(0,0,0)</f>
        <v>44747</v>
      </c>
      <c r="C263">
        <v>989893760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1403.99</v>
      </c>
      <c r="B264" s="1">
        <f>DATE(2022,7,6) + TIME(23,45,35)</f>
        <v>44748.989988425928</v>
      </c>
      <c r="C264">
        <v>989893760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1404</v>
      </c>
      <c r="B265" s="1">
        <f>DATE(2022,7,7) + TIME(0,0,0)</f>
        <v>44749</v>
      </c>
      <c r="C265">
        <v>989893760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x14ac:dyDescent="0.25">
      <c r="A266">
        <v>1409.99</v>
      </c>
      <c r="B266" s="1">
        <f>DATE(2022,7,12) + TIME(23,45,35)</f>
        <v>44754.989988425928</v>
      </c>
      <c r="C266">
        <v>989893760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1410</v>
      </c>
      <c r="B267" s="1">
        <f>DATE(2022,7,13) + TIME(0,0,0)</f>
        <v>44755</v>
      </c>
      <c r="C267">
        <v>989893760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2" x14ac:dyDescent="0.25">
      <c r="A268">
        <v>1411.99</v>
      </c>
      <c r="B268" s="1">
        <f>DATE(2022,7,14) + TIME(23,45,35)</f>
        <v>44756.989988425928</v>
      </c>
      <c r="C268">
        <v>989893760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5">
      <c r="A269">
        <v>1412</v>
      </c>
      <c r="B269" s="1">
        <f>DATE(2022,7,15) + TIME(0,0,0)</f>
        <v>44757</v>
      </c>
      <c r="C269">
        <v>989893760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2" x14ac:dyDescent="0.25">
      <c r="A270">
        <v>1416.99</v>
      </c>
      <c r="B270" s="1">
        <f>DATE(2022,7,19) + TIME(23,45,35)</f>
        <v>44761.989988425928</v>
      </c>
      <c r="C270">
        <v>989893760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2" x14ac:dyDescent="0.25">
      <c r="A271">
        <v>1417</v>
      </c>
      <c r="B271" s="1">
        <f>DATE(2022,7,20) + TIME(0,0,0)</f>
        <v>44762</v>
      </c>
      <c r="C271">
        <v>989893760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5">
      <c r="A272">
        <v>1419.99</v>
      </c>
      <c r="B272" s="1">
        <f>DATE(2022,7,22) + TIME(23,45,35)</f>
        <v>44764.989988425928</v>
      </c>
      <c r="C272">
        <v>989893760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1420</v>
      </c>
      <c r="B273" s="1">
        <f>DATE(2022,7,23) + TIME(0,0,0)</f>
        <v>44765</v>
      </c>
      <c r="C273">
        <v>989893760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1428.99</v>
      </c>
      <c r="B274" s="1">
        <f>DATE(2022,7,31) + TIME(23,45,35)</f>
        <v>44773.989988425928</v>
      </c>
      <c r="C274">
        <v>989893760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2" x14ac:dyDescent="0.25">
      <c r="A275">
        <v>1429</v>
      </c>
      <c r="B275" s="1">
        <f>DATE(2022,8,1) + TIME(0,0,0)</f>
        <v>44774</v>
      </c>
      <c r="C275">
        <v>989893760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1429.79</v>
      </c>
      <c r="B276" s="1">
        <f>DATE(2022,8,1) + TIME(18,57,35)</f>
        <v>44774.789988425924</v>
      </c>
      <c r="C276">
        <v>989893760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2" x14ac:dyDescent="0.25">
      <c r="A277">
        <v>1429.8</v>
      </c>
      <c r="B277" s="1">
        <f>DATE(2022,8,1) + TIME(19,12,0)</f>
        <v>44774.8</v>
      </c>
      <c r="C277">
        <v>989893760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x14ac:dyDescent="0.25">
      <c r="A278">
        <v>1429.99</v>
      </c>
      <c r="B278" s="1">
        <f>DATE(2022,8,1) + TIME(23,45,35)</f>
        <v>44774.989988425928</v>
      </c>
      <c r="C278">
        <v>989893760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2" x14ac:dyDescent="0.25">
      <c r="A279">
        <v>1430</v>
      </c>
      <c r="B279" s="1">
        <f>DATE(2022,8,2) + TIME(0,0,0)</f>
        <v>44775</v>
      </c>
      <c r="C279">
        <v>989893760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2" x14ac:dyDescent="0.25">
      <c r="A280">
        <v>1432.99</v>
      </c>
      <c r="B280" s="1">
        <f>DATE(2022,8,4) + TIME(23,45,35)</f>
        <v>44777.989988425928</v>
      </c>
      <c r="C280">
        <v>989893760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1433</v>
      </c>
      <c r="B281" s="1">
        <f>DATE(2022,8,5) + TIME(0,0,0)</f>
        <v>44778</v>
      </c>
      <c r="C281">
        <v>989893760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2" x14ac:dyDescent="0.25">
      <c r="A282">
        <v>1438.99</v>
      </c>
      <c r="B282" s="1">
        <f>DATE(2022,8,10) + TIME(23,45,35)</f>
        <v>44783.989988425928</v>
      </c>
      <c r="C282">
        <v>989893760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1439</v>
      </c>
      <c r="B283" s="1">
        <f>DATE(2022,8,11) + TIME(0,0,0)</f>
        <v>44784</v>
      </c>
      <c r="C283">
        <v>989893760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2" x14ac:dyDescent="0.25">
      <c r="A284">
        <v>1439.99</v>
      </c>
      <c r="B284" s="1">
        <f>DATE(2022,8,11) + TIME(23,45,35)</f>
        <v>44784.989988425928</v>
      </c>
      <c r="C284">
        <v>989893760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2" x14ac:dyDescent="0.25">
      <c r="A285">
        <v>1440</v>
      </c>
      <c r="B285" s="1">
        <f>DATE(2022,8,12) + TIME(0,0,0)</f>
        <v>44785</v>
      </c>
      <c r="C285">
        <v>989893760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2" x14ac:dyDescent="0.25">
      <c r="A286">
        <v>1445.99</v>
      </c>
      <c r="B286" s="1">
        <f>DATE(2022,8,17) + TIME(23,45,35)</f>
        <v>44790.989988425928</v>
      </c>
      <c r="C286">
        <v>989893760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2" x14ac:dyDescent="0.25">
      <c r="A287">
        <v>1446</v>
      </c>
      <c r="B287" s="1">
        <f>DATE(2022,8,18) + TIME(0,0,0)</f>
        <v>44791</v>
      </c>
      <c r="C287">
        <v>989893760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2" x14ac:dyDescent="0.25">
      <c r="A288">
        <v>1464.99</v>
      </c>
      <c r="B288" s="1">
        <f>DATE(2022,9,5) + TIME(23,45,35)</f>
        <v>44809.989988425928</v>
      </c>
      <c r="C288">
        <v>989893760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2" x14ac:dyDescent="0.25">
      <c r="A289">
        <v>1465</v>
      </c>
      <c r="B289" s="1">
        <f>DATE(2022,9,6) + TIME(0,0,0)</f>
        <v>44810</v>
      </c>
      <c r="C289">
        <v>989893760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2" x14ac:dyDescent="0.25">
      <c r="A290">
        <v>1466.99</v>
      </c>
      <c r="B290" s="1">
        <f>DATE(2022,9,7) + TIME(23,45,35)</f>
        <v>44811.989988425928</v>
      </c>
      <c r="C290">
        <v>989893760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1467</v>
      </c>
      <c r="B291" s="1">
        <f>DATE(2022,9,8) + TIME(0,0,0)</f>
        <v>44812</v>
      </c>
      <c r="C291">
        <v>989893760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1467.59</v>
      </c>
      <c r="B292" s="1">
        <f>DATE(2022,9,8) + TIME(14,9,35)</f>
        <v>44812.589988425927</v>
      </c>
      <c r="C292">
        <v>989893760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1467.6</v>
      </c>
      <c r="B293" s="1">
        <f>DATE(2022,9,8) + TIME(14,24,0)</f>
        <v>44812.6</v>
      </c>
      <c r="C293">
        <v>989893760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2" x14ac:dyDescent="0.25">
      <c r="A294">
        <v>1478.99</v>
      </c>
      <c r="B294" s="1">
        <f>DATE(2022,9,19) + TIME(23,45,35)</f>
        <v>44823.989988425928</v>
      </c>
      <c r="C294">
        <v>989893760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2" x14ac:dyDescent="0.25">
      <c r="A295">
        <v>1479</v>
      </c>
      <c r="B295" s="1">
        <f>DATE(2022,9,20) + TIME(0,0,0)</f>
        <v>44824</v>
      </c>
      <c r="C295">
        <v>989893760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2" x14ac:dyDescent="0.25">
      <c r="A296">
        <v>1479.49</v>
      </c>
      <c r="B296" s="1">
        <f>DATE(2022,9,20) + TIME(11,45,35)</f>
        <v>44824.489988425928</v>
      </c>
      <c r="C296">
        <v>989893760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5">
      <c r="A297">
        <v>1479.5</v>
      </c>
      <c r="B297" s="1">
        <f>DATE(2022,9,20) + TIME(12,0,0)</f>
        <v>44824.5</v>
      </c>
      <c r="C297">
        <v>989893760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2" x14ac:dyDescent="0.25">
      <c r="A298">
        <v>1487.99</v>
      </c>
      <c r="B298" s="1">
        <f>DATE(2022,9,28) + TIME(23,45,35)</f>
        <v>44832.989988425928</v>
      </c>
      <c r="C298">
        <v>989893760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2" x14ac:dyDescent="0.25">
      <c r="A299">
        <v>1488</v>
      </c>
      <c r="B299" s="1">
        <f>DATE(2022,9,29) + TIME(0,0,0)</f>
        <v>44833</v>
      </c>
      <c r="C299">
        <v>989893760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1492.99</v>
      </c>
      <c r="B300" s="1">
        <f>DATE(2022,10,3) + TIME(23,45,35)</f>
        <v>44837.989988425928</v>
      </c>
      <c r="C300">
        <v>989893760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5">
      <c r="A301">
        <v>1493</v>
      </c>
      <c r="B301" s="1">
        <f>DATE(2022,10,4) + TIME(0,0,0)</f>
        <v>44838</v>
      </c>
      <c r="C301">
        <v>989893760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x14ac:dyDescent="0.25">
      <c r="A302">
        <v>1512.99</v>
      </c>
      <c r="B302" s="1">
        <f>DATE(2022,10,23) + TIME(23,45,35)</f>
        <v>44857.989988425928</v>
      </c>
      <c r="C302">
        <v>989893760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</row>
    <row r="303" spans="1:12" x14ac:dyDescent="0.25">
      <c r="A303">
        <v>1513</v>
      </c>
      <c r="B303" s="1">
        <f>DATE(2022,10,24) + TIME(0,0,0)</f>
        <v>44858</v>
      </c>
      <c r="C303">
        <v>989893760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2" x14ac:dyDescent="0.25">
      <c r="A304">
        <v>1514.99</v>
      </c>
      <c r="B304" s="1">
        <f>DATE(2022,10,25) + TIME(23,45,35)</f>
        <v>44859.989988425928</v>
      </c>
      <c r="C304">
        <v>989893760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1515</v>
      </c>
      <c r="B305" s="1">
        <f>DATE(2022,10,26) + TIME(0,0,0)</f>
        <v>44860</v>
      </c>
      <c r="C305">
        <v>989893760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1517.99</v>
      </c>
      <c r="B306" s="1">
        <f>DATE(2022,10,28) + TIME(23,45,35)</f>
        <v>44862.989988425928</v>
      </c>
      <c r="C306">
        <v>989893760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1518</v>
      </c>
      <c r="B307" s="1">
        <f>DATE(2022,10,29) + TIME(0,0,0)</f>
        <v>44863</v>
      </c>
      <c r="C307">
        <v>989893760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1520.99</v>
      </c>
      <c r="B308" s="1">
        <f>DATE(2022,10,31) + TIME(23,45,35)</f>
        <v>44865.989988425928</v>
      </c>
      <c r="C308">
        <v>989893760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x14ac:dyDescent="0.25">
      <c r="A309">
        <v>1521</v>
      </c>
      <c r="B309" s="1">
        <f>DATE(2022,11,1) + TIME(0,0,0)</f>
        <v>44866</v>
      </c>
      <c r="C309">
        <v>989893760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x14ac:dyDescent="0.25">
      <c r="A310">
        <v>1521.79</v>
      </c>
      <c r="B310" s="1">
        <f>DATE(2022,11,1) + TIME(18,57,35)</f>
        <v>44866.789988425924</v>
      </c>
      <c r="C310">
        <v>989893760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1521.8</v>
      </c>
      <c r="B311" s="1">
        <f>DATE(2022,11,1) + TIME(19,12,0)</f>
        <v>44866.8</v>
      </c>
      <c r="C311">
        <v>989893760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1522.99</v>
      </c>
      <c r="B312" s="1">
        <f>DATE(2022,11,2) + TIME(23,45,35)</f>
        <v>44867.989988425928</v>
      </c>
      <c r="C312">
        <v>989893760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5">
      <c r="A313">
        <v>1523</v>
      </c>
      <c r="B313" s="1">
        <f>DATE(2022,11,3) + TIME(0,0,0)</f>
        <v>44868</v>
      </c>
      <c r="C313">
        <v>989893760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5">
      <c r="A314">
        <v>1525.99</v>
      </c>
      <c r="B314" s="1">
        <f>DATE(2022,11,5) + TIME(23,45,35)</f>
        <v>44870.989988425928</v>
      </c>
      <c r="C314">
        <v>989893760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1526</v>
      </c>
      <c r="B315" s="1">
        <f>DATE(2022,11,6) + TIME(0,0,0)</f>
        <v>44871</v>
      </c>
      <c r="C315">
        <v>989893760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1526.99</v>
      </c>
      <c r="B316" s="1">
        <f>DATE(2022,11,6) + TIME(23,45,35)</f>
        <v>44871.989988425928</v>
      </c>
      <c r="C316">
        <v>989893760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5">
      <c r="A317">
        <v>1527</v>
      </c>
      <c r="B317" s="1">
        <f>DATE(2022,11,7) + TIME(0,0,0)</f>
        <v>44872</v>
      </c>
      <c r="C317">
        <v>989893760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>
        <v>1529.99</v>
      </c>
      <c r="B318" s="1">
        <f>DATE(2022,11,9) + TIME(23,45,35)</f>
        <v>44874.989988425928</v>
      </c>
      <c r="C318">
        <v>989893760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1530</v>
      </c>
      <c r="B319" s="1">
        <f>DATE(2022,11,10) + TIME(0,0,0)</f>
        <v>44875</v>
      </c>
      <c r="C319">
        <v>989893760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1530.99</v>
      </c>
      <c r="B320" s="1">
        <f>DATE(2022,11,10) + TIME(23,45,35)</f>
        <v>44875.989988425928</v>
      </c>
      <c r="C320">
        <v>989893760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2" x14ac:dyDescent="0.25">
      <c r="A321">
        <v>1531</v>
      </c>
      <c r="B321" s="1">
        <f>DATE(2022,11,11) + TIME(0,0,0)</f>
        <v>44876</v>
      </c>
      <c r="C321">
        <v>989893760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2" x14ac:dyDescent="0.25">
      <c r="A322">
        <v>1532.99</v>
      </c>
      <c r="B322" s="1">
        <f>DATE(2022,11,12) + TIME(23,45,35)</f>
        <v>44877.989988425928</v>
      </c>
      <c r="C322">
        <v>989893760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</row>
    <row r="323" spans="1:12" x14ac:dyDescent="0.25">
      <c r="A323">
        <v>1533</v>
      </c>
      <c r="B323" s="1">
        <f>DATE(2022,11,13) + TIME(0,0,0)</f>
        <v>44878</v>
      </c>
      <c r="C323">
        <v>989893760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1535.99</v>
      </c>
      <c r="B324" s="1">
        <f>DATE(2022,11,15) + TIME(23,45,35)</f>
        <v>44880.989988425928</v>
      </c>
      <c r="C324">
        <v>989893760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2" x14ac:dyDescent="0.25">
      <c r="A325">
        <v>1536</v>
      </c>
      <c r="B325" s="1">
        <f>DATE(2022,11,16) + TIME(0,0,0)</f>
        <v>44881</v>
      </c>
      <c r="C325">
        <v>989893760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2" x14ac:dyDescent="0.25">
      <c r="A326">
        <v>1536.99</v>
      </c>
      <c r="B326" s="1">
        <f>DATE(2022,11,16) + TIME(23,45,35)</f>
        <v>44881.989988425928</v>
      </c>
      <c r="C326">
        <v>989893760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2" x14ac:dyDescent="0.25">
      <c r="A327">
        <v>1537</v>
      </c>
      <c r="B327" s="1">
        <f>DATE(2022,11,17) + TIME(0,0,0)</f>
        <v>44882</v>
      </c>
      <c r="C327">
        <v>989893760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1541.99</v>
      </c>
      <c r="B328" s="1">
        <f>DATE(2022,11,21) + TIME(23,45,35)</f>
        <v>44886.989988425928</v>
      </c>
      <c r="C328">
        <v>989893760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1542</v>
      </c>
      <c r="B329" s="1">
        <f>DATE(2022,11,22) + TIME(0,0,0)</f>
        <v>44887</v>
      </c>
      <c r="C329">
        <v>989893760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5">
      <c r="A330">
        <v>1545.99</v>
      </c>
      <c r="B330" s="1">
        <f>DATE(2022,11,25) + TIME(23,45,35)</f>
        <v>44890.989988425928</v>
      </c>
      <c r="C330">
        <v>989893760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2" x14ac:dyDescent="0.25">
      <c r="A331">
        <v>1546</v>
      </c>
      <c r="B331" s="1">
        <f>DATE(2022,11,26) + TIME(0,0,0)</f>
        <v>44891</v>
      </c>
      <c r="C331">
        <v>989893760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1550.99</v>
      </c>
      <c r="B332" s="1">
        <f>DATE(2022,11,30) + TIME(23,45,35)</f>
        <v>44895.989988425928</v>
      </c>
      <c r="C332">
        <v>989893760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1551</v>
      </c>
      <c r="B333" s="1">
        <f>DATE(2022,12,1) + TIME(0,0,0)</f>
        <v>44896</v>
      </c>
      <c r="C333">
        <v>989893760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2" x14ac:dyDescent="0.25">
      <c r="A334">
        <v>1551.99</v>
      </c>
      <c r="B334" s="1">
        <f>DATE(2022,12,1) + TIME(23,45,35)</f>
        <v>44896.989988425928</v>
      </c>
      <c r="C334">
        <v>989893760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1552</v>
      </c>
      <c r="B335" s="1">
        <f>DATE(2022,12,2) + TIME(0,0,0)</f>
        <v>44897</v>
      </c>
      <c r="C335">
        <v>989893760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1552.49</v>
      </c>
      <c r="B336" s="1">
        <f>DATE(2022,12,2) + TIME(11,45,35)</f>
        <v>44897.489988425928</v>
      </c>
      <c r="C336">
        <v>989893760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>
        <v>1552.5</v>
      </c>
      <c r="B337" s="1">
        <f>DATE(2022,12,2) + TIME(12,0,0)</f>
        <v>44897.5</v>
      </c>
      <c r="C337">
        <v>989893760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>
        <v>1553.99</v>
      </c>
      <c r="B338" s="1">
        <f>DATE(2022,12,3) + TIME(23,45,35)</f>
        <v>44898.989988425928</v>
      </c>
      <c r="C338">
        <v>989893760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>
        <v>1554</v>
      </c>
      <c r="B339" s="1">
        <f>DATE(2022,12,4) + TIME(0,0,0)</f>
        <v>44899</v>
      </c>
      <c r="C339">
        <v>989893760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1555</v>
      </c>
      <c r="B340" s="1">
        <f>DATE(2022,12,5) + TIME(0,0,0)</f>
        <v>44900</v>
      </c>
      <c r="C340">
        <v>989893760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2" x14ac:dyDescent="0.25">
      <c r="A341">
        <v>1555.99</v>
      </c>
      <c r="B341" s="1">
        <f>DATE(2022,12,5) + TIME(23,45,35)</f>
        <v>44900.989988425928</v>
      </c>
      <c r="C341">
        <v>989893760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1556</v>
      </c>
      <c r="B342" s="1">
        <f>DATE(2022,12,6) + TIME(0,0,0)</f>
        <v>44901</v>
      </c>
      <c r="C342">
        <v>989893760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1556.99</v>
      </c>
      <c r="B343" s="1">
        <f>DATE(2022,12,6) + TIME(23,45,35)</f>
        <v>44901.989988425928</v>
      </c>
      <c r="C343">
        <v>989893760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2" x14ac:dyDescent="0.25">
      <c r="A344">
        <v>1557</v>
      </c>
      <c r="B344" s="1">
        <f>DATE(2022,12,7) + TIME(0,0,0)</f>
        <v>44902</v>
      </c>
      <c r="C344">
        <v>989893760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1562.99</v>
      </c>
      <c r="B345" s="1">
        <f>DATE(2022,12,12) + TIME(23,45,35)</f>
        <v>44907.989988425928</v>
      </c>
      <c r="C345">
        <v>989893760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5">
      <c r="A346">
        <v>1563</v>
      </c>
      <c r="B346" s="1">
        <f>DATE(2022,12,13) + TIME(0,0,0)</f>
        <v>44908</v>
      </c>
      <c r="C346">
        <v>989893760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1569.99</v>
      </c>
      <c r="B347" s="1">
        <f>DATE(2022,12,19) + TIME(23,45,35)</f>
        <v>44914.989988425928</v>
      </c>
      <c r="C347">
        <v>989893760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1570</v>
      </c>
      <c r="B348" s="1">
        <f>DATE(2022,12,20) + TIME(0,0,0)</f>
        <v>44915</v>
      </c>
      <c r="C348">
        <v>989893760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2" x14ac:dyDescent="0.25">
      <c r="A349">
        <v>1570.99</v>
      </c>
      <c r="B349" s="1">
        <f>DATE(2022,12,20) + TIME(23,45,35)</f>
        <v>44915.989988425928</v>
      </c>
      <c r="C349">
        <v>989893760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1571</v>
      </c>
      <c r="B350" s="1">
        <f>DATE(2022,12,21) + TIME(0,0,0)</f>
        <v>44916</v>
      </c>
      <c r="C350">
        <v>989893760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2" x14ac:dyDescent="0.25">
      <c r="A351">
        <v>1575.99</v>
      </c>
      <c r="B351" s="1">
        <f>DATE(2022,12,25) + TIME(23,45,35)</f>
        <v>44920.989988425928</v>
      </c>
      <c r="C351">
        <v>989893760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1576</v>
      </c>
      <c r="B352" s="1">
        <f>DATE(2022,12,26) + TIME(0,0,0)</f>
        <v>44921</v>
      </c>
      <c r="C352">
        <v>989893760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25">
      <c r="A353">
        <v>1578.99</v>
      </c>
      <c r="B353" s="1">
        <f>DATE(2022,12,28) + TIME(23,45,35)</f>
        <v>44923.989988425928</v>
      </c>
      <c r="C353">
        <v>989893760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5">
      <c r="A354">
        <v>1579</v>
      </c>
      <c r="B354" s="1">
        <f>DATE(2022,12,29) + TIME(0,0,0)</f>
        <v>44924</v>
      </c>
      <c r="C354">
        <v>989893760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2" x14ac:dyDescent="0.25">
      <c r="A355">
        <v>1591.99</v>
      </c>
      <c r="B355" s="1">
        <f>DATE(2023,1,10) + TIME(23,45,35)</f>
        <v>44936.989988425928</v>
      </c>
      <c r="C355">
        <v>989893760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5">
      <c r="A356">
        <v>1592</v>
      </c>
      <c r="B356" s="1">
        <f>DATE(2023,1,11) + TIME(0,0,0)</f>
        <v>44937</v>
      </c>
      <c r="C356">
        <v>989893760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1594.99</v>
      </c>
      <c r="B357" s="1">
        <f>DATE(2023,1,13) + TIME(23,45,35)</f>
        <v>44939.989988425928</v>
      </c>
      <c r="C357">
        <v>989893760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2" x14ac:dyDescent="0.25">
      <c r="A358">
        <v>1595</v>
      </c>
      <c r="B358" s="1">
        <f>DATE(2023,1,14) + TIME(0,0,0)</f>
        <v>44940</v>
      </c>
      <c r="C358">
        <v>989893760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2" x14ac:dyDescent="0.25">
      <c r="A359">
        <v>1600.58</v>
      </c>
      <c r="B359" s="1">
        <f>DATE(2023,1,19) + TIME(13,55,11)</f>
        <v>44945.579988425925</v>
      </c>
      <c r="C359">
        <v>989893760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1600.99</v>
      </c>
      <c r="B360" s="1">
        <f>DATE(2023,1,19) + TIME(23,45,35)</f>
        <v>44945.989988425928</v>
      </c>
      <c r="C360">
        <v>989893760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2" x14ac:dyDescent="0.25">
      <c r="A361">
        <v>1601</v>
      </c>
      <c r="B361" s="1">
        <f>DATE(2023,1,20) + TIME(0,0,0)</f>
        <v>44946</v>
      </c>
      <c r="C361">
        <v>989893760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1602.99</v>
      </c>
      <c r="B362" s="1">
        <f>DATE(2023,1,21) + TIME(23,45,35)</f>
        <v>44947.989988425928</v>
      </c>
      <c r="C362">
        <v>989893760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1603</v>
      </c>
      <c r="B363" s="1">
        <f>DATE(2023,1,22) + TIME(0,0,0)</f>
        <v>44948</v>
      </c>
      <c r="C363">
        <v>989893760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1605.99</v>
      </c>
      <c r="B364" s="1">
        <f>DATE(2023,1,24) + TIME(23,45,35)</f>
        <v>44950.989988425928</v>
      </c>
      <c r="C364">
        <v>989893760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2" x14ac:dyDescent="0.25">
      <c r="A365">
        <v>1606</v>
      </c>
      <c r="B365" s="1">
        <f>DATE(2023,1,25) + TIME(0,0,0)</f>
        <v>44951</v>
      </c>
      <c r="C365">
        <v>989893760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2" x14ac:dyDescent="0.25">
      <c r="A366">
        <v>1613.99</v>
      </c>
      <c r="B366" s="1">
        <f>DATE(2023,2,1) + TIME(23,45,35)</f>
        <v>44958.989988425928</v>
      </c>
      <c r="C366">
        <v>989893760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2" x14ac:dyDescent="0.25">
      <c r="A367">
        <v>1614</v>
      </c>
      <c r="B367" s="1">
        <f>DATE(2023,2,2) + TIME(0,0,0)</f>
        <v>44959</v>
      </c>
      <c r="C367">
        <v>989893760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x14ac:dyDescent="0.25">
      <c r="A368">
        <v>1627.99</v>
      </c>
      <c r="B368" s="1">
        <f>DATE(2023,2,15) + TIME(23,45,35)</f>
        <v>44972.989988425928</v>
      </c>
      <c r="C368">
        <v>989893760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1628</v>
      </c>
      <c r="B369" s="1">
        <f>DATE(2023,2,16) + TIME(0,0,0)</f>
        <v>44973</v>
      </c>
      <c r="C369">
        <v>989893760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1633.99</v>
      </c>
      <c r="B370" s="1">
        <f>DATE(2023,2,21) + TIME(23,45,35)</f>
        <v>44978.989988425928</v>
      </c>
      <c r="C370">
        <v>989893760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1634</v>
      </c>
      <c r="B371" s="1">
        <f>DATE(2023,2,22) + TIME(0,0,0)</f>
        <v>44979</v>
      </c>
      <c r="C371">
        <v>989893760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2" x14ac:dyDescent="0.25">
      <c r="A372">
        <v>1645.99</v>
      </c>
      <c r="B372" s="1">
        <f>DATE(2023,3,5) + TIME(23,45,35)</f>
        <v>44990.989988425928</v>
      </c>
      <c r="C372">
        <v>989893760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2" x14ac:dyDescent="0.25">
      <c r="A373">
        <v>1646</v>
      </c>
      <c r="B373" s="1">
        <f>DATE(2023,3,6) + TIME(0,0,0)</f>
        <v>44991</v>
      </c>
      <c r="C373">
        <v>989893760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2" x14ac:dyDescent="0.25">
      <c r="A374">
        <v>1648.99</v>
      </c>
      <c r="B374" s="1">
        <f>DATE(2023,3,8) + TIME(23,45,35)</f>
        <v>44993.989988425928</v>
      </c>
      <c r="C374">
        <v>989893760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5">
      <c r="A375">
        <v>1649</v>
      </c>
      <c r="B375" s="1">
        <f>DATE(2023,3,9) + TIME(0,0,0)</f>
        <v>44994</v>
      </c>
      <c r="C375">
        <v>989893760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2" x14ac:dyDescent="0.25">
      <c r="A376">
        <v>1649.39</v>
      </c>
      <c r="B376" s="1">
        <f>DATE(2023,3,9) + TIME(9,21,36)</f>
        <v>44994.39</v>
      </c>
      <c r="C376">
        <v>989893760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25">
      <c r="A377">
        <v>1649.4</v>
      </c>
      <c r="B377" s="1">
        <f>DATE(2023,3,9) + TIME(9,35,59)</f>
        <v>44994.399988425925</v>
      </c>
      <c r="C377">
        <v>989893760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1649.99</v>
      </c>
      <c r="B378" s="1">
        <f>DATE(2023,3,9) + TIME(23,45,35)</f>
        <v>44994.989988425928</v>
      </c>
      <c r="C378">
        <v>989893760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2" x14ac:dyDescent="0.25">
      <c r="A379">
        <v>1650</v>
      </c>
      <c r="B379" s="1">
        <f>DATE(2023,3,10) + TIME(0,0,0)</f>
        <v>44995</v>
      </c>
      <c r="C379">
        <v>989893760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5">
      <c r="A380">
        <v>1650.99</v>
      </c>
      <c r="B380" s="1">
        <f>DATE(2023,3,10) + TIME(23,45,35)</f>
        <v>44995.989988425928</v>
      </c>
      <c r="C380">
        <v>989893760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2" x14ac:dyDescent="0.25">
      <c r="A381">
        <v>1651</v>
      </c>
      <c r="B381" s="1">
        <f>DATE(2023,3,11) + TIME(0,0,0)</f>
        <v>44996</v>
      </c>
      <c r="C381">
        <v>989893760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1651.99</v>
      </c>
      <c r="B382" s="1">
        <f>DATE(2023,3,11) + TIME(23,45,35)</f>
        <v>44996.989988425928</v>
      </c>
      <c r="C382">
        <v>989893760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1652</v>
      </c>
      <c r="B383" s="1">
        <f>DATE(2023,3,12) + TIME(0,0,0)</f>
        <v>44997</v>
      </c>
      <c r="C383">
        <v>989893760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1653.99</v>
      </c>
      <c r="B384" s="1">
        <f>DATE(2023,3,13) + TIME(23,45,35)</f>
        <v>44998.989988425928</v>
      </c>
      <c r="C384">
        <v>989893760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x14ac:dyDescent="0.25">
      <c r="A385">
        <v>1654</v>
      </c>
      <c r="B385" s="1">
        <f>DATE(2023,3,14) + TIME(0,0,0)</f>
        <v>44999</v>
      </c>
      <c r="C385">
        <v>989893760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x14ac:dyDescent="0.25">
      <c r="A386">
        <v>1657.99</v>
      </c>
      <c r="B386" s="1">
        <f>DATE(2023,3,17) + TIME(23,45,35)</f>
        <v>45002.989988425928</v>
      </c>
      <c r="C386">
        <v>989893760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1658</v>
      </c>
      <c r="B387" s="1">
        <f>DATE(2023,3,18) + TIME(0,0,0)</f>
        <v>45003</v>
      </c>
      <c r="C387">
        <v>989893760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x14ac:dyDescent="0.25">
      <c r="A388">
        <v>1673.99</v>
      </c>
      <c r="B388" s="1">
        <f>DATE(2023,4,2) + TIME(23,45,35)</f>
        <v>45018.989988425928</v>
      </c>
      <c r="C388">
        <v>989893760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x14ac:dyDescent="0.25">
      <c r="A389">
        <v>1674</v>
      </c>
      <c r="B389" s="1">
        <f>DATE(2023,4,3) + TIME(0,0,0)</f>
        <v>45019</v>
      </c>
      <c r="C389">
        <v>989893760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x14ac:dyDescent="0.25">
      <c r="A390">
        <v>1674.05</v>
      </c>
      <c r="B390" s="1">
        <f>DATE(2023,4,3) + TIME(1,12,0)</f>
        <v>45019.05</v>
      </c>
      <c r="C390">
        <v>989893760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x14ac:dyDescent="0.25">
      <c r="A391">
        <v>1674.99</v>
      </c>
      <c r="B391" s="1">
        <f>DATE(2023,4,3) + TIME(23,45,35)</f>
        <v>45019.989988425928</v>
      </c>
      <c r="C391">
        <v>989893760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5">
      <c r="A392">
        <v>1675</v>
      </c>
      <c r="B392" s="1">
        <f>DATE(2023,4,4) + TIME(0,0,0)</f>
        <v>45020</v>
      </c>
      <c r="C392">
        <v>989893760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x14ac:dyDescent="0.25">
      <c r="A393">
        <v>1675.99</v>
      </c>
      <c r="B393" s="1">
        <f>DATE(2023,4,4) + TIME(23,45,35)</f>
        <v>45020.989988425928</v>
      </c>
      <c r="C393">
        <v>989893760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>
        <v>1676</v>
      </c>
      <c r="B394" s="1">
        <f>DATE(2023,4,5) + TIME(0,0,0)</f>
        <v>45021</v>
      </c>
      <c r="C394">
        <v>989893760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x14ac:dyDescent="0.25">
      <c r="A395">
        <v>1676.99</v>
      </c>
      <c r="B395" s="1">
        <f>DATE(2023,4,5) + TIME(23,45,35)</f>
        <v>45021.989988425928</v>
      </c>
      <c r="C395">
        <v>989893760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1677</v>
      </c>
      <c r="B396" s="1">
        <f>DATE(2023,4,6) + TIME(0,0,0)</f>
        <v>45022</v>
      </c>
      <c r="C396">
        <v>989893760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1680.99</v>
      </c>
      <c r="B397" s="1">
        <f>DATE(2023,4,9) + TIME(23,45,35)</f>
        <v>45025.989988425928</v>
      </c>
      <c r="C397">
        <v>989893760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5">
      <c r="A398">
        <v>1681</v>
      </c>
      <c r="B398" s="1">
        <f>DATE(2023,4,10) + TIME(0,0,0)</f>
        <v>45026</v>
      </c>
      <c r="C398">
        <v>989893760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x14ac:dyDescent="0.25">
      <c r="A399">
        <v>1681.99</v>
      </c>
      <c r="B399" s="1">
        <f>DATE(2023,4,10) + TIME(23,45,35)</f>
        <v>45026.989988425928</v>
      </c>
      <c r="C399">
        <v>989893760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x14ac:dyDescent="0.25">
      <c r="A400">
        <v>1682</v>
      </c>
      <c r="B400" s="1">
        <f>DATE(2023,4,11) + TIME(0,0,0)</f>
        <v>45027</v>
      </c>
      <c r="C400">
        <v>989893760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2" x14ac:dyDescent="0.25">
      <c r="A401">
        <v>1682.49</v>
      </c>
      <c r="B401" s="1">
        <f>DATE(2023,4,11) + TIME(11,45,35)</f>
        <v>45027.489988425928</v>
      </c>
      <c r="C401">
        <v>989893760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2" x14ac:dyDescent="0.25">
      <c r="A402">
        <v>1682.5</v>
      </c>
      <c r="B402" s="1">
        <f>DATE(2023,4,11) + TIME(12,0,0)</f>
        <v>45027.5</v>
      </c>
      <c r="C402">
        <v>989893760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</row>
    <row r="403" spans="1:12" x14ac:dyDescent="0.25">
      <c r="A403">
        <v>1702.99</v>
      </c>
      <c r="B403" s="1">
        <f>DATE(2023,5,1) + TIME(23,45,35)</f>
        <v>45047.989988425928</v>
      </c>
      <c r="C403">
        <v>989893760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1703</v>
      </c>
      <c r="B404" s="1">
        <f>DATE(2023,5,2) + TIME(0,0,0)</f>
        <v>45048</v>
      </c>
      <c r="C404">
        <v>989893760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1706.99</v>
      </c>
      <c r="B405" s="1">
        <f>DATE(2023,5,5) + TIME(23,45,35)</f>
        <v>45051.989988425928</v>
      </c>
      <c r="C405">
        <v>989893760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1707</v>
      </c>
      <c r="B406" s="1">
        <f>DATE(2023,5,6) + TIME(0,0,0)</f>
        <v>45052</v>
      </c>
      <c r="C406">
        <v>989893760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1709</v>
      </c>
      <c r="B407" s="1">
        <f>DATE(2023,5,8) + TIME(0,0,0)</f>
        <v>45054</v>
      </c>
      <c r="C407">
        <v>989893760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1709.99</v>
      </c>
      <c r="B408" s="1">
        <f>DATE(2023,5,8) + TIME(23,45,35)</f>
        <v>45054.989988425928</v>
      </c>
      <c r="C408">
        <v>989893760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1710</v>
      </c>
      <c r="B409" s="1">
        <f>DATE(2023,5,9) + TIME(0,0,0)</f>
        <v>45055</v>
      </c>
      <c r="C409">
        <v>989893760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2" x14ac:dyDescent="0.25">
      <c r="A410">
        <v>1712.99</v>
      </c>
      <c r="B410" s="1">
        <f>DATE(2023,5,11) + TIME(23,45,35)</f>
        <v>45057.989988425928</v>
      </c>
      <c r="C410">
        <v>989893760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2" x14ac:dyDescent="0.25">
      <c r="A411">
        <v>1713</v>
      </c>
      <c r="B411" s="1">
        <f>DATE(2023,5,12) + TIME(0,0,0)</f>
        <v>45058</v>
      </c>
      <c r="C411">
        <v>989893760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2" x14ac:dyDescent="0.25">
      <c r="A412">
        <v>1713.13</v>
      </c>
      <c r="B412" s="1">
        <f>DATE(2023,5,12) + TIME(3,7,11)</f>
        <v>45058.129988425928</v>
      </c>
      <c r="C412">
        <v>989893760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2" x14ac:dyDescent="0.25">
      <c r="A413">
        <v>1713.99</v>
      </c>
      <c r="B413" s="1">
        <f>DATE(2023,5,12) + TIME(23,45,35)</f>
        <v>45058.989988425928</v>
      </c>
      <c r="C413">
        <v>989893760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2" x14ac:dyDescent="0.25">
      <c r="A414">
        <v>1714</v>
      </c>
      <c r="B414" s="1">
        <f>DATE(2023,5,13) + TIME(0,0,0)</f>
        <v>45059</v>
      </c>
      <c r="C414">
        <v>989893760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5">
      <c r="A415">
        <v>1718.99</v>
      </c>
      <c r="B415" s="1">
        <f>DATE(2023,5,17) + TIME(23,45,35)</f>
        <v>45063.989988425928</v>
      </c>
      <c r="C415">
        <v>989893760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2" x14ac:dyDescent="0.25">
      <c r="A416">
        <v>1719</v>
      </c>
      <c r="B416" s="1">
        <f>DATE(2023,5,18) + TIME(0,0,0)</f>
        <v>45064</v>
      </c>
      <c r="C416">
        <v>989893760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2" x14ac:dyDescent="0.25">
      <c r="A417">
        <v>1726.99</v>
      </c>
      <c r="B417" s="1">
        <f>DATE(2023,5,25) + TIME(23,45,35)</f>
        <v>45071.989988425928</v>
      </c>
      <c r="C417">
        <v>989893760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x14ac:dyDescent="0.25">
      <c r="A418">
        <v>1727</v>
      </c>
      <c r="B418" s="1">
        <f>DATE(2023,5,26) + TIME(0,0,0)</f>
        <v>45072</v>
      </c>
      <c r="C418">
        <v>989893760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>
        <v>1727.49</v>
      </c>
      <c r="B419" s="1">
        <f>DATE(2023,5,26) + TIME(11,45,35)</f>
        <v>45072.489988425928</v>
      </c>
      <c r="C419">
        <v>989893760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1727.5</v>
      </c>
      <c r="B420" s="1">
        <f>DATE(2023,5,26) + TIME(12,0,0)</f>
        <v>45072.5</v>
      </c>
      <c r="C420">
        <v>989893760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5">
      <c r="A421">
        <v>1739.99</v>
      </c>
      <c r="B421" s="1">
        <f>DATE(2023,6,7) + TIME(23,45,35)</f>
        <v>45084.989988425928</v>
      </c>
      <c r="C421">
        <v>989893760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2" x14ac:dyDescent="0.25">
      <c r="A422">
        <v>1740</v>
      </c>
      <c r="B422" s="1">
        <f>DATE(2023,6,8) + TIME(0,0,0)</f>
        <v>45085</v>
      </c>
      <c r="C422">
        <v>989893760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</row>
    <row r="423" spans="1:12" x14ac:dyDescent="0.25">
      <c r="A423">
        <v>1740.79</v>
      </c>
      <c r="B423" s="1">
        <f>DATE(2023,6,8) + TIME(18,57,35)</f>
        <v>45085.789988425924</v>
      </c>
      <c r="C423">
        <v>989893760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2" x14ac:dyDescent="0.25">
      <c r="A424">
        <v>1740.8</v>
      </c>
      <c r="B424" s="1">
        <f>DATE(2023,6,8) + TIME(19,12,0)</f>
        <v>45085.8</v>
      </c>
      <c r="C424">
        <v>989893760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1740.99</v>
      </c>
      <c r="B425" s="1">
        <f>DATE(2023,6,8) + TIME(23,45,35)</f>
        <v>45085.989988425928</v>
      </c>
      <c r="C425">
        <v>989893760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1741</v>
      </c>
      <c r="B426" s="1">
        <f>DATE(2023,6,9) + TIME(0,0,0)</f>
        <v>45086</v>
      </c>
      <c r="C426">
        <v>989893760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1742.99</v>
      </c>
      <c r="B427" s="1">
        <f>DATE(2023,6,10) + TIME(23,45,35)</f>
        <v>45087.989988425928</v>
      </c>
      <c r="C427">
        <v>989893760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25">
      <c r="A428">
        <v>1743</v>
      </c>
      <c r="B428" s="1">
        <f>DATE(2023,6,11) + TIME(0,0,0)</f>
        <v>45088</v>
      </c>
      <c r="C428">
        <v>989893760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1746.99</v>
      </c>
      <c r="B429" s="1">
        <f>DATE(2023,6,14) + TIME(23,45,35)</f>
        <v>45091.989988425928</v>
      </c>
      <c r="C429">
        <v>989893760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1747</v>
      </c>
      <c r="B430" s="1">
        <f>DATE(2023,6,15) + TIME(0,0,0)</f>
        <v>45092</v>
      </c>
      <c r="C430">
        <v>989893760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1747.99</v>
      </c>
      <c r="B431" s="1">
        <f>DATE(2023,6,15) + TIME(23,45,35)</f>
        <v>45092.989988425928</v>
      </c>
      <c r="C431">
        <v>989893760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1748</v>
      </c>
      <c r="B432" s="1">
        <f>DATE(2023,6,16) + TIME(0,0,0)</f>
        <v>45093</v>
      </c>
      <c r="C432">
        <v>989893760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2" x14ac:dyDescent="0.25">
      <c r="A433">
        <v>1749.99</v>
      </c>
      <c r="B433" s="1">
        <f>DATE(2023,6,17) + TIME(23,45,35)</f>
        <v>45094.989988425928</v>
      </c>
      <c r="C433">
        <v>989893760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1750</v>
      </c>
      <c r="B434" s="1">
        <f>DATE(2023,6,18) + TIME(0,0,0)</f>
        <v>45095</v>
      </c>
      <c r="C434">
        <v>989893760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1752</v>
      </c>
      <c r="B435" s="1">
        <f>DATE(2023,6,20) + TIME(0,0,0)</f>
        <v>45097</v>
      </c>
      <c r="C435">
        <v>989893760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25">
      <c r="A436">
        <v>1752.99</v>
      </c>
      <c r="B436" s="1">
        <f>DATE(2023,6,20) + TIME(23,45,35)</f>
        <v>45097.989988425928</v>
      </c>
      <c r="C436">
        <v>989893760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2" x14ac:dyDescent="0.25">
      <c r="A437">
        <v>1753</v>
      </c>
      <c r="B437" s="1">
        <f>DATE(2023,6,21) + TIME(0,0,0)</f>
        <v>45098</v>
      </c>
      <c r="C437">
        <v>989893760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2" x14ac:dyDescent="0.25">
      <c r="A438">
        <v>1753.59</v>
      </c>
      <c r="B438" s="1">
        <f>DATE(2023,6,21) + TIME(14,9,35)</f>
        <v>45098.589988425927</v>
      </c>
      <c r="C438">
        <v>989893760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1753.6</v>
      </c>
      <c r="B439" s="1">
        <f>DATE(2023,6,21) + TIME(14,24,0)</f>
        <v>45098.6</v>
      </c>
      <c r="C439">
        <v>989893760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2" x14ac:dyDescent="0.25">
      <c r="A440">
        <v>1760.99</v>
      </c>
      <c r="B440" s="1">
        <f>DATE(2023,6,28) + TIME(23,45,35)</f>
        <v>45105.989988425928</v>
      </c>
      <c r="C440">
        <v>989893760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2" x14ac:dyDescent="0.25">
      <c r="A441">
        <v>1761</v>
      </c>
      <c r="B441" s="1">
        <f>DATE(2023,6,29) + TIME(0,0,0)</f>
        <v>45106</v>
      </c>
      <c r="C441">
        <v>989893760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2" x14ac:dyDescent="0.25">
      <c r="A442">
        <v>1762.99</v>
      </c>
      <c r="B442" s="1">
        <f>DATE(2023,6,30) + TIME(23,45,35)</f>
        <v>45107.989988425928</v>
      </c>
      <c r="C442">
        <v>989893760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</row>
    <row r="443" spans="1:12" x14ac:dyDescent="0.25">
      <c r="A443">
        <v>1763</v>
      </c>
      <c r="B443" s="1">
        <f>DATE(2023,7,1) + TIME(0,0,0)</f>
        <v>45108</v>
      </c>
      <c r="C443">
        <v>989893760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>
        <v>1764.99</v>
      </c>
      <c r="B444" s="1">
        <f>DATE(2023,7,2) + TIME(23,45,35)</f>
        <v>45109.989988425928</v>
      </c>
      <c r="C444">
        <v>989893760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>
        <v>1765</v>
      </c>
      <c r="B445" s="1">
        <f>DATE(2023,7,3) + TIME(0,0,0)</f>
        <v>45110</v>
      </c>
      <c r="C445">
        <v>989893760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1765.99</v>
      </c>
      <c r="B446" s="1">
        <f>DATE(2023,7,3) + TIME(23,45,35)</f>
        <v>45110.989988425928</v>
      </c>
      <c r="C446">
        <v>989893760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5">
      <c r="A447">
        <v>1766</v>
      </c>
      <c r="B447" s="1">
        <f>DATE(2023,7,4) + TIME(0,0,0)</f>
        <v>45111</v>
      </c>
      <c r="C447">
        <v>989893760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1766.99</v>
      </c>
      <c r="B448" s="1">
        <f>DATE(2023,7,4) + TIME(23,45,35)</f>
        <v>45111.989988425928</v>
      </c>
      <c r="C448">
        <v>989893760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1767</v>
      </c>
      <c r="B449" s="1">
        <f>DATE(2023,7,5) + TIME(0,0,0)</f>
        <v>45112</v>
      </c>
      <c r="C449">
        <v>989893760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1768.99</v>
      </c>
      <c r="B450" s="1">
        <f>DATE(2023,7,6) + TIME(23,45,35)</f>
        <v>45113.989988425928</v>
      </c>
      <c r="C450">
        <v>989893760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2" x14ac:dyDescent="0.25">
      <c r="A451">
        <v>1769</v>
      </c>
      <c r="B451" s="1">
        <f>DATE(2023,7,7) + TIME(0,0,0)</f>
        <v>45114</v>
      </c>
      <c r="C451">
        <v>989893760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1769.99</v>
      </c>
      <c r="B452" s="1">
        <f>DATE(2023,7,7) + TIME(23,45,35)</f>
        <v>45114.989988425928</v>
      </c>
      <c r="C452">
        <v>989893760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1770</v>
      </c>
      <c r="B453" s="1">
        <f>DATE(2023,7,8) + TIME(0,0,0)</f>
        <v>45115</v>
      </c>
      <c r="C453">
        <v>989893760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2" x14ac:dyDescent="0.25">
      <c r="A454">
        <v>1770.99</v>
      </c>
      <c r="B454" s="1">
        <f>DATE(2023,7,8) + TIME(23,45,35)</f>
        <v>45115.989988425928</v>
      </c>
      <c r="C454">
        <v>989893760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1771</v>
      </c>
      <c r="B455" s="1">
        <f>DATE(2023,7,9) + TIME(0,0,0)</f>
        <v>45116</v>
      </c>
      <c r="C455">
        <v>989893760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25">
      <c r="A456">
        <v>1772.99</v>
      </c>
      <c r="B456" s="1">
        <f>DATE(2023,7,10) + TIME(23,45,35)</f>
        <v>45117.989988425928</v>
      </c>
      <c r="C456">
        <v>989893760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2" x14ac:dyDescent="0.25">
      <c r="A457">
        <v>1773</v>
      </c>
      <c r="B457" s="1">
        <f>DATE(2023,7,11) + TIME(0,0,0)</f>
        <v>45118</v>
      </c>
      <c r="C457">
        <v>989893760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2" x14ac:dyDescent="0.25">
      <c r="A458">
        <v>1773.99</v>
      </c>
      <c r="B458" s="1">
        <f>DATE(2023,7,11) + TIME(23,45,35)</f>
        <v>45118.989988425928</v>
      </c>
      <c r="C458">
        <v>989893760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1774</v>
      </c>
      <c r="B459" s="1">
        <f>DATE(2023,7,12) + TIME(0,0,0)</f>
        <v>45119</v>
      </c>
      <c r="C459">
        <v>989893760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2" x14ac:dyDescent="0.25">
      <c r="A460">
        <v>1774.59</v>
      </c>
      <c r="B460" s="1">
        <f>DATE(2023,7,12) + TIME(14,9,35)</f>
        <v>45119.589988425927</v>
      </c>
      <c r="C460">
        <v>989893760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x14ac:dyDescent="0.25">
      <c r="A461">
        <v>1774.6</v>
      </c>
      <c r="B461" s="1">
        <f>DATE(2023,7,12) + TIME(14,24,0)</f>
        <v>45119.6</v>
      </c>
      <c r="C461">
        <v>989893760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1779.99</v>
      </c>
      <c r="B462" s="1">
        <f>DATE(2023,7,17) + TIME(23,45,35)</f>
        <v>45124.989988425928</v>
      </c>
      <c r="C462">
        <v>989893760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1780</v>
      </c>
      <c r="B463" s="1">
        <f>DATE(2023,7,18) + TIME(0,0,0)</f>
        <v>45125</v>
      </c>
      <c r="C463">
        <v>989893760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1781.99</v>
      </c>
      <c r="B464" s="1">
        <f>DATE(2023,7,19) + TIME(23,45,35)</f>
        <v>45126.989988425928</v>
      </c>
      <c r="C464">
        <v>989893760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</v>
      </c>
      <c r="B465" s="1">
        <f>DATE(2023,7,20) + TIME(0,0,0)</f>
        <v>45127</v>
      </c>
      <c r="C465">
        <v>989893760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1782.11</v>
      </c>
      <c r="B466" s="1">
        <f>DATE(2023,7,20) + TIME(2,38,23)</f>
        <v>45127.109988425924</v>
      </c>
      <c r="C466">
        <v>989893760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x14ac:dyDescent="0.25">
      <c r="A467">
        <v>1782.99</v>
      </c>
      <c r="B467" s="1">
        <f>DATE(2023,7,20) + TIME(23,45,35)</f>
        <v>45127.989988425928</v>
      </c>
      <c r="C467">
        <v>989893760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x14ac:dyDescent="0.25">
      <c r="A468">
        <v>1783</v>
      </c>
      <c r="B468" s="1">
        <f>DATE(2023,7,21) + TIME(0,0,0)</f>
        <v>45128</v>
      </c>
      <c r="C468">
        <v>989893760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1786.99</v>
      </c>
      <c r="B469" s="1">
        <f>DATE(2023,7,24) + TIME(23,45,35)</f>
        <v>45131.989988425928</v>
      </c>
      <c r="C469">
        <v>989893760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x14ac:dyDescent="0.25">
      <c r="A470">
        <v>1787</v>
      </c>
      <c r="B470" s="1">
        <f>DATE(2023,7,25) + TIME(0,0,0)</f>
        <v>45132</v>
      </c>
      <c r="C470">
        <v>989893760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1788.99</v>
      </c>
      <c r="B471" s="1">
        <f>DATE(2023,7,26) + TIME(23,45,35)</f>
        <v>45133.989988425928</v>
      </c>
      <c r="C471">
        <v>989893760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x14ac:dyDescent="0.25">
      <c r="A472">
        <v>1789</v>
      </c>
      <c r="B472" s="1">
        <f>DATE(2023,7,27) + TIME(0,0,0)</f>
        <v>45134</v>
      </c>
      <c r="C472">
        <v>989893760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x14ac:dyDescent="0.25">
      <c r="A473">
        <v>1794.99</v>
      </c>
      <c r="B473" s="1">
        <f>DATE(2023,8,1) + TIME(23,45,35)</f>
        <v>45139.989988425928</v>
      </c>
      <c r="C473">
        <v>989893760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x14ac:dyDescent="0.25">
      <c r="A474">
        <v>1795</v>
      </c>
      <c r="B474" s="1">
        <f>DATE(2023,8,2) + TIME(0,0,0)</f>
        <v>45140</v>
      </c>
      <c r="C474">
        <v>989893760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1799.99</v>
      </c>
      <c r="B475" s="1">
        <f>DATE(2023,8,6) + TIME(23,45,35)</f>
        <v>45144.989988425928</v>
      </c>
      <c r="C475">
        <v>989893760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x14ac:dyDescent="0.25">
      <c r="A476">
        <v>1800</v>
      </c>
      <c r="B476" s="1">
        <f>DATE(2023,8,7) + TIME(0,0,0)</f>
        <v>45145</v>
      </c>
      <c r="C476">
        <v>989893760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x14ac:dyDescent="0.25">
      <c r="A477">
        <v>1800.49</v>
      </c>
      <c r="B477" s="1">
        <f>DATE(2023,8,7) + TIME(11,45,35)</f>
        <v>45145.489988425928</v>
      </c>
      <c r="C477">
        <v>989893760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x14ac:dyDescent="0.25">
      <c r="A478">
        <v>1800.5</v>
      </c>
      <c r="B478" s="1">
        <f>DATE(2023,8,7) + TIME(12,0,0)</f>
        <v>45145.5</v>
      </c>
      <c r="C478">
        <v>989893760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1808.99</v>
      </c>
      <c r="B479" s="1">
        <f>DATE(2023,8,15) + TIME(23,45,35)</f>
        <v>45153.989988425928</v>
      </c>
      <c r="C479">
        <v>989893760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1809</v>
      </c>
      <c r="B480" s="1">
        <f>DATE(2023,8,16) + TIME(0,0,0)</f>
        <v>45154</v>
      </c>
      <c r="C480">
        <v>989893760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5">
      <c r="A481">
        <v>1814.99</v>
      </c>
      <c r="B481" s="1">
        <f>DATE(2023,8,21) + TIME(23,45,35)</f>
        <v>45159.989988425928</v>
      </c>
      <c r="C481">
        <v>989893760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2" x14ac:dyDescent="0.25">
      <c r="A482">
        <v>1815</v>
      </c>
      <c r="B482" s="1">
        <f>DATE(2023,8,22) + TIME(0,0,0)</f>
        <v>45160</v>
      </c>
      <c r="C482">
        <v>989893760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1821.99</v>
      </c>
      <c r="B483" s="1">
        <f>DATE(2023,8,28) + TIME(23,45,35)</f>
        <v>45166.989988425928</v>
      </c>
      <c r="C483">
        <v>989893760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2" x14ac:dyDescent="0.25">
      <c r="A484">
        <v>1822</v>
      </c>
      <c r="B484" s="1">
        <f>DATE(2023,8,29) + TIME(0,0,0)</f>
        <v>45167</v>
      </c>
      <c r="C484">
        <v>989893760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1826.99</v>
      </c>
      <c r="B485" s="1">
        <f>DATE(2023,9,2) + TIME(23,45,35)</f>
        <v>45171.989988425928</v>
      </c>
      <c r="C485">
        <v>989893760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1827</v>
      </c>
      <c r="B486" s="1">
        <f>DATE(2023,9,3) + TIME(0,0,0)</f>
        <v>45172</v>
      </c>
      <c r="C486">
        <v>989893760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1840.99</v>
      </c>
      <c r="B487" s="1">
        <f>DATE(2023,9,16) + TIME(23,45,35)</f>
        <v>45185.989988425928</v>
      </c>
      <c r="C487">
        <v>989893760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2" x14ac:dyDescent="0.25">
      <c r="A488">
        <v>1841</v>
      </c>
      <c r="B488" s="1">
        <f>DATE(2023,9,17) + TIME(0,0,0)</f>
        <v>45186</v>
      </c>
      <c r="C488">
        <v>989893760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2" x14ac:dyDescent="0.25">
      <c r="A489">
        <v>1843.99</v>
      </c>
      <c r="B489" s="1">
        <f>DATE(2023,9,19) + TIME(23,45,35)</f>
        <v>45188.989988425928</v>
      </c>
      <c r="C489">
        <v>989893760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1844</v>
      </c>
      <c r="B490" s="1">
        <f>DATE(2023,9,20) + TIME(0,0,0)</f>
        <v>45189</v>
      </c>
      <c r="C490">
        <v>989893760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5">
      <c r="A491">
        <v>1859</v>
      </c>
      <c r="B491" s="1">
        <f>DATE(2023,10,5) + TIME(0,0,0)</f>
        <v>45204</v>
      </c>
      <c r="C491">
        <v>989893760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1859.99</v>
      </c>
      <c r="B492" s="1">
        <f>DATE(2023,10,5) + TIME(23,45,35)</f>
        <v>45204.989988425928</v>
      </c>
      <c r="C492">
        <v>989893760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1860</v>
      </c>
      <c r="B493" s="1">
        <f>DATE(2023,10,6) + TIME(0,0,0)</f>
        <v>45205</v>
      </c>
      <c r="C493">
        <v>989893760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2" x14ac:dyDescent="0.25">
      <c r="A494">
        <v>1870.99</v>
      </c>
      <c r="B494" s="1">
        <f>DATE(2023,10,16) + TIME(23,45,35)</f>
        <v>45215.989988425928</v>
      </c>
      <c r="C494">
        <v>989893760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1871</v>
      </c>
      <c r="B495" s="1">
        <f>DATE(2023,10,17) + TIME(0,0,0)</f>
        <v>45216</v>
      </c>
      <c r="C495">
        <v>989893760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2" x14ac:dyDescent="0.25">
      <c r="A496">
        <v>1873.99</v>
      </c>
      <c r="B496" s="1">
        <f>DATE(2023,10,19) + TIME(23,45,35)</f>
        <v>45218.989988425928</v>
      </c>
      <c r="C496">
        <v>989893760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1874</v>
      </c>
      <c r="B497" s="1">
        <f>DATE(2023,10,20) + TIME(0,0,0)</f>
        <v>45219</v>
      </c>
      <c r="C497">
        <v>989893760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2" x14ac:dyDescent="0.25">
      <c r="A498">
        <v>1874.99</v>
      </c>
      <c r="B498" s="1">
        <f>DATE(2023,10,20) + TIME(23,45,35)</f>
        <v>45219.989988425928</v>
      </c>
      <c r="C498">
        <v>989893760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5">
      <c r="A499">
        <v>1875</v>
      </c>
      <c r="B499" s="1">
        <f>DATE(2023,10,21) + TIME(0,0,0)</f>
        <v>45220</v>
      </c>
      <c r="C499">
        <v>989893760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1877.99</v>
      </c>
      <c r="B500" s="1">
        <f>DATE(2023,10,23) + TIME(23,45,35)</f>
        <v>45222.989988425928</v>
      </c>
      <c r="C500">
        <v>989893760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1878</v>
      </c>
      <c r="B501" s="1">
        <f>DATE(2023,10,24) + TIME(0,0,0)</f>
        <v>45223</v>
      </c>
      <c r="C501">
        <v>989893760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2" x14ac:dyDescent="0.25">
      <c r="A502">
        <v>1878.99</v>
      </c>
      <c r="B502" s="1">
        <f>DATE(2023,10,24) + TIME(23,45,35)</f>
        <v>45223.989988425928</v>
      </c>
      <c r="C502">
        <v>989893760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1879</v>
      </c>
      <c r="B503" s="1">
        <f>DATE(2023,10,25) + TIME(0,0,0)</f>
        <v>45224</v>
      </c>
      <c r="C503">
        <v>989893760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2" x14ac:dyDescent="0.25">
      <c r="A504">
        <v>1880.84</v>
      </c>
      <c r="B504" s="1">
        <f>DATE(2023,10,26) + TIME(20,9,35)</f>
        <v>45225.839988425927</v>
      </c>
      <c r="C504">
        <v>989893760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1880.99</v>
      </c>
      <c r="B505" s="1">
        <f>DATE(2023,10,26) + TIME(23,45,35)</f>
        <v>45225.989988425928</v>
      </c>
      <c r="C505">
        <v>989893760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2" x14ac:dyDescent="0.25">
      <c r="A506">
        <v>1881</v>
      </c>
      <c r="B506" s="1">
        <f>DATE(2023,10,27) + TIME(0,0,0)</f>
        <v>45226</v>
      </c>
      <c r="C506">
        <v>989893760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1881.99</v>
      </c>
      <c r="B507" s="1">
        <f>DATE(2023,10,27) + TIME(23,45,35)</f>
        <v>45226.989988425928</v>
      </c>
      <c r="C507">
        <v>989893760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25">
      <c r="A508">
        <v>1882</v>
      </c>
      <c r="B508" s="1">
        <f>DATE(2023,10,28) + TIME(0,0,0)</f>
        <v>45227</v>
      </c>
      <c r="C508">
        <v>989893760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2" x14ac:dyDescent="0.25">
      <c r="A509">
        <v>1911.99</v>
      </c>
      <c r="B509" s="1">
        <f>DATE(2023,11,26) + TIME(23,45,35)</f>
        <v>45256.989988425928</v>
      </c>
      <c r="C509">
        <v>989893760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1912</v>
      </c>
      <c r="B510" s="1">
        <f>DATE(2023,11,27) + TIME(0,0,0)</f>
        <v>45257</v>
      </c>
      <c r="C510">
        <v>989893760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2" x14ac:dyDescent="0.25">
      <c r="A511">
        <v>1919</v>
      </c>
      <c r="B511" s="1">
        <f>DATE(2023,12,4) + TIME(0,0,0)</f>
        <v>45264</v>
      </c>
      <c r="C511">
        <v>989893760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1919.99</v>
      </c>
      <c r="B512" s="1">
        <f>DATE(2023,12,4) + TIME(23,45,35)</f>
        <v>45264.989988425928</v>
      </c>
      <c r="C512">
        <v>989893760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>
        <v>1920</v>
      </c>
      <c r="B513" s="1">
        <f>DATE(2023,12,5) + TIME(0,0,0)</f>
        <v>45265</v>
      </c>
      <c r="C513">
        <v>989893760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1930.99</v>
      </c>
      <c r="B514" s="1">
        <f>DATE(2023,12,15) + TIME(23,45,35)</f>
        <v>45275.989988425928</v>
      </c>
      <c r="C514">
        <v>989893760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5">
      <c r="A515">
        <v>1931</v>
      </c>
      <c r="B515" s="1">
        <f>DATE(2023,12,16) + TIME(0,0,0)</f>
        <v>45276</v>
      </c>
      <c r="C515">
        <v>989893760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>
        <v>1931.99</v>
      </c>
      <c r="B516" s="1">
        <f>DATE(2023,12,16) + TIME(23,45,35)</f>
        <v>45276.989988425928</v>
      </c>
      <c r="C516">
        <v>989893760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2" x14ac:dyDescent="0.25">
      <c r="A517">
        <v>1932</v>
      </c>
      <c r="B517" s="1">
        <f>DATE(2023,12,17) + TIME(0,0,0)</f>
        <v>45277</v>
      </c>
      <c r="C517">
        <v>989893760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2" x14ac:dyDescent="0.25">
      <c r="A518">
        <v>1934</v>
      </c>
      <c r="B518" s="1">
        <f>DATE(2023,12,19) + TIME(0,0,0)</f>
        <v>45279</v>
      </c>
      <c r="C518">
        <v>989893760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1934.99</v>
      </c>
      <c r="B519" s="1">
        <f>DATE(2023,12,19) + TIME(23,45,35)</f>
        <v>45279.989988425928</v>
      </c>
      <c r="C519">
        <v>989893760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1935</v>
      </c>
      <c r="B520" s="1">
        <f>DATE(2023,12,20) + TIME(0,0,0)</f>
        <v>45280</v>
      </c>
      <c r="C520">
        <v>989893760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2" x14ac:dyDescent="0.25">
      <c r="A521">
        <v>1935.99</v>
      </c>
      <c r="B521" s="1">
        <f>DATE(2023,12,20) + TIME(23,45,35)</f>
        <v>45280.989988425928</v>
      </c>
      <c r="C521">
        <v>989893760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x14ac:dyDescent="0.25">
      <c r="A522">
        <v>1936</v>
      </c>
      <c r="B522" s="1">
        <f>DATE(2023,12,21) + TIME(0,0,0)</f>
        <v>45281</v>
      </c>
      <c r="C522">
        <v>989893760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1944.99</v>
      </c>
      <c r="B523" s="1">
        <f>DATE(2023,12,29) + TIME(23,45,35)</f>
        <v>45289.989988425928</v>
      </c>
      <c r="C523">
        <v>989893760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2" x14ac:dyDescent="0.25">
      <c r="A524">
        <v>1945</v>
      </c>
      <c r="B524" s="1">
        <f>DATE(2023,12,30) + TIME(0,0,0)</f>
        <v>45290</v>
      </c>
      <c r="C524">
        <v>989893760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2" x14ac:dyDescent="0.25">
      <c r="A525">
        <v>1949.74</v>
      </c>
      <c r="B525" s="1">
        <f>DATE(2024,1,3) + TIME(17,45,35)</f>
        <v>45294.739988425928</v>
      </c>
      <c r="C525">
        <v>989893760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2" x14ac:dyDescent="0.25">
      <c r="A526">
        <v>1949.99</v>
      </c>
      <c r="B526" s="1">
        <f>DATE(2024,1,3) + TIME(23,45,35)</f>
        <v>45294.989988425928</v>
      </c>
      <c r="C526">
        <v>989893760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>
        <v>1950</v>
      </c>
      <c r="B527" s="1">
        <f>DATE(2024,1,4) + TIME(0,0,0)</f>
        <v>45295</v>
      </c>
      <c r="C527">
        <v>989893760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5">
      <c r="A528">
        <v>1950.99</v>
      </c>
      <c r="B528" s="1">
        <f>DATE(2024,1,4) + TIME(23,45,35)</f>
        <v>45295.989988425928</v>
      </c>
      <c r="C528">
        <v>989893760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1951</v>
      </c>
      <c r="B529" s="1">
        <f>DATE(2024,1,5) + TIME(0,0,0)</f>
        <v>45296</v>
      </c>
      <c r="C529">
        <v>989893760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1953.99</v>
      </c>
      <c r="B530" s="1">
        <f>DATE(2024,1,7) + TIME(23,45,35)</f>
        <v>45298.989988425928</v>
      </c>
      <c r="C530">
        <v>989893760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2" x14ac:dyDescent="0.25">
      <c r="A531">
        <v>1954</v>
      </c>
      <c r="B531" s="1">
        <f>DATE(2024,1,8) + TIME(0,0,0)</f>
        <v>45299</v>
      </c>
      <c r="C531">
        <v>989893760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1967.56</v>
      </c>
      <c r="B532" s="1">
        <f>DATE(2024,1,21) + TIME(13,26,23)</f>
        <v>45312.559988425928</v>
      </c>
      <c r="C532">
        <v>989893760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2" x14ac:dyDescent="0.25">
      <c r="A533">
        <v>1967.99</v>
      </c>
      <c r="B533" s="1">
        <f>DATE(2024,1,21) + TIME(23,45,35)</f>
        <v>45312.989988425928</v>
      </c>
      <c r="C533">
        <v>989893760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5">
      <c r="A534">
        <v>1968</v>
      </c>
      <c r="B534" s="1">
        <f>DATE(2024,1,22) + TIME(0,0,0)</f>
        <v>45313</v>
      </c>
      <c r="C534">
        <v>989893760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1969.99</v>
      </c>
      <c r="B535" s="1">
        <f>DATE(2024,1,23) + TIME(23,45,35)</f>
        <v>45314.989988425928</v>
      </c>
      <c r="C535">
        <v>989893760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1970</v>
      </c>
      <c r="B536" s="1">
        <f>DATE(2024,1,24) + TIME(0,0,0)</f>
        <v>45315</v>
      </c>
      <c r="C536">
        <v>989893760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2" x14ac:dyDescent="0.25">
      <c r="A537">
        <v>1970.49</v>
      </c>
      <c r="B537" s="1">
        <f>DATE(2024,1,24) + TIME(11,45,35)</f>
        <v>45315.489988425928</v>
      </c>
      <c r="C537">
        <v>989893760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1970.5</v>
      </c>
      <c r="B538" s="1">
        <f>DATE(2024,1,24) + TIME(12,0,0)</f>
        <v>45315.5</v>
      </c>
      <c r="C538">
        <v>989893760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1978.99</v>
      </c>
      <c r="B539" s="1">
        <f>DATE(2024,2,1) + TIME(23,45,35)</f>
        <v>45323.989988425928</v>
      </c>
      <c r="C539">
        <v>989893760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2" x14ac:dyDescent="0.25">
      <c r="A540">
        <v>1979</v>
      </c>
      <c r="B540" s="1">
        <f>DATE(2024,2,2) + TIME(0,0,0)</f>
        <v>45324</v>
      </c>
      <c r="C540">
        <v>989893760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1993.99</v>
      </c>
      <c r="B541" s="1">
        <f>DATE(2024,2,16) + TIME(23,45,35)</f>
        <v>45338.989988425928</v>
      </c>
      <c r="C541">
        <v>989893760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2" x14ac:dyDescent="0.25">
      <c r="A542">
        <v>1994</v>
      </c>
      <c r="B542" s="1">
        <f>DATE(2024,2,17) + TIME(0,0,0)</f>
        <v>45339</v>
      </c>
      <c r="C542">
        <v>989893760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1998.99</v>
      </c>
      <c r="B543" s="1">
        <f>DATE(2024,2,21) + TIME(23,45,35)</f>
        <v>45343.989988425928</v>
      </c>
      <c r="C543">
        <v>989893760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1999</v>
      </c>
      <c r="B544" s="1">
        <f>DATE(2024,2,22) + TIME(0,0,0)</f>
        <v>45344</v>
      </c>
      <c r="C544">
        <v>989893760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x14ac:dyDescent="0.25">
      <c r="A545">
        <v>2002.99</v>
      </c>
      <c r="B545" s="1">
        <f>DATE(2024,2,25) + TIME(23,45,35)</f>
        <v>45347.989988425928</v>
      </c>
      <c r="C545">
        <v>989893760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x14ac:dyDescent="0.25">
      <c r="A546">
        <v>2003</v>
      </c>
      <c r="B546" s="1">
        <f>DATE(2024,2,26) + TIME(0,0,0)</f>
        <v>45348</v>
      </c>
      <c r="C546">
        <v>989893760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x14ac:dyDescent="0.25">
      <c r="A547">
        <v>2006.99</v>
      </c>
      <c r="B547" s="1">
        <f>DATE(2024,2,29) + TIME(23,45,35)</f>
        <v>45351.989988425928</v>
      </c>
      <c r="C547">
        <v>989893760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x14ac:dyDescent="0.25">
      <c r="A548">
        <v>2007</v>
      </c>
      <c r="B548" s="1">
        <f>DATE(2024,3,1) + TIME(0,0,0)</f>
        <v>45352</v>
      </c>
      <c r="C548">
        <v>989893760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x14ac:dyDescent="0.25">
      <c r="A549">
        <v>2009.99</v>
      </c>
      <c r="B549" s="1">
        <f>DATE(2024,3,3) + TIME(23,45,35)</f>
        <v>45354.989988425928</v>
      </c>
      <c r="C549">
        <v>989893760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x14ac:dyDescent="0.25">
      <c r="A550">
        <v>2010</v>
      </c>
      <c r="B550" s="1">
        <f>DATE(2024,3,4) + TIME(0,0,0)</f>
        <v>45355</v>
      </c>
      <c r="C550">
        <v>989893760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x14ac:dyDescent="0.25">
      <c r="A551">
        <v>2011.99</v>
      </c>
      <c r="B551" s="1">
        <f>DATE(2024,3,5) + TIME(23,45,35)</f>
        <v>45356.989988425928</v>
      </c>
      <c r="C551">
        <v>989893760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x14ac:dyDescent="0.25">
      <c r="A552">
        <v>2012</v>
      </c>
      <c r="B552" s="1">
        <f>DATE(2024,3,6) + TIME(0,0,0)</f>
        <v>45357</v>
      </c>
      <c r="C552">
        <v>989893760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x14ac:dyDescent="0.25">
      <c r="A553">
        <v>2014.99</v>
      </c>
      <c r="B553" s="1">
        <f>DATE(2024,3,8) + TIME(23,45,35)</f>
        <v>45359.989988425928</v>
      </c>
      <c r="C553">
        <v>989893760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x14ac:dyDescent="0.25">
      <c r="A554">
        <v>2015</v>
      </c>
      <c r="B554" s="1">
        <f>DATE(2024,3,9) + TIME(0,0,0)</f>
        <v>45360</v>
      </c>
      <c r="C554">
        <v>989893760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x14ac:dyDescent="0.25">
      <c r="A555">
        <v>2015.99</v>
      </c>
      <c r="B555" s="1">
        <f>DATE(2024,3,9) + TIME(23,45,35)</f>
        <v>45360.989988425928</v>
      </c>
      <c r="C555">
        <v>989893760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2016</v>
      </c>
      <c r="B556" s="1">
        <f>DATE(2024,3,10) + TIME(0,0,0)</f>
        <v>45361</v>
      </c>
      <c r="C556">
        <v>989893760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2017.99</v>
      </c>
      <c r="B557" s="1">
        <f>DATE(2024,3,11) + TIME(23,45,35)</f>
        <v>45362.989988425928</v>
      </c>
      <c r="C557">
        <v>989893760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x14ac:dyDescent="0.25">
      <c r="A558">
        <v>2018</v>
      </c>
      <c r="B558" s="1">
        <f>DATE(2024,3,12) + TIME(0,0,0)</f>
        <v>45363</v>
      </c>
      <c r="C558">
        <v>989893760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x14ac:dyDescent="0.25">
      <c r="A559">
        <v>2018.49</v>
      </c>
      <c r="B559" s="1">
        <f>DATE(2024,3,12) + TIME(11,45,35)</f>
        <v>45363.489988425928</v>
      </c>
      <c r="C559">
        <v>989893760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2018.5</v>
      </c>
      <c r="B560" s="1">
        <f>DATE(2024,3,12) + TIME(12,0,0)</f>
        <v>45363.5</v>
      </c>
      <c r="C560">
        <v>989893760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2" x14ac:dyDescent="0.25">
      <c r="A561">
        <v>2019.38</v>
      </c>
      <c r="B561" s="1">
        <f>DATE(2024,3,13) + TIME(9,7,11)</f>
        <v>45364.379988425928</v>
      </c>
      <c r="C561">
        <v>989893760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2019.99</v>
      </c>
      <c r="B562" s="1">
        <f>DATE(2024,3,13) + TIME(23,45,35)</f>
        <v>45364.989988425928</v>
      </c>
      <c r="C562">
        <v>989893760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2020</v>
      </c>
      <c r="B563" s="1">
        <f>DATE(2024,3,14) + TIME(0,0,0)</f>
        <v>45365</v>
      </c>
      <c r="C563">
        <v>989893760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2" x14ac:dyDescent="0.25">
      <c r="A564">
        <v>2025.99</v>
      </c>
      <c r="B564" s="1">
        <f>DATE(2024,3,19) + TIME(23,45,35)</f>
        <v>45370.989988425928</v>
      </c>
      <c r="C564">
        <v>989893760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5">
      <c r="A565">
        <v>2026</v>
      </c>
      <c r="B565" s="1">
        <f>DATE(2024,3,20) + TIME(0,0,0)</f>
        <v>45371</v>
      </c>
      <c r="C565">
        <v>989893760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2026.99</v>
      </c>
      <c r="B566" s="1">
        <f>DATE(2024,3,20) + TIME(23,45,35)</f>
        <v>45371.989988425928</v>
      </c>
      <c r="C566">
        <v>989893760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2" x14ac:dyDescent="0.25">
      <c r="A567">
        <v>2027</v>
      </c>
      <c r="B567" s="1">
        <f>DATE(2024,3,21) + TIME(0,0,0)</f>
        <v>45372</v>
      </c>
      <c r="C567">
        <v>989893760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2032.99</v>
      </c>
      <c r="B568" s="1">
        <f>DATE(2024,3,26) + TIME(23,45,35)</f>
        <v>45377.989988425928</v>
      </c>
      <c r="C568">
        <v>989893760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2" x14ac:dyDescent="0.25">
      <c r="A569">
        <v>2033</v>
      </c>
      <c r="B569" s="1">
        <f>DATE(2024,3,27) + TIME(0,0,0)</f>
        <v>45378</v>
      </c>
      <c r="C569">
        <v>989893760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2033.99</v>
      </c>
      <c r="B570" s="1">
        <f>DATE(2024,3,27) + TIME(23,45,35)</f>
        <v>45378.989988425928</v>
      </c>
      <c r="C570">
        <v>989893760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2" x14ac:dyDescent="0.25">
      <c r="A571">
        <v>2034</v>
      </c>
      <c r="B571" s="1">
        <f>DATE(2024,3,28) + TIME(0,0,0)</f>
        <v>45379</v>
      </c>
      <c r="C571">
        <v>989893760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2" x14ac:dyDescent="0.25">
      <c r="A572">
        <v>2036.99</v>
      </c>
      <c r="B572" s="1">
        <f>DATE(2024,3,30) + TIME(23,45,35)</f>
        <v>45381.989988425928</v>
      </c>
      <c r="C572">
        <v>989893760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2" x14ac:dyDescent="0.25">
      <c r="A573">
        <v>2037</v>
      </c>
      <c r="B573" s="1">
        <f>DATE(2024,3,31) + TIME(0,0,0)</f>
        <v>45382</v>
      </c>
      <c r="C573">
        <v>989893760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2037.39</v>
      </c>
      <c r="B574" s="1">
        <f>DATE(2024,3,31) + TIME(9,21,36)</f>
        <v>45382.39</v>
      </c>
      <c r="C574">
        <v>989893760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2037.4</v>
      </c>
      <c r="B575" s="1">
        <f>DATE(2024,3,31) + TIME(9,35,59)</f>
        <v>45382.399988425925</v>
      </c>
      <c r="C575">
        <v>989893760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2" x14ac:dyDescent="0.25">
      <c r="A576">
        <v>2038.99</v>
      </c>
      <c r="B576" s="1">
        <f>DATE(2024,4,1) + TIME(23,45,35)</f>
        <v>45383.989988425928</v>
      </c>
      <c r="C576">
        <v>989893760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2039</v>
      </c>
      <c r="B577" s="1">
        <f>DATE(2024,4,2) + TIME(0,0,0)</f>
        <v>45384</v>
      </c>
      <c r="C577">
        <v>989893760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2" x14ac:dyDescent="0.25">
      <c r="A578">
        <v>2039.49</v>
      </c>
      <c r="B578" s="1">
        <f>DATE(2024,4,2) + TIME(11,45,35)</f>
        <v>45384.489988425928</v>
      </c>
      <c r="C578">
        <v>989893760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25">
      <c r="A579">
        <v>2039.5</v>
      </c>
      <c r="B579" s="1">
        <f>DATE(2024,4,2) + TIME(12,0,0)</f>
        <v>45384.5</v>
      </c>
      <c r="C579">
        <v>989893760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2" x14ac:dyDescent="0.25">
      <c r="A580">
        <v>2039.99</v>
      </c>
      <c r="B580" s="1">
        <f>DATE(2024,4,2) + TIME(23,45,35)</f>
        <v>45384.989988425928</v>
      </c>
      <c r="C580">
        <v>989893760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2" x14ac:dyDescent="0.25">
      <c r="A581">
        <v>2040</v>
      </c>
      <c r="B581" s="1">
        <f>DATE(2024,4,3) + TIME(0,0,0)</f>
        <v>45385</v>
      </c>
      <c r="C581">
        <v>989893760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2" x14ac:dyDescent="0.25">
      <c r="A582">
        <v>2040.02</v>
      </c>
      <c r="B582" s="1">
        <f>DATE(2024,4,3) + TIME(0,28,47)</f>
        <v>45385.019988425927</v>
      </c>
      <c r="C582">
        <v>989893760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</row>
    <row r="583" spans="1:12" x14ac:dyDescent="0.25">
      <c r="A583">
        <v>2040.19</v>
      </c>
      <c r="B583" s="1">
        <f>DATE(2024,4,3) + TIME(4,33,36)</f>
        <v>45385.19</v>
      </c>
      <c r="C583">
        <v>989893760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2" x14ac:dyDescent="0.25">
      <c r="A584">
        <v>2040.2</v>
      </c>
      <c r="B584" s="1">
        <f>DATE(2024,4,3) + TIME(4,47,59)</f>
        <v>45385.199988425928</v>
      </c>
      <c r="C584">
        <v>989893760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2" x14ac:dyDescent="0.25">
      <c r="A585">
        <v>2040.99</v>
      </c>
      <c r="B585" s="1">
        <f>DATE(2024,4,3) + TIME(23,45,35)</f>
        <v>45385.989988425928</v>
      </c>
      <c r="C585">
        <v>989893760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2041</v>
      </c>
      <c r="B586" s="1">
        <f>DATE(2024,4,4) + TIME(0,0,0)</f>
        <v>45386</v>
      </c>
      <c r="C586">
        <v>989893760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2041.99</v>
      </c>
      <c r="B587" s="1">
        <f>DATE(2024,4,4) + TIME(23,45,35)</f>
        <v>45386.989988425928</v>
      </c>
      <c r="C587">
        <v>989893760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2042</v>
      </c>
      <c r="B588" s="1">
        <f>DATE(2024,4,5) + TIME(0,0,0)</f>
        <v>45387</v>
      </c>
      <c r="C588">
        <v>989893760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2047.99</v>
      </c>
      <c r="B589" s="1">
        <f>DATE(2024,4,10) + TIME(23,45,35)</f>
        <v>45392.989988425928</v>
      </c>
      <c r="C589">
        <v>989893760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2" x14ac:dyDescent="0.25">
      <c r="A590">
        <v>2048</v>
      </c>
      <c r="B590" s="1">
        <f>DATE(2024,4,11) + TIME(0,0,0)</f>
        <v>45393</v>
      </c>
      <c r="C590">
        <v>989893760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2" x14ac:dyDescent="0.25">
      <c r="A591">
        <v>2048.9899999999998</v>
      </c>
      <c r="B591" s="1">
        <f>DATE(2024,4,11) + TIME(23,45,35)</f>
        <v>45393.989988425928</v>
      </c>
      <c r="C591">
        <v>989893760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2" x14ac:dyDescent="0.25">
      <c r="A592">
        <v>2049</v>
      </c>
      <c r="B592" s="1">
        <f>DATE(2024,4,12) + TIME(0,0,0)</f>
        <v>45394</v>
      </c>
      <c r="C592">
        <v>989893760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2" x14ac:dyDescent="0.25">
      <c r="A593">
        <v>2052.9899999999998</v>
      </c>
      <c r="B593" s="1">
        <f>DATE(2024,4,15) + TIME(23,45,35)</f>
        <v>45397.989988425928</v>
      </c>
      <c r="C593">
        <v>989893760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2" x14ac:dyDescent="0.25">
      <c r="A594">
        <v>2053</v>
      </c>
      <c r="B594" s="1">
        <f>DATE(2024,4,16) + TIME(0,0,0)</f>
        <v>45398</v>
      </c>
      <c r="C594">
        <v>989893760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2054.9899999999998</v>
      </c>
      <c r="B595" s="1">
        <f>DATE(2024,4,17) + TIME(23,45,35)</f>
        <v>45399.989988425928</v>
      </c>
      <c r="C595">
        <v>989893760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2055</v>
      </c>
      <c r="B596" s="1">
        <f>DATE(2024,4,18) + TIME(0,0,0)</f>
        <v>45400</v>
      </c>
      <c r="C596">
        <v>989893760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2" x14ac:dyDescent="0.25">
      <c r="A597">
        <v>2057.67</v>
      </c>
      <c r="B597" s="1">
        <f>DATE(2024,4,20) + TIME(16,4,48)</f>
        <v>45402.67</v>
      </c>
      <c r="C597">
        <v>989893760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2" x14ac:dyDescent="0.25">
      <c r="A598">
        <v>2057.9899999999998</v>
      </c>
      <c r="B598" s="1">
        <f>DATE(2024,4,20) + TIME(23,45,35)</f>
        <v>45402.989988425928</v>
      </c>
      <c r="C598">
        <v>989893760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2" x14ac:dyDescent="0.25">
      <c r="A599">
        <v>2058</v>
      </c>
      <c r="B599" s="1">
        <f>DATE(2024,4,21) + TIME(0,0,0)</f>
        <v>45403</v>
      </c>
      <c r="C599">
        <v>989893760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5">
      <c r="A600">
        <v>2064.9899999999998</v>
      </c>
      <c r="B600" s="1">
        <f>DATE(2024,4,27) + TIME(23,45,35)</f>
        <v>45409.989988425928</v>
      </c>
      <c r="C600">
        <v>989893760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2065</v>
      </c>
      <c r="B601" s="1">
        <f>DATE(2024,4,28) + TIME(0,0,0)</f>
        <v>45410</v>
      </c>
      <c r="C601">
        <v>989893760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2066.9899999999998</v>
      </c>
      <c r="B602" s="1">
        <f>DATE(2024,4,29) + TIME(23,45,35)</f>
        <v>45411.989988425928</v>
      </c>
      <c r="C602">
        <v>989893760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25">
      <c r="A603">
        <v>2067</v>
      </c>
      <c r="B603" s="1">
        <f>DATE(2024,4,30) + TIME(0,0,0)</f>
        <v>45412</v>
      </c>
      <c r="C603">
        <v>989893760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2" x14ac:dyDescent="0.25">
      <c r="A604">
        <v>2068.9899999999998</v>
      </c>
      <c r="B604" s="1">
        <f>DATE(2024,5,1) + TIME(23,45,35)</f>
        <v>45413.989988425928</v>
      </c>
      <c r="C604">
        <v>989893760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x14ac:dyDescent="0.25">
      <c r="A605">
        <v>2069</v>
      </c>
      <c r="B605" s="1">
        <f>DATE(2024,5,2) + TIME(0,0,0)</f>
        <v>45414</v>
      </c>
      <c r="C605">
        <v>989893760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2" x14ac:dyDescent="0.25">
      <c r="A606">
        <v>2070.9899999999998</v>
      </c>
      <c r="B606" s="1">
        <f>DATE(2024,5,3) + TIME(23,45,35)</f>
        <v>45415.989988425928</v>
      </c>
      <c r="C606">
        <v>989893760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5">
      <c r="A607">
        <v>2071</v>
      </c>
      <c r="B607" s="1">
        <f>DATE(2024,5,4) + TIME(0,0,0)</f>
        <v>45416</v>
      </c>
      <c r="C607">
        <v>989893760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2" x14ac:dyDescent="0.25">
      <c r="A608">
        <v>2071.12</v>
      </c>
      <c r="B608" s="1">
        <f>DATE(2024,5,4) + TIME(2,52,48)</f>
        <v>45416.12</v>
      </c>
      <c r="C608">
        <v>989893760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2071.9899999999998</v>
      </c>
      <c r="B609" s="1">
        <f>DATE(2024,5,4) + TIME(23,45,35)</f>
        <v>45416.989988425928</v>
      </c>
      <c r="C609">
        <v>989893760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2" x14ac:dyDescent="0.25">
      <c r="A610">
        <v>2072</v>
      </c>
      <c r="B610" s="1">
        <f>DATE(2024,5,5) + TIME(0,0,0)</f>
        <v>45417</v>
      </c>
      <c r="C610">
        <v>989893760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2" x14ac:dyDescent="0.25">
      <c r="A611">
        <v>2075.9899999999998</v>
      </c>
      <c r="B611" s="1">
        <f>DATE(2024,5,8) + TIME(23,45,35)</f>
        <v>45420.989988425928</v>
      </c>
      <c r="C611">
        <v>989893760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2" x14ac:dyDescent="0.25">
      <c r="A612">
        <v>2076</v>
      </c>
      <c r="B612" s="1">
        <f>DATE(2024,5,9) + TIME(0,0,0)</f>
        <v>45421</v>
      </c>
      <c r="C612">
        <v>989893760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25">
      <c r="A613">
        <v>2078.9899999999998</v>
      </c>
      <c r="B613" s="1">
        <f>DATE(2024,5,11) + TIME(23,45,35)</f>
        <v>45423.989988425928</v>
      </c>
      <c r="C613">
        <v>989893760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5">
      <c r="A614">
        <v>2079</v>
      </c>
      <c r="B614" s="1">
        <f>DATE(2024,5,12) + TIME(0,0,0)</f>
        <v>45424</v>
      </c>
      <c r="C614">
        <v>989893760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2" x14ac:dyDescent="0.25">
      <c r="A615">
        <v>2079.59</v>
      </c>
      <c r="B615" s="1">
        <f>DATE(2024,5,12) + TIME(14,9,35)</f>
        <v>45424.589988425927</v>
      </c>
      <c r="C615">
        <v>989893760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2" x14ac:dyDescent="0.25">
      <c r="A616">
        <v>2079.6</v>
      </c>
      <c r="B616" s="1">
        <f>DATE(2024,5,12) + TIME(14,24,0)</f>
        <v>45424.6</v>
      </c>
      <c r="C616">
        <v>989893760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5">
      <c r="A617">
        <v>2081.9899999999998</v>
      </c>
      <c r="B617" s="1">
        <f>DATE(2024,5,14) + TIME(23,45,35)</f>
        <v>45426.989988425928</v>
      </c>
      <c r="C617">
        <v>989893760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2082</v>
      </c>
      <c r="B618" s="1">
        <f>DATE(2024,5,15) + TIME(0,0,0)</f>
        <v>45427</v>
      </c>
      <c r="C618">
        <v>989893760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2082.59</v>
      </c>
      <c r="B619" s="1">
        <f>DATE(2024,5,15) + TIME(14,9,35)</f>
        <v>45427.589988425927</v>
      </c>
      <c r="C619">
        <v>989893760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2" x14ac:dyDescent="0.25">
      <c r="A620">
        <v>2082.6</v>
      </c>
      <c r="B620" s="1">
        <f>DATE(2024,5,15) + TIME(14,24,0)</f>
        <v>45427.6</v>
      </c>
      <c r="C620">
        <v>989893760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2089.9899999999998</v>
      </c>
      <c r="B621" s="1">
        <f>DATE(2024,5,22) + TIME(23,45,35)</f>
        <v>45434.989988425928</v>
      </c>
      <c r="C621">
        <v>989893760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2" x14ac:dyDescent="0.25">
      <c r="A622">
        <v>2090</v>
      </c>
      <c r="B622" s="1">
        <f>DATE(2024,5,23) + TIME(0,0,0)</f>
        <v>45435</v>
      </c>
      <c r="C622">
        <v>989893760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</row>
    <row r="623" spans="1:12" x14ac:dyDescent="0.25">
      <c r="A623">
        <v>2090.79</v>
      </c>
      <c r="B623" s="1">
        <f>DATE(2024,5,23) + TIME(18,57,35)</f>
        <v>45435.789988425924</v>
      </c>
      <c r="C623">
        <v>989893760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2090.8000000000002</v>
      </c>
      <c r="B624" s="1">
        <f>DATE(2024,5,23) + TIME(19,12,0)</f>
        <v>45435.8</v>
      </c>
      <c r="C624">
        <v>989893760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25">
      <c r="A625">
        <v>2094</v>
      </c>
      <c r="B625" s="1">
        <f>DATE(2024,5,27) + TIME(0,0,0)</f>
        <v>45439</v>
      </c>
      <c r="C625">
        <v>989893760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2094.9899999999998</v>
      </c>
      <c r="B626" s="1">
        <f>DATE(2024,5,27) + TIME(23,45,35)</f>
        <v>45439.989988425928</v>
      </c>
      <c r="C626">
        <v>989893760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x14ac:dyDescent="0.25">
      <c r="A627">
        <v>2095</v>
      </c>
      <c r="B627" s="1">
        <f>DATE(2024,5,28) + TIME(0,0,0)</f>
        <v>45440</v>
      </c>
      <c r="C627">
        <v>989893760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x14ac:dyDescent="0.25">
      <c r="A628">
        <v>2104.9899999999998</v>
      </c>
      <c r="B628" s="1">
        <f>DATE(2024,6,6) + TIME(23,45,35)</f>
        <v>45449.989988425928</v>
      </c>
      <c r="C628">
        <v>989893760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x14ac:dyDescent="0.25">
      <c r="A629">
        <v>2105</v>
      </c>
      <c r="B629" s="1">
        <f>DATE(2024,6,7) + TIME(0,0,0)</f>
        <v>45450</v>
      </c>
      <c r="C629">
        <v>989893760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2106.9899999999998</v>
      </c>
      <c r="B630" s="1">
        <f>DATE(2024,6,8) + TIME(23,45,35)</f>
        <v>45451.989988425928</v>
      </c>
      <c r="C630">
        <v>989893760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2107</v>
      </c>
      <c r="B631" s="1">
        <f>DATE(2024,6,9) + TIME(0,0,0)</f>
        <v>45452</v>
      </c>
      <c r="C631">
        <v>989893760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x14ac:dyDescent="0.25">
      <c r="A632">
        <v>2113.9899999999998</v>
      </c>
      <c r="B632" s="1">
        <f>DATE(2024,6,15) + TIME(23,45,35)</f>
        <v>45458.989988425928</v>
      </c>
      <c r="C632">
        <v>989893760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x14ac:dyDescent="0.25">
      <c r="A633">
        <v>2114</v>
      </c>
      <c r="B633" s="1">
        <f>DATE(2024,6,16) + TIME(0,0,0)</f>
        <v>45459</v>
      </c>
      <c r="C633">
        <v>989893760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2118.9899999999998</v>
      </c>
      <c r="B634" s="1">
        <f>DATE(2024,6,20) + TIME(23,45,35)</f>
        <v>45463.989988425928</v>
      </c>
      <c r="C634">
        <v>989893760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2119</v>
      </c>
      <c r="B635" s="1">
        <f>DATE(2024,6,21) + TIME(0,0,0)</f>
        <v>45464</v>
      </c>
      <c r="C635">
        <v>989893760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x14ac:dyDescent="0.25">
      <c r="A636">
        <v>2125.9899999999998</v>
      </c>
      <c r="B636" s="1">
        <f>DATE(2024,6,27) + TIME(23,45,35)</f>
        <v>45470.989988425928</v>
      </c>
      <c r="C636">
        <v>989893760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2126</v>
      </c>
      <c r="B637" s="1">
        <f>DATE(2024,6,28) + TIME(0,0,0)</f>
        <v>45471</v>
      </c>
      <c r="C637">
        <v>989893760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5">
      <c r="A638">
        <v>2128.9899999999998</v>
      </c>
      <c r="B638" s="1">
        <f>DATE(2024,6,30) + TIME(23,45,35)</f>
        <v>45473.989988425928</v>
      </c>
      <c r="C638">
        <v>989893760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2129</v>
      </c>
      <c r="B639" s="1">
        <f>DATE(2024,7,1) + TIME(0,0,0)</f>
        <v>45474</v>
      </c>
      <c r="C639">
        <v>989893760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2130.9899999999998</v>
      </c>
      <c r="B640" s="1">
        <f>DATE(2024,7,2) + TIME(23,45,35)</f>
        <v>45475.989988425928</v>
      </c>
      <c r="C640">
        <v>989893760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2131</v>
      </c>
      <c r="B641" s="1">
        <f>DATE(2024,7,3) + TIME(0,0,0)</f>
        <v>45476</v>
      </c>
      <c r="C641">
        <v>989893760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2134.9899999999998</v>
      </c>
      <c r="B642" s="1">
        <f>DATE(2024,7,6) + TIME(23,45,35)</f>
        <v>45479.989988425928</v>
      </c>
      <c r="C642">
        <v>989893760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2135</v>
      </c>
      <c r="B643" s="1">
        <f>DATE(2024,7,7) + TIME(0,0,0)</f>
        <v>45480</v>
      </c>
      <c r="C643">
        <v>989893760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2135.79</v>
      </c>
      <c r="B644" s="1">
        <f>DATE(2024,7,7) + TIME(18,57,35)</f>
        <v>45480.789988425924</v>
      </c>
      <c r="C644">
        <v>989893760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2" x14ac:dyDescent="0.25">
      <c r="A645">
        <v>2135.8000000000002</v>
      </c>
      <c r="B645" s="1">
        <f>DATE(2024,7,7) + TIME(19,12,0)</f>
        <v>45480.800000000003</v>
      </c>
      <c r="C645">
        <v>989893760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x14ac:dyDescent="0.25">
      <c r="A646">
        <v>2135.9899999999998</v>
      </c>
      <c r="B646" s="1">
        <f>DATE(2024,7,7) + TIME(23,45,35)</f>
        <v>45480.989988425928</v>
      </c>
      <c r="C646">
        <v>989893760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5">
      <c r="A647">
        <v>2136</v>
      </c>
      <c r="B647" s="1">
        <f>DATE(2024,7,8) + TIME(0,0,0)</f>
        <v>45481</v>
      </c>
      <c r="C647">
        <v>989893760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2" x14ac:dyDescent="0.25">
      <c r="A648">
        <v>2140.9899999999998</v>
      </c>
      <c r="B648" s="1">
        <f>DATE(2024,7,12) + TIME(23,45,35)</f>
        <v>45485.989988425928</v>
      </c>
      <c r="C648">
        <v>989893760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25">
      <c r="A649">
        <v>2141</v>
      </c>
      <c r="B649" s="1">
        <f>DATE(2024,7,13) + TIME(0,0,0)</f>
        <v>45486</v>
      </c>
      <c r="C649">
        <v>989893760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25">
      <c r="A650">
        <v>2141.9899999999998</v>
      </c>
      <c r="B650" s="1">
        <f>DATE(2024,7,13) + TIME(23,45,35)</f>
        <v>45486.989988425928</v>
      </c>
      <c r="C650">
        <v>989893760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2" x14ac:dyDescent="0.25">
      <c r="A651">
        <v>2142</v>
      </c>
      <c r="B651" s="1">
        <f>DATE(2024,7,14) + TIME(0,0,0)</f>
        <v>45487</v>
      </c>
      <c r="C651">
        <v>989893760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2" x14ac:dyDescent="0.25">
      <c r="A652">
        <v>2152.9899999999998</v>
      </c>
      <c r="B652" s="1">
        <f>DATE(2024,7,24) + TIME(23,45,35)</f>
        <v>45497.989988425928</v>
      </c>
      <c r="C652">
        <v>989893760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2153</v>
      </c>
      <c r="B653" s="1">
        <f>DATE(2024,7,25) + TIME(0,0,0)</f>
        <v>45498</v>
      </c>
      <c r="C653">
        <v>989893760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2153.9899999999998</v>
      </c>
      <c r="B654" s="1">
        <f>DATE(2024,7,25) + TIME(23,45,35)</f>
        <v>45498.989988425928</v>
      </c>
      <c r="C654">
        <v>989893760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2154</v>
      </c>
      <c r="B655" s="1">
        <f>DATE(2024,7,26) + TIME(0,0,0)</f>
        <v>45499</v>
      </c>
      <c r="C655">
        <v>989893760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2154.9899999999998</v>
      </c>
      <c r="B656" s="1">
        <f>DATE(2024,7,26) + TIME(23,45,35)</f>
        <v>45499.989988425928</v>
      </c>
      <c r="C656">
        <v>989893760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2" x14ac:dyDescent="0.25">
      <c r="A657">
        <v>2155</v>
      </c>
      <c r="B657" s="1">
        <f>DATE(2024,7,27) + TIME(0,0,0)</f>
        <v>45500</v>
      </c>
      <c r="C657">
        <v>989893760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2" x14ac:dyDescent="0.25">
      <c r="A658">
        <v>2155.9899999999998</v>
      </c>
      <c r="B658" s="1">
        <f>DATE(2024,7,27) + TIME(23,45,35)</f>
        <v>45500.989988425928</v>
      </c>
      <c r="C658">
        <v>989893760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2156</v>
      </c>
      <c r="B659" s="1">
        <f>DATE(2024,7,28) + TIME(0,0,0)</f>
        <v>45501</v>
      </c>
      <c r="C659">
        <v>989893760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2158.9899999999998</v>
      </c>
      <c r="B660" s="1">
        <f>DATE(2024,7,30) + TIME(23,45,35)</f>
        <v>45503.989988425928</v>
      </c>
      <c r="C660">
        <v>989893760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2159</v>
      </c>
      <c r="B661" s="1">
        <f>DATE(2024,7,31) + TIME(0,0,0)</f>
        <v>45504</v>
      </c>
      <c r="C661">
        <v>989893760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2160.9899999999998</v>
      </c>
      <c r="B662" s="1">
        <f>DATE(2024,8,1) + TIME(23,45,35)</f>
        <v>45505.989988425928</v>
      </c>
      <c r="C662">
        <v>989893760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2161</v>
      </c>
      <c r="B663" s="1">
        <f>DATE(2024,8,2) + TIME(0,0,0)</f>
        <v>45506</v>
      </c>
      <c r="C663">
        <v>989893760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</row>
    <row r="664" spans="1:12" x14ac:dyDescent="0.25">
      <c r="A664">
        <v>2162</v>
      </c>
      <c r="B664" s="1">
        <f>DATE(2024,8,3) + TIME(0,0,0)</f>
        <v>45507</v>
      </c>
      <c r="C664">
        <v>989893760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E6820-221C-424B-B511-5A08756B2D04}">
  <dimension ref="A1:L664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16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29.989999999999995</v>
      </c>
      <c r="B6" s="1">
        <f>DATE(2018,10,1) + TIME(23,45,35)</f>
        <v>43374.989988425928</v>
      </c>
      <c r="C6">
        <v>0</v>
      </c>
      <c r="D6">
        <v>0</v>
      </c>
      <c r="E6">
        <v>0</v>
      </c>
      <c r="G6">
        <v>0</v>
      </c>
      <c r="I6">
        <v>0</v>
      </c>
      <c r="J6">
        <v>0</v>
      </c>
      <c r="L6">
        <v>0</v>
      </c>
    </row>
    <row r="7" spans="1:12" x14ac:dyDescent="0.25">
      <c r="A7">
        <v>30</v>
      </c>
      <c r="B7" s="1">
        <f>DATE(2018,10,2) + TIME(0,0,0)</f>
        <v>43375</v>
      </c>
      <c r="C7">
        <v>26917.458984375</v>
      </c>
      <c r="D7">
        <v>62.465343475341797</v>
      </c>
      <c r="E7">
        <v>2.8718187650156324E-7</v>
      </c>
      <c r="F7">
        <v>430.91827392578125</v>
      </c>
      <c r="G7">
        <v>2691745.75</v>
      </c>
      <c r="H7">
        <v>1</v>
      </c>
      <c r="I7">
        <v>6246.53466796875</v>
      </c>
      <c r="J7">
        <v>1</v>
      </c>
      <c r="K7">
        <v>4.5974593376740813E-7</v>
      </c>
      <c r="L7">
        <v>2.871818833227735E-5</v>
      </c>
    </row>
    <row r="8" spans="1:12" x14ac:dyDescent="0.25">
      <c r="A8">
        <v>59.989999999999995</v>
      </c>
      <c r="B8" s="1">
        <f>DATE(2018,10,31) + TIME(23,45,35)</f>
        <v>43404.989988425928</v>
      </c>
      <c r="C8">
        <v>80752208</v>
      </c>
      <c r="D8">
        <v>187395.65625</v>
      </c>
      <c r="E8">
        <v>0.38229310512542725</v>
      </c>
      <c r="F8">
        <v>430.91827392578125</v>
      </c>
      <c r="G8">
        <v>2691738.5</v>
      </c>
      <c r="H8">
        <v>1</v>
      </c>
      <c r="I8">
        <v>6246.517578125</v>
      </c>
      <c r="J8">
        <v>1</v>
      </c>
      <c r="K8">
        <v>2.7116003911942244E-4</v>
      </c>
      <c r="L8">
        <v>1.6938105225563049E-2</v>
      </c>
    </row>
    <row r="9" spans="1:12" x14ac:dyDescent="0.25">
      <c r="A9">
        <v>60</v>
      </c>
      <c r="B9" s="1">
        <f>DATE(2018,11,1) + TIME(0,0,0)</f>
        <v>43405</v>
      </c>
      <c r="C9">
        <v>80779760</v>
      </c>
      <c r="D9">
        <v>187459.59375</v>
      </c>
      <c r="E9">
        <v>0.38246697187423706</v>
      </c>
      <c r="F9">
        <v>430.91827392578125</v>
      </c>
      <c r="G9">
        <v>2755337.25</v>
      </c>
      <c r="H9">
        <v>1</v>
      </c>
      <c r="I9">
        <v>6394.1064453125</v>
      </c>
      <c r="J9">
        <v>1</v>
      </c>
      <c r="K9">
        <v>2.7192640118300915E-4</v>
      </c>
      <c r="L9">
        <v>1.7387311905622482E-2</v>
      </c>
    </row>
    <row r="10" spans="1:12" x14ac:dyDescent="0.25">
      <c r="A10">
        <v>89.99</v>
      </c>
      <c r="B10" s="1">
        <f>DATE(2018,11,30) + TIME(23,45,35)</f>
        <v>43434.989988425928</v>
      </c>
      <c r="C10">
        <v>163412272</v>
      </c>
      <c r="D10">
        <v>379218.71875</v>
      </c>
      <c r="E10">
        <v>1.0514916181564331</v>
      </c>
      <c r="F10">
        <v>430.91827392578125</v>
      </c>
      <c r="G10">
        <v>2755334</v>
      </c>
      <c r="H10">
        <v>1</v>
      </c>
      <c r="I10">
        <v>6394.09912109375</v>
      </c>
      <c r="J10">
        <v>1</v>
      </c>
      <c r="K10">
        <v>3.9181852480396628E-4</v>
      </c>
      <c r="L10">
        <v>2.5053361430764198E-2</v>
      </c>
    </row>
    <row r="11" spans="1:12" x14ac:dyDescent="0.25">
      <c r="A11">
        <v>90</v>
      </c>
      <c r="B11" s="1">
        <f>DATE(2018,12,1) + TIME(0,0,0)</f>
        <v>43435</v>
      </c>
      <c r="C11">
        <v>163439776</v>
      </c>
      <c r="D11">
        <v>379282.53125</v>
      </c>
      <c r="E11">
        <v>1.0517416000366211</v>
      </c>
      <c r="F11">
        <v>430.91827392578125</v>
      </c>
      <c r="G11">
        <v>2750440.75</v>
      </c>
      <c r="H11">
        <v>1</v>
      </c>
      <c r="I11">
        <v>6382.74365234375</v>
      </c>
      <c r="J11">
        <v>1</v>
      </c>
      <c r="K11">
        <v>3.9175432175397873E-4</v>
      </c>
      <c r="L11">
        <v>2.500477246940136E-2</v>
      </c>
    </row>
    <row r="12" spans="1:12" x14ac:dyDescent="0.25">
      <c r="A12">
        <v>119.99</v>
      </c>
      <c r="B12" s="1">
        <f>DATE(2018,12,30) + TIME(23,45,35)</f>
        <v>43464.989988425928</v>
      </c>
      <c r="C12">
        <v>245925456</v>
      </c>
      <c r="D12">
        <v>570700.9375</v>
      </c>
      <c r="E12">
        <v>1.8995568752288818</v>
      </c>
      <c r="F12">
        <v>430.91827392578125</v>
      </c>
      <c r="G12">
        <v>2750438.5</v>
      </c>
      <c r="H12">
        <v>1</v>
      </c>
      <c r="I12">
        <v>6382.73828125</v>
      </c>
      <c r="J12">
        <v>1</v>
      </c>
      <c r="K12">
        <v>4.7758931759744883E-4</v>
      </c>
      <c r="L12">
        <v>3.0483420938253403E-2</v>
      </c>
    </row>
    <row r="13" spans="1:12" x14ac:dyDescent="0.25">
      <c r="A13">
        <v>120</v>
      </c>
      <c r="B13" s="1">
        <f>DATE(2018,12,31) + TIME(0,0,0)</f>
        <v>43465</v>
      </c>
      <c r="C13">
        <v>245952704</v>
      </c>
      <c r="D13">
        <v>570764.1875</v>
      </c>
      <c r="E13">
        <v>1.899858832359314</v>
      </c>
      <c r="F13">
        <v>430.91827392578125</v>
      </c>
      <c r="G13">
        <v>2725725</v>
      </c>
      <c r="H13">
        <v>1</v>
      </c>
      <c r="I13">
        <v>6325.3876953125</v>
      </c>
      <c r="J13">
        <v>1</v>
      </c>
      <c r="K13">
        <v>4.7728908248245716E-4</v>
      </c>
      <c r="L13">
        <v>3.0190529301762581E-2</v>
      </c>
    </row>
    <row r="14" spans="1:12" x14ac:dyDescent="0.25">
      <c r="A14">
        <v>149.99</v>
      </c>
      <c r="B14" s="1">
        <f>DATE(2019,1,29) + TIME(23,45,35)</f>
        <v>43494.989988425928</v>
      </c>
      <c r="C14">
        <v>327697184</v>
      </c>
      <c r="D14">
        <v>760462.5</v>
      </c>
      <c r="E14">
        <v>2.8806290626525879</v>
      </c>
      <c r="F14">
        <v>430.91827392578125</v>
      </c>
      <c r="G14">
        <v>2725723.25</v>
      </c>
      <c r="H14">
        <v>1</v>
      </c>
      <c r="I14">
        <v>6325.3837890625</v>
      </c>
      <c r="J14">
        <v>1</v>
      </c>
      <c r="K14">
        <v>5.4268527310341597E-4</v>
      </c>
      <c r="L14">
        <v>3.4327112138271332E-2</v>
      </c>
    </row>
    <row r="15" spans="1:12" x14ac:dyDescent="0.25">
      <c r="A15">
        <v>150</v>
      </c>
      <c r="B15" s="1">
        <f>DATE(2019,1,30) + TIME(0,0,0)</f>
        <v>43495</v>
      </c>
      <c r="C15">
        <v>327724416</v>
      </c>
      <c r="D15">
        <v>760525.6875</v>
      </c>
      <c r="E15">
        <v>2.8809719085693359</v>
      </c>
      <c r="F15">
        <v>430.91827392578125</v>
      </c>
      <c r="G15">
        <v>2723942.5</v>
      </c>
      <c r="H15">
        <v>1</v>
      </c>
      <c r="I15">
        <v>6321.2509765625</v>
      </c>
      <c r="J15">
        <v>1</v>
      </c>
      <c r="K15">
        <v>5.4265599464997649E-4</v>
      </c>
      <c r="L15">
        <v>3.4302834421396255E-2</v>
      </c>
    </row>
    <row r="16" spans="1:12" x14ac:dyDescent="0.25">
      <c r="A16">
        <v>179.99</v>
      </c>
      <c r="B16" s="1">
        <f>DATE(2019,2,28) + TIME(23,45,35)</f>
        <v>43524.989988425928</v>
      </c>
      <c r="C16">
        <v>409415424</v>
      </c>
      <c r="D16">
        <v>950099.9375</v>
      </c>
      <c r="E16">
        <v>3.9874083995819092</v>
      </c>
      <c r="F16">
        <v>430.91827392578125</v>
      </c>
      <c r="G16">
        <v>2723941</v>
      </c>
      <c r="H16">
        <v>1</v>
      </c>
      <c r="I16">
        <v>6321.2470703125</v>
      </c>
      <c r="J16">
        <v>1</v>
      </c>
      <c r="K16">
        <v>6.0403405223041773E-4</v>
      </c>
      <c r="L16">
        <v>3.8182716816663742E-2</v>
      </c>
    </row>
    <row r="17" spans="1:12" x14ac:dyDescent="0.25">
      <c r="A17">
        <v>180</v>
      </c>
      <c r="B17" s="1">
        <f>DATE(2019,3,1) + TIME(0,0,0)</f>
        <v>43525</v>
      </c>
      <c r="C17">
        <v>409443296</v>
      </c>
      <c r="D17">
        <v>950164.625</v>
      </c>
      <c r="E17">
        <v>3.9877996444702148</v>
      </c>
      <c r="F17">
        <v>430.91827392578125</v>
      </c>
      <c r="G17">
        <v>2787554.25</v>
      </c>
      <c r="H17">
        <v>1</v>
      </c>
      <c r="I17">
        <v>6468.8701171875</v>
      </c>
      <c r="J17">
        <v>1</v>
      </c>
      <c r="K17">
        <v>6.046740454621613E-4</v>
      </c>
      <c r="L17">
        <v>3.9115812629461288E-2</v>
      </c>
    </row>
    <row r="18" spans="1:12" x14ac:dyDescent="0.25">
      <c r="A18">
        <v>180.99</v>
      </c>
      <c r="B18" s="1">
        <f>DATE(2019,3,1) + TIME(23,45,35)</f>
        <v>43525.989988425928</v>
      </c>
      <c r="C18">
        <v>412202976</v>
      </c>
      <c r="D18">
        <v>956568.8125</v>
      </c>
      <c r="E18">
        <v>4.0271496772766113</v>
      </c>
      <c r="F18">
        <v>430.91827392578125</v>
      </c>
      <c r="G18">
        <v>2787554</v>
      </c>
      <c r="H18">
        <v>1</v>
      </c>
      <c r="I18">
        <v>6468.869140625</v>
      </c>
      <c r="J18">
        <v>1</v>
      </c>
      <c r="K18">
        <v>6.1443739105015993E-4</v>
      </c>
      <c r="L18">
        <v>3.9747394621372223E-2</v>
      </c>
    </row>
    <row r="19" spans="1:12" x14ac:dyDescent="0.25">
      <c r="A19">
        <v>181</v>
      </c>
      <c r="B19" s="1">
        <f>DATE(2019,3,2) + TIME(0,0,0)</f>
        <v>43526</v>
      </c>
      <c r="C19">
        <v>412202976</v>
      </c>
      <c r="D19">
        <v>956568.8125</v>
      </c>
      <c r="E19">
        <v>4.0271496772766113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182.99</v>
      </c>
      <c r="B20" s="1">
        <f>DATE(2019,3,3) + TIME(23,45,35)</f>
        <v>43527.989988425928</v>
      </c>
      <c r="C20">
        <v>412202976</v>
      </c>
      <c r="D20">
        <v>956568.8125</v>
      </c>
      <c r="E20">
        <v>4.0271496772766113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183</v>
      </c>
      <c r="B21" s="1">
        <f>DATE(2019,3,4) + TIME(0,0,0)</f>
        <v>43528</v>
      </c>
      <c r="C21">
        <v>412230464</v>
      </c>
      <c r="D21">
        <v>956632.625</v>
      </c>
      <c r="E21">
        <v>4.0273070335388184</v>
      </c>
      <c r="F21">
        <v>430.91827392578125</v>
      </c>
      <c r="G21">
        <v>2749534.75</v>
      </c>
      <c r="H21">
        <v>1</v>
      </c>
      <c r="I21">
        <v>6380.64111328125</v>
      </c>
      <c r="J21">
        <v>1</v>
      </c>
      <c r="K21">
        <v>2.4680770002305508E-4</v>
      </c>
      <c r="L21">
        <v>1.5747951343655586E-2</v>
      </c>
    </row>
    <row r="22" spans="1:12" x14ac:dyDescent="0.25">
      <c r="A22">
        <v>212.99</v>
      </c>
      <c r="B22" s="1">
        <f>DATE(2019,4,2) + TIME(23,45,35)</f>
        <v>43557.989988425928</v>
      </c>
      <c r="C22">
        <v>494688704</v>
      </c>
      <c r="D22">
        <v>1147987.25</v>
      </c>
      <c r="E22">
        <v>5.2273006439208984</v>
      </c>
      <c r="F22">
        <v>430.91827392578125</v>
      </c>
      <c r="G22">
        <v>2749523.5</v>
      </c>
      <c r="H22">
        <v>1</v>
      </c>
      <c r="I22">
        <v>6380.61474609375</v>
      </c>
      <c r="J22">
        <v>1</v>
      </c>
      <c r="K22">
        <v>6.5962295047938824E-4</v>
      </c>
      <c r="L22">
        <v>4.2088277637958527E-2</v>
      </c>
    </row>
    <row r="23" spans="1:12" x14ac:dyDescent="0.25">
      <c r="A23">
        <v>213</v>
      </c>
      <c r="B23" s="1">
        <f>DATE(2019,4,3) + TIME(0,0,0)</f>
        <v>43558</v>
      </c>
      <c r="C23">
        <v>494716032</v>
      </c>
      <c r="D23">
        <v>1148050.75</v>
      </c>
      <c r="E23">
        <v>5.2277193069458008</v>
      </c>
      <c r="F23">
        <v>430.91827392578125</v>
      </c>
      <c r="G23">
        <v>2733942.25</v>
      </c>
      <c r="H23">
        <v>1</v>
      </c>
      <c r="I23">
        <v>6344.45654296875</v>
      </c>
      <c r="J23">
        <v>1</v>
      </c>
      <c r="K23">
        <v>6.5944693051278591E-4</v>
      </c>
      <c r="L23">
        <v>4.1838601231575012E-2</v>
      </c>
    </row>
    <row r="24" spans="1:12" x14ac:dyDescent="0.25">
      <c r="A24">
        <v>242.99</v>
      </c>
      <c r="B24" s="1">
        <f>DATE(2019,5,2) + TIME(23,45,35)</f>
        <v>43587.989988425928</v>
      </c>
      <c r="C24">
        <v>576706944</v>
      </c>
      <c r="D24">
        <v>1338320.875</v>
      </c>
      <c r="E24">
        <v>6.553523063659668</v>
      </c>
      <c r="F24">
        <v>430.91827392578125</v>
      </c>
      <c r="G24">
        <v>2733940.75</v>
      </c>
      <c r="H24">
        <v>1</v>
      </c>
      <c r="I24">
        <v>6344.453125</v>
      </c>
      <c r="J24">
        <v>1</v>
      </c>
      <c r="K24">
        <v>7.1388744981959462E-4</v>
      </c>
      <c r="L24">
        <v>4.5292578637599945E-2</v>
      </c>
    </row>
    <row r="25" spans="1:12" x14ac:dyDescent="0.25">
      <c r="A25">
        <v>243</v>
      </c>
      <c r="B25" s="1">
        <f>DATE(2019,5,3) + TIME(0,0,0)</f>
        <v>43588</v>
      </c>
      <c r="C25">
        <v>576734336</v>
      </c>
      <c r="D25">
        <v>1338384.5</v>
      </c>
      <c r="E25">
        <v>6.5539774894714355</v>
      </c>
      <c r="F25">
        <v>430.91827392578125</v>
      </c>
      <c r="G25">
        <v>2741255.75</v>
      </c>
      <c r="H25">
        <v>1</v>
      </c>
      <c r="I25">
        <v>6361.4287109375</v>
      </c>
      <c r="J25">
        <v>1</v>
      </c>
      <c r="K25">
        <v>7.1394332917407155E-4</v>
      </c>
      <c r="L25">
        <v>4.5417316257953644E-2</v>
      </c>
    </row>
    <row r="26" spans="1:12" x14ac:dyDescent="0.25">
      <c r="A26">
        <v>272.99</v>
      </c>
      <c r="B26" s="1">
        <f>DATE(2019,6,1) + TIME(23,45,35)</f>
        <v>43617.989988425928</v>
      </c>
      <c r="C26">
        <v>658944576</v>
      </c>
      <c r="D26">
        <v>1529163.75</v>
      </c>
      <c r="E26">
        <v>7.9947881698608398</v>
      </c>
      <c r="F26">
        <v>430.91827392578125</v>
      </c>
      <c r="G26">
        <v>2741254.25</v>
      </c>
      <c r="H26">
        <v>1</v>
      </c>
      <c r="I26">
        <v>6361.42529296875</v>
      </c>
      <c r="J26">
        <v>1</v>
      </c>
      <c r="K26">
        <v>7.6768657891079783E-4</v>
      </c>
      <c r="L26">
        <v>4.8836179077625275E-2</v>
      </c>
    </row>
    <row r="27" spans="1:12" x14ac:dyDescent="0.25">
      <c r="A27">
        <v>273</v>
      </c>
      <c r="B27" s="1">
        <f>DATE(2019,6,2) + TIME(0,0,0)</f>
        <v>43618</v>
      </c>
      <c r="C27">
        <v>658971840</v>
      </c>
      <c r="D27">
        <v>1529227</v>
      </c>
      <c r="E27">
        <v>7.9952740669250488</v>
      </c>
      <c r="F27">
        <v>430.91827392578125</v>
      </c>
      <c r="G27">
        <v>2728532.25</v>
      </c>
      <c r="H27">
        <v>1</v>
      </c>
      <c r="I27">
        <v>6331.90234375</v>
      </c>
      <c r="J27">
        <v>1</v>
      </c>
      <c r="K27">
        <v>7.6749466825276613E-4</v>
      </c>
      <c r="L27">
        <v>4.8597384244203568E-2</v>
      </c>
    </row>
    <row r="28" spans="1:12" x14ac:dyDescent="0.25">
      <c r="A28">
        <v>302.99</v>
      </c>
      <c r="B28" s="1">
        <f>DATE(2019,7,1) + TIME(23,45,35)</f>
        <v>43647.989988425928</v>
      </c>
      <c r="C28">
        <v>740800512</v>
      </c>
      <c r="D28">
        <v>1719120.75</v>
      </c>
      <c r="E28">
        <v>9.5133237838745117</v>
      </c>
      <c r="F28">
        <v>430.91827392578125</v>
      </c>
      <c r="G28">
        <v>2728531</v>
      </c>
      <c r="H28">
        <v>1</v>
      </c>
      <c r="I28">
        <v>6331.8994140625</v>
      </c>
      <c r="J28">
        <v>1</v>
      </c>
      <c r="K28">
        <v>8.1232050433754921E-4</v>
      </c>
      <c r="L28">
        <v>5.1435735076665878E-2</v>
      </c>
    </row>
    <row r="29" spans="1:12" x14ac:dyDescent="0.25">
      <c r="A29">
        <v>303</v>
      </c>
      <c r="B29" s="1">
        <f>DATE(2019,7,2) + TIME(0,0,0)</f>
        <v>43648</v>
      </c>
      <c r="C29">
        <v>740800512</v>
      </c>
      <c r="D29">
        <v>1719120.75</v>
      </c>
      <c r="E29">
        <v>9.5133237838745117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304.99</v>
      </c>
      <c r="B30" s="1">
        <f>DATE(2019,7,3) + TIME(23,45,35)</f>
        <v>43649.989988425928</v>
      </c>
      <c r="C30">
        <v>740800512</v>
      </c>
      <c r="D30">
        <v>1719120.75</v>
      </c>
      <c r="E30">
        <v>9.5133237838745117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305</v>
      </c>
      <c r="B31" s="1">
        <f>DATE(2019,7,4) + TIME(0,0,0)</f>
        <v>43650</v>
      </c>
      <c r="C31">
        <v>740827840</v>
      </c>
      <c r="D31">
        <v>1719184.125</v>
      </c>
      <c r="E31">
        <v>9.5135602951049805</v>
      </c>
      <c r="F31">
        <v>430.91827392578125</v>
      </c>
      <c r="G31">
        <v>2730228</v>
      </c>
      <c r="H31">
        <v>1</v>
      </c>
      <c r="I31">
        <v>6335.83740234375</v>
      </c>
      <c r="J31">
        <v>1</v>
      </c>
      <c r="K31">
        <v>3.7302490090951324E-4</v>
      </c>
      <c r="L31">
        <v>2.3634340614080429E-2</v>
      </c>
    </row>
    <row r="32" spans="1:12" x14ac:dyDescent="0.25">
      <c r="A32">
        <v>334.99</v>
      </c>
      <c r="B32" s="1">
        <f>DATE(2019,8,2) + TIME(23,45,35)</f>
        <v>43679.989988425928</v>
      </c>
      <c r="C32">
        <v>822707008</v>
      </c>
      <c r="D32">
        <v>1909195</v>
      </c>
      <c r="E32">
        <v>11.060723304748535</v>
      </c>
      <c r="F32">
        <v>430.91827392578125</v>
      </c>
      <c r="G32">
        <v>2730215.25</v>
      </c>
      <c r="H32">
        <v>1</v>
      </c>
      <c r="I32">
        <v>6335.8076171875</v>
      </c>
      <c r="J32">
        <v>1</v>
      </c>
      <c r="K32">
        <v>8.4526656428351998E-4</v>
      </c>
      <c r="L32">
        <v>5.3554914891719818E-2</v>
      </c>
    </row>
    <row r="33" spans="1:12" x14ac:dyDescent="0.25">
      <c r="A33">
        <v>335</v>
      </c>
      <c r="B33" s="1">
        <f>DATE(2019,8,3) + TIME(0,0,0)</f>
        <v>43680</v>
      </c>
      <c r="C33">
        <v>822734656</v>
      </c>
      <c r="D33">
        <v>1909259.25</v>
      </c>
      <c r="E33">
        <v>11.06126594543457</v>
      </c>
      <c r="F33">
        <v>430.91827392578125</v>
      </c>
      <c r="G33">
        <v>2765831.75</v>
      </c>
      <c r="H33">
        <v>1</v>
      </c>
      <c r="I33">
        <v>6418.46044921875</v>
      </c>
      <c r="J33">
        <v>1</v>
      </c>
      <c r="K33">
        <v>8.4545620484277606E-4</v>
      </c>
      <c r="L33">
        <v>5.4265733808279037E-2</v>
      </c>
    </row>
    <row r="34" spans="1:12" x14ac:dyDescent="0.25">
      <c r="A34">
        <v>364.99</v>
      </c>
      <c r="B34" s="1">
        <f>DATE(2019,9,1) + TIME(23,45,35)</f>
        <v>43709.989988425928</v>
      </c>
      <c r="C34">
        <v>905681920</v>
      </c>
      <c r="D34">
        <v>2101748.75</v>
      </c>
      <c r="E34">
        <v>12.788126945495605</v>
      </c>
      <c r="F34">
        <v>430.91827392578125</v>
      </c>
      <c r="G34">
        <v>2765830.25</v>
      </c>
      <c r="H34">
        <v>1</v>
      </c>
      <c r="I34">
        <v>6418.45654296875</v>
      </c>
      <c r="J34">
        <v>1</v>
      </c>
      <c r="K34">
        <v>9.0814195573329926E-4</v>
      </c>
      <c r="L34">
        <v>5.8289226144552231E-2</v>
      </c>
    </row>
    <row r="35" spans="1:12" x14ac:dyDescent="0.25">
      <c r="A35">
        <v>365</v>
      </c>
      <c r="B35" s="1">
        <f>DATE(2019,9,2) + TIME(0,0,0)</f>
        <v>43710</v>
      </c>
      <c r="C35">
        <v>905709504</v>
      </c>
      <c r="D35">
        <v>2101812.75</v>
      </c>
      <c r="E35">
        <v>12.788707733154297</v>
      </c>
      <c r="F35">
        <v>430.91827392578125</v>
      </c>
      <c r="G35">
        <v>2756081.75</v>
      </c>
      <c r="H35">
        <v>1</v>
      </c>
      <c r="I35">
        <v>6395.83447265625</v>
      </c>
      <c r="J35">
        <v>1</v>
      </c>
      <c r="K35">
        <v>9.0806325897574425E-4</v>
      </c>
      <c r="L35">
        <v>5.8078750967979431E-2</v>
      </c>
    </row>
    <row r="36" spans="1:12" x14ac:dyDescent="0.25">
      <c r="A36">
        <v>394.99</v>
      </c>
      <c r="B36" s="1">
        <f>DATE(2019,10,1) + TIME(23,45,35)</f>
        <v>43739.989988425928</v>
      </c>
      <c r="C36">
        <v>988364352</v>
      </c>
      <c r="D36">
        <v>2293623.75</v>
      </c>
      <c r="E36">
        <v>14.599020957946777</v>
      </c>
      <c r="F36">
        <v>430.91827392578125</v>
      </c>
      <c r="G36">
        <v>2756080.5</v>
      </c>
      <c r="H36">
        <v>1</v>
      </c>
      <c r="I36">
        <v>6395.83154296875</v>
      </c>
      <c r="J36">
        <v>1</v>
      </c>
      <c r="K36">
        <v>9.5333560602739453E-4</v>
      </c>
      <c r="L36">
        <v>6.0974322259426117E-2</v>
      </c>
    </row>
    <row r="37" spans="1:12" x14ac:dyDescent="0.25">
      <c r="A37">
        <v>395</v>
      </c>
      <c r="B37" s="1">
        <f>DATE(2019,10,2) + TIME(0,0,0)</f>
        <v>43740</v>
      </c>
      <c r="C37">
        <v>988364352</v>
      </c>
      <c r="D37">
        <v>2293623.75</v>
      </c>
      <c r="E37">
        <v>14.599020957946777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424.99</v>
      </c>
      <c r="B38" s="1">
        <f>DATE(2019,10,31) + TIME(23,45,35)</f>
        <v>43769.989988425928</v>
      </c>
      <c r="C38">
        <v>988364352</v>
      </c>
      <c r="D38">
        <v>2293623.75</v>
      </c>
      <c r="E38">
        <v>14.599020957946777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425</v>
      </c>
      <c r="B39" s="1">
        <f>DATE(2019,11,1) + TIME(0,0,0)</f>
        <v>43770</v>
      </c>
      <c r="C39">
        <v>988364352</v>
      </c>
      <c r="D39">
        <v>2293623.75</v>
      </c>
      <c r="E39">
        <v>14.599020957946777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454.99</v>
      </c>
      <c r="B40" s="1">
        <f>DATE(2019,11,30) + TIME(23,45,35)</f>
        <v>43799.989988425928</v>
      </c>
      <c r="C40">
        <v>988364352</v>
      </c>
      <c r="D40">
        <v>2293623.75</v>
      </c>
      <c r="E40">
        <v>14.599020957946777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455</v>
      </c>
      <c r="B41" s="1">
        <f>DATE(2019,12,1) + TIME(0,0,0)</f>
        <v>43800</v>
      </c>
      <c r="C41">
        <v>988364352</v>
      </c>
      <c r="D41">
        <v>2293623.75</v>
      </c>
      <c r="E41">
        <v>14.599020957946777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484.99</v>
      </c>
      <c r="B42" s="1">
        <f>DATE(2019,12,30) + TIME(23,45,35)</f>
        <v>43829.989988425928</v>
      </c>
      <c r="C42">
        <v>988364352</v>
      </c>
      <c r="D42">
        <v>2293623.75</v>
      </c>
      <c r="E42">
        <v>14.599020957946777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485</v>
      </c>
      <c r="B43" s="1">
        <f>DATE(2019,12,31) + TIME(0,0,0)</f>
        <v>43830</v>
      </c>
      <c r="C43">
        <v>988364352</v>
      </c>
      <c r="D43">
        <v>2293623.75</v>
      </c>
      <c r="E43">
        <v>14.599020957946777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514.99</v>
      </c>
      <c r="B44" s="1">
        <f>DATE(2020,1,29) + TIME(23,45,35)</f>
        <v>43859.989988425928</v>
      </c>
      <c r="C44">
        <v>988364352</v>
      </c>
      <c r="D44">
        <v>2293623.75</v>
      </c>
      <c r="E44">
        <v>14.599020957946777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515</v>
      </c>
      <c r="B45" s="1">
        <f>DATE(2020,1,30) + TIME(0,0,0)</f>
        <v>43860</v>
      </c>
      <c r="C45">
        <v>988364352</v>
      </c>
      <c r="D45">
        <v>2293623.75</v>
      </c>
      <c r="E45">
        <v>14.599020957946777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544.99</v>
      </c>
      <c r="B46" s="1">
        <f>DATE(2020,2,28) + TIME(23,45,35)</f>
        <v>43889.989988425928</v>
      </c>
      <c r="C46">
        <v>988364352</v>
      </c>
      <c r="D46">
        <v>2293623.75</v>
      </c>
      <c r="E46">
        <v>14.599020957946777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545</v>
      </c>
      <c r="B47" s="1">
        <f>DATE(2020,2,29) + TIME(0,0,0)</f>
        <v>43890</v>
      </c>
      <c r="C47">
        <v>988364352</v>
      </c>
      <c r="D47">
        <v>2293623.75</v>
      </c>
      <c r="E47">
        <v>14.599020957946777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574.99</v>
      </c>
      <c r="B48" s="1">
        <f>DATE(2020,3,29) + TIME(23,45,35)</f>
        <v>43919.989988425928</v>
      </c>
      <c r="C48">
        <v>988364352</v>
      </c>
      <c r="D48">
        <v>2293623.75</v>
      </c>
      <c r="E48">
        <v>14.599020957946777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575</v>
      </c>
      <c r="B49" s="1">
        <f>DATE(2020,3,30) + TIME(0,0,0)</f>
        <v>43920</v>
      </c>
      <c r="C49">
        <v>988364352</v>
      </c>
      <c r="D49">
        <v>2293623.75</v>
      </c>
      <c r="E49">
        <v>14.599020957946777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604.99</v>
      </c>
      <c r="B50" s="1">
        <f>DATE(2020,4,28) + TIME(23,45,35)</f>
        <v>43949.989988425928</v>
      </c>
      <c r="C50">
        <v>988364352</v>
      </c>
      <c r="D50">
        <v>2293623.75</v>
      </c>
      <c r="E50">
        <v>14.599020957946777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605</v>
      </c>
      <c r="B51" s="1">
        <f>DATE(2020,4,29) + TIME(0,0,0)</f>
        <v>43950</v>
      </c>
      <c r="C51">
        <v>988364352</v>
      </c>
      <c r="D51">
        <v>2293623.75</v>
      </c>
      <c r="E51">
        <v>14.599020957946777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634.99</v>
      </c>
      <c r="B52" s="1">
        <f>DATE(2020,5,28) + TIME(23,45,35)</f>
        <v>43979.989988425928</v>
      </c>
      <c r="C52">
        <v>988364352</v>
      </c>
      <c r="D52">
        <v>2293623.75</v>
      </c>
      <c r="E52">
        <v>14.599020957946777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635</v>
      </c>
      <c r="B53" s="1">
        <f>DATE(2020,5,29) + TIME(0,0,0)</f>
        <v>43980</v>
      </c>
      <c r="C53">
        <v>988364352</v>
      </c>
      <c r="D53">
        <v>2293623.75</v>
      </c>
      <c r="E53">
        <v>14.599020957946777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664.99</v>
      </c>
      <c r="B54" s="1">
        <f>DATE(2020,6,27) + TIME(23,45,35)</f>
        <v>44009.989988425928</v>
      </c>
      <c r="C54">
        <v>988364352</v>
      </c>
      <c r="D54">
        <v>2293623.75</v>
      </c>
      <c r="E54">
        <v>14.599020957946777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665</v>
      </c>
      <c r="B55" s="1">
        <f>DATE(2020,6,28) + TIME(0,0,0)</f>
        <v>44010</v>
      </c>
      <c r="C55">
        <v>988364352</v>
      </c>
      <c r="D55">
        <v>2293623.75</v>
      </c>
      <c r="E55">
        <v>14.599020957946777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694.99</v>
      </c>
      <c r="B56" s="1">
        <f>DATE(2020,7,27) + TIME(23,45,35)</f>
        <v>44039.989988425928</v>
      </c>
      <c r="C56">
        <v>988364352</v>
      </c>
      <c r="D56">
        <v>2293623.75</v>
      </c>
      <c r="E56">
        <v>14.599020957946777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695</v>
      </c>
      <c r="B57" s="1">
        <f>DATE(2020,7,28) + TIME(0,0,0)</f>
        <v>44040</v>
      </c>
      <c r="C57">
        <v>988364352</v>
      </c>
      <c r="D57">
        <v>2293623.75</v>
      </c>
      <c r="E57">
        <v>14.599020957946777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724.99</v>
      </c>
      <c r="B58" s="1">
        <f>DATE(2020,8,26) + TIME(23,45,35)</f>
        <v>44069.989988425928</v>
      </c>
      <c r="C58">
        <v>988364352</v>
      </c>
      <c r="D58">
        <v>2293623.75</v>
      </c>
      <c r="E58">
        <v>14.599020957946777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725</v>
      </c>
      <c r="B59" s="1">
        <f>DATE(2020,8,27) + TIME(0,0,0)</f>
        <v>44070</v>
      </c>
      <c r="C59">
        <v>988364352</v>
      </c>
      <c r="D59">
        <v>2293623.75</v>
      </c>
      <c r="E59">
        <v>14.599020957946777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754.99</v>
      </c>
      <c r="B60" s="1">
        <f>DATE(2020,9,25) + TIME(23,45,35)</f>
        <v>44099.989988425928</v>
      </c>
      <c r="C60">
        <v>988364352</v>
      </c>
      <c r="D60">
        <v>2293623.75</v>
      </c>
      <c r="E60">
        <v>14.599020957946777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755</v>
      </c>
      <c r="B61" s="1">
        <f>DATE(2020,9,26) + TIME(0,0,0)</f>
        <v>44100</v>
      </c>
      <c r="C61">
        <v>988364352</v>
      </c>
      <c r="D61">
        <v>2293623.75</v>
      </c>
      <c r="E61">
        <v>14.599020957946777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784.99</v>
      </c>
      <c r="B62" s="1">
        <f>DATE(2020,10,25) + TIME(23,45,35)</f>
        <v>44129.989988425928</v>
      </c>
      <c r="C62">
        <v>988364352</v>
      </c>
      <c r="D62">
        <v>2293623.75</v>
      </c>
      <c r="E62">
        <v>14.599020957946777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785</v>
      </c>
      <c r="B63" s="1">
        <f>DATE(2020,10,26) + TIME(0,0,0)</f>
        <v>44130</v>
      </c>
      <c r="C63">
        <v>988364352</v>
      </c>
      <c r="D63">
        <v>2293623.75</v>
      </c>
      <c r="E63">
        <v>14.599020957946777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814.99</v>
      </c>
      <c r="B64" s="1">
        <f>DATE(2020,11,24) + TIME(23,45,35)</f>
        <v>44159.989988425928</v>
      </c>
      <c r="C64">
        <v>988364352</v>
      </c>
      <c r="D64">
        <v>2293623.75</v>
      </c>
      <c r="E64">
        <v>14.599020957946777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815</v>
      </c>
      <c r="B65" s="1">
        <f>DATE(2020,11,25) + TIME(0,0,0)</f>
        <v>44160</v>
      </c>
      <c r="C65">
        <v>988364352</v>
      </c>
      <c r="D65">
        <v>2293623.75</v>
      </c>
      <c r="E65">
        <v>14.599020957946777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844.99</v>
      </c>
      <c r="B66" s="1">
        <f>DATE(2020,12,24) + TIME(23,45,35)</f>
        <v>44189.989988425928</v>
      </c>
      <c r="C66">
        <v>988364352</v>
      </c>
      <c r="D66">
        <v>2293623.75</v>
      </c>
      <c r="E66">
        <v>14.599020957946777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845</v>
      </c>
      <c r="B67" s="1">
        <f>DATE(2020,12,25) + TIME(0,0,0)</f>
        <v>44190</v>
      </c>
      <c r="C67">
        <v>988364352</v>
      </c>
      <c r="D67">
        <v>2293623.75</v>
      </c>
      <c r="E67">
        <v>14.599020957946777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874.99</v>
      </c>
      <c r="B68" s="1">
        <f>DATE(2021,1,23) + TIME(23,45,35)</f>
        <v>44219.989988425928</v>
      </c>
      <c r="C68">
        <v>988364352</v>
      </c>
      <c r="D68">
        <v>2293623.75</v>
      </c>
      <c r="E68">
        <v>14.599020957946777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875</v>
      </c>
      <c r="B69" s="1">
        <f>DATE(2021,1,24) + TIME(0,0,0)</f>
        <v>44220</v>
      </c>
      <c r="C69">
        <v>988364352</v>
      </c>
      <c r="D69">
        <v>2293623.75</v>
      </c>
      <c r="E69">
        <v>14.599020957946777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904.99</v>
      </c>
      <c r="B70" s="1">
        <f>DATE(2021,2,22) + TIME(23,45,35)</f>
        <v>44249.989988425928</v>
      </c>
      <c r="C70">
        <v>988364352</v>
      </c>
      <c r="D70">
        <v>2293623.75</v>
      </c>
      <c r="E70">
        <v>14.599020957946777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905</v>
      </c>
      <c r="B71" s="1">
        <f>DATE(2021,2,23) + TIME(0,0,0)</f>
        <v>44250</v>
      </c>
      <c r="C71">
        <v>988364352</v>
      </c>
      <c r="D71">
        <v>2293623.75</v>
      </c>
      <c r="E71">
        <v>14.599020957946777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934.99</v>
      </c>
      <c r="B72" s="1">
        <f>DATE(2021,3,24) + TIME(23,45,35)</f>
        <v>44279.989988425928</v>
      </c>
      <c r="C72">
        <v>988364352</v>
      </c>
      <c r="D72">
        <v>2293623.75</v>
      </c>
      <c r="E72">
        <v>14.599020957946777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935</v>
      </c>
      <c r="B73" s="1">
        <f>DATE(2021,3,25) + TIME(0,0,0)</f>
        <v>44280</v>
      </c>
      <c r="C73">
        <v>988364352</v>
      </c>
      <c r="D73">
        <v>2293623.75</v>
      </c>
      <c r="E73">
        <v>14.599020957946777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964.99</v>
      </c>
      <c r="B74" s="1">
        <f>DATE(2021,4,23) + TIME(23,45,35)</f>
        <v>44309.989988425928</v>
      </c>
      <c r="C74">
        <v>988364352</v>
      </c>
      <c r="D74">
        <v>2293623.75</v>
      </c>
      <c r="E74">
        <v>14.599020957946777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965</v>
      </c>
      <c r="B75" s="1">
        <f>DATE(2021,4,24) + TIME(0,0,0)</f>
        <v>44310</v>
      </c>
      <c r="C75">
        <v>988364352</v>
      </c>
      <c r="D75">
        <v>2293623.75</v>
      </c>
      <c r="E75">
        <v>14.599020957946777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967.99</v>
      </c>
      <c r="B76" s="1">
        <f>DATE(2021,4,26) + TIME(23,45,35)</f>
        <v>44312.989988425928</v>
      </c>
      <c r="C76">
        <v>988364352</v>
      </c>
      <c r="D76">
        <v>2293623.75</v>
      </c>
      <c r="E76">
        <v>14.599020957946777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968</v>
      </c>
      <c r="B77" s="1">
        <f>DATE(2021,4,27) + TIME(0,0,0)</f>
        <v>44313</v>
      </c>
      <c r="C77">
        <v>988368832</v>
      </c>
      <c r="D77">
        <v>2293634.25</v>
      </c>
      <c r="E77">
        <v>14.599030494689941</v>
      </c>
      <c r="F77">
        <v>430.91827392578125</v>
      </c>
      <c r="G77">
        <v>451711.53125</v>
      </c>
      <c r="H77">
        <v>1</v>
      </c>
      <c r="I77">
        <v>1048.25341796875</v>
      </c>
      <c r="J77">
        <v>1</v>
      </c>
      <c r="K77">
        <v>9.1701047495007515E-5</v>
      </c>
      <c r="L77">
        <v>9.6126028802245855E-4</v>
      </c>
    </row>
    <row r="78" spans="1:12" x14ac:dyDescent="0.25">
      <c r="A78">
        <v>979.99</v>
      </c>
      <c r="B78" s="1">
        <f>DATE(2021,5,8) + TIME(23,45,35)</f>
        <v>44324.989988425928</v>
      </c>
      <c r="C78">
        <v>993784896</v>
      </c>
      <c r="D78">
        <v>2306202.75</v>
      </c>
      <c r="E78">
        <v>14.634114265441895</v>
      </c>
      <c r="F78">
        <v>430.91827392578125</v>
      </c>
      <c r="G78">
        <v>451710.59375</v>
      </c>
      <c r="H78">
        <v>1</v>
      </c>
      <c r="I78">
        <v>1048.251220703125</v>
      </c>
      <c r="J78">
        <v>1</v>
      </c>
      <c r="K78">
        <v>3.0237578903324902E-4</v>
      </c>
      <c r="L78">
        <v>3.1696672085672617E-3</v>
      </c>
    </row>
    <row r="79" spans="1:12" x14ac:dyDescent="0.25">
      <c r="A79">
        <v>980</v>
      </c>
      <c r="B79" s="1">
        <f>DATE(2021,5,9) + TIME(0,0,0)</f>
        <v>44325</v>
      </c>
      <c r="C79">
        <v>993816448</v>
      </c>
      <c r="D79">
        <v>2306276</v>
      </c>
      <c r="E79">
        <v>14.634441375732422</v>
      </c>
      <c r="F79">
        <v>430.91827392578125</v>
      </c>
      <c r="G79">
        <v>3157569</v>
      </c>
      <c r="H79">
        <v>1</v>
      </c>
      <c r="I79">
        <v>7327.5361328125</v>
      </c>
      <c r="J79">
        <v>1</v>
      </c>
      <c r="K79">
        <v>4.4624856673181057E-4</v>
      </c>
      <c r="L79">
        <v>3.2699167728424072E-2</v>
      </c>
    </row>
    <row r="80" spans="1:12" x14ac:dyDescent="0.25">
      <c r="A80">
        <v>1000.99</v>
      </c>
      <c r="B80" s="1">
        <f>DATE(2021,5,29) + TIME(23,45,35)</f>
        <v>44345.989988425928</v>
      </c>
      <c r="C80">
        <v>1060092160</v>
      </c>
      <c r="D80">
        <v>2460077</v>
      </c>
      <c r="E80">
        <v>19.200719833374023</v>
      </c>
      <c r="F80">
        <v>430.91827392578125</v>
      </c>
      <c r="G80">
        <v>3157468.25</v>
      </c>
      <c r="H80">
        <v>1</v>
      </c>
      <c r="I80">
        <v>7327.3017578125</v>
      </c>
      <c r="J80">
        <v>1</v>
      </c>
      <c r="K80">
        <v>3.6408309824764729E-3</v>
      </c>
      <c r="L80">
        <v>0.26678439974784851</v>
      </c>
    </row>
    <row r="81" spans="1:12" x14ac:dyDescent="0.25">
      <c r="A81">
        <v>1001</v>
      </c>
      <c r="B81" s="1">
        <f>DATE(2021,5,30) + TIME(0,0,0)</f>
        <v>44346</v>
      </c>
      <c r="C81">
        <v>1060132352</v>
      </c>
      <c r="D81">
        <v>2460170.25</v>
      </c>
      <c r="E81">
        <v>19.201929092407227</v>
      </c>
      <c r="F81">
        <v>430.91827392578125</v>
      </c>
      <c r="G81">
        <v>4020528.25</v>
      </c>
      <c r="H81">
        <v>2</v>
      </c>
      <c r="I81">
        <v>9330.140625</v>
      </c>
      <c r="J81">
        <v>1</v>
      </c>
      <c r="K81">
        <v>1.2962392065674067E-3</v>
      </c>
      <c r="L81">
        <v>0.12094251066446304</v>
      </c>
    </row>
    <row r="82" spans="1:12" x14ac:dyDescent="0.25">
      <c r="A82">
        <v>1008.99</v>
      </c>
      <c r="B82" s="1">
        <f>DATE(2021,6,6) + TIME(23,45,35)</f>
        <v>44353.989988425928</v>
      </c>
      <c r="C82">
        <v>1092256384</v>
      </c>
      <c r="D82">
        <v>2534718.25</v>
      </c>
      <c r="E82">
        <v>20.031085968017578</v>
      </c>
      <c r="F82">
        <v>430.91827392578125</v>
      </c>
      <c r="G82">
        <v>4020536.25</v>
      </c>
      <c r="H82">
        <v>2</v>
      </c>
      <c r="I82">
        <v>9330.1591796875</v>
      </c>
      <c r="J82">
        <v>1</v>
      </c>
      <c r="K82">
        <v>1.0981354862451553E-3</v>
      </c>
      <c r="L82">
        <v>0.10245890915393829</v>
      </c>
    </row>
    <row r="83" spans="1:12" x14ac:dyDescent="0.25">
      <c r="A83">
        <v>1009</v>
      </c>
      <c r="B83" s="1">
        <f>DATE(2021,6,7) + TIME(0,0,0)</f>
        <v>44354</v>
      </c>
      <c r="C83">
        <v>1092291072</v>
      </c>
      <c r="D83">
        <v>2534798.75</v>
      </c>
      <c r="E83">
        <v>20.031347274780273</v>
      </c>
      <c r="F83">
        <v>430.91827392578125</v>
      </c>
      <c r="G83">
        <v>3465193.25</v>
      </c>
      <c r="H83">
        <v>1</v>
      </c>
      <c r="I83">
        <v>8041.41650390625</v>
      </c>
      <c r="J83">
        <v>1</v>
      </c>
      <c r="K83">
        <v>3.2543364795856178E-4</v>
      </c>
      <c r="L83">
        <v>2.6169558987021446E-2</v>
      </c>
    </row>
    <row r="84" spans="1:12" x14ac:dyDescent="0.25">
      <c r="A84">
        <v>1014.99</v>
      </c>
      <c r="B84" s="1">
        <f>DATE(2021,6,12) + TIME(23,45,35)</f>
        <v>44359.989988425928</v>
      </c>
      <c r="C84">
        <v>1113047552</v>
      </c>
      <c r="D84">
        <v>2582966.75</v>
      </c>
      <c r="E84">
        <v>20.291032791137695</v>
      </c>
      <c r="F84">
        <v>430.91827392578125</v>
      </c>
      <c r="G84">
        <v>3465184</v>
      </c>
      <c r="H84">
        <v>1</v>
      </c>
      <c r="I84">
        <v>8041.39501953125</v>
      </c>
      <c r="J84">
        <v>1</v>
      </c>
      <c r="K84">
        <v>5.9534091269597411E-4</v>
      </c>
      <c r="L84">
        <v>4.7873999923467636E-2</v>
      </c>
    </row>
    <row r="85" spans="1:12" x14ac:dyDescent="0.25">
      <c r="A85">
        <v>1015</v>
      </c>
      <c r="B85" s="1">
        <f>DATE(2021,6,13) + TIME(0,0,0)</f>
        <v>44360</v>
      </c>
      <c r="C85">
        <v>1113087616</v>
      </c>
      <c r="D85">
        <v>2583059.75</v>
      </c>
      <c r="E85">
        <v>20.291641235351563</v>
      </c>
      <c r="F85">
        <v>430.91827392578125</v>
      </c>
      <c r="G85">
        <v>4007475.25</v>
      </c>
      <c r="H85">
        <v>2</v>
      </c>
      <c r="I85">
        <v>9299.849609375</v>
      </c>
      <c r="J85">
        <v>1</v>
      </c>
      <c r="K85">
        <v>6.5496220486238599E-4</v>
      </c>
      <c r="L85">
        <v>6.0910902917385101E-2</v>
      </c>
    </row>
    <row r="86" spans="1:12" x14ac:dyDescent="0.25">
      <c r="A86">
        <v>1021.99</v>
      </c>
      <c r="B86" s="1">
        <f>DATE(2021,6,19) + TIME(23,45,35)</f>
        <v>44366.989988425928</v>
      </c>
      <c r="C86">
        <v>1141099776</v>
      </c>
      <c r="D86">
        <v>2648065.5</v>
      </c>
      <c r="E86">
        <v>21.004188537597656</v>
      </c>
      <c r="F86">
        <v>430.91827392578125</v>
      </c>
      <c r="G86">
        <v>4007454.25</v>
      </c>
      <c r="H86">
        <v>2</v>
      </c>
      <c r="I86">
        <v>9299.80078125</v>
      </c>
      <c r="J86">
        <v>1</v>
      </c>
      <c r="K86">
        <v>1.1799916392192245E-3</v>
      </c>
      <c r="L86">
        <v>0.10973817110061646</v>
      </c>
    </row>
    <row r="87" spans="1:12" x14ac:dyDescent="0.25">
      <c r="A87">
        <v>1022</v>
      </c>
      <c r="B87" s="1">
        <f>DATE(2021,6,20) + TIME(0,0,0)</f>
        <v>44367</v>
      </c>
      <c r="C87">
        <v>1141165056</v>
      </c>
      <c r="D87">
        <v>2648217</v>
      </c>
      <c r="E87">
        <v>21.006217956542969</v>
      </c>
      <c r="F87">
        <v>430.91827392578125</v>
      </c>
      <c r="G87">
        <v>6528034.5</v>
      </c>
      <c r="H87">
        <v>2</v>
      </c>
      <c r="I87">
        <v>15149.125</v>
      </c>
      <c r="J87">
        <v>1</v>
      </c>
      <c r="K87">
        <v>1.34012580383569E-3</v>
      </c>
      <c r="L87">
        <v>0.20302005112171173</v>
      </c>
    </row>
    <row r="88" spans="1:12" x14ac:dyDescent="0.25">
      <c r="A88">
        <v>1025.99</v>
      </c>
      <c r="B88" s="1">
        <f>DATE(2021,6,23) + TIME(23,45,35)</f>
        <v>44370.989988425928</v>
      </c>
      <c r="C88">
        <v>1167211776</v>
      </c>
      <c r="D88">
        <v>2708661.5</v>
      </c>
      <c r="E88">
        <v>22.189188003540039</v>
      </c>
      <c r="F88">
        <v>430.91827392578125</v>
      </c>
      <c r="G88">
        <v>6527983.5</v>
      </c>
      <c r="H88">
        <v>2</v>
      </c>
      <c r="I88">
        <v>15149.0068359375</v>
      </c>
      <c r="J88">
        <v>1</v>
      </c>
      <c r="K88">
        <v>2.1181530319154263E-3</v>
      </c>
      <c r="L88">
        <v>0.32088592648506165</v>
      </c>
    </row>
    <row r="89" spans="1:12" x14ac:dyDescent="0.25">
      <c r="A89">
        <v>1026</v>
      </c>
      <c r="B89" s="1">
        <f>DATE(2021,6,24) + TIME(0,0,0)</f>
        <v>44371</v>
      </c>
      <c r="C89">
        <v>1167242880</v>
      </c>
      <c r="D89">
        <v>2708734</v>
      </c>
      <c r="E89">
        <v>22.191864013671875</v>
      </c>
      <c r="F89">
        <v>430.91827392578125</v>
      </c>
      <c r="G89">
        <v>3120229.5</v>
      </c>
      <c r="H89">
        <v>1</v>
      </c>
      <c r="I89">
        <v>7240.884765625</v>
      </c>
      <c r="J89">
        <v>1</v>
      </c>
      <c r="K89">
        <v>3.6946889013051987E-3</v>
      </c>
      <c r="L89">
        <v>0.26753804087638855</v>
      </c>
    </row>
    <row r="90" spans="1:12" x14ac:dyDescent="0.25">
      <c r="A90">
        <v>1028.99</v>
      </c>
      <c r="B90" s="1">
        <f>DATE(2021,6,26) + TIME(23,45,35)</f>
        <v>44373.989988425928</v>
      </c>
      <c r="C90">
        <v>1176572416</v>
      </c>
      <c r="D90">
        <v>2730384.25</v>
      </c>
      <c r="E90">
        <v>23.027822494506836</v>
      </c>
      <c r="F90">
        <v>430.91827392578125</v>
      </c>
      <c r="G90">
        <v>3120221.5</v>
      </c>
      <c r="H90">
        <v>1</v>
      </c>
      <c r="I90">
        <v>7240.8662109375</v>
      </c>
      <c r="J90">
        <v>1</v>
      </c>
      <c r="K90">
        <v>3.9490661583840847E-3</v>
      </c>
      <c r="L90">
        <v>0.28595790266990662</v>
      </c>
    </row>
    <row r="91" spans="1:12" x14ac:dyDescent="0.25">
      <c r="A91">
        <v>1029</v>
      </c>
      <c r="B91" s="1">
        <f>DATE(2021,6,27) + TIME(0,0,0)</f>
        <v>44374</v>
      </c>
      <c r="C91">
        <v>1176637184</v>
      </c>
      <c r="D91">
        <v>2730534.5</v>
      </c>
      <c r="E91">
        <v>23.030767440795898</v>
      </c>
      <c r="F91">
        <v>430.91827392578125</v>
      </c>
      <c r="G91">
        <v>6476039</v>
      </c>
      <c r="H91">
        <v>2</v>
      </c>
      <c r="I91">
        <v>15028.462890625</v>
      </c>
      <c r="J91">
        <v>1</v>
      </c>
      <c r="K91">
        <v>1.9596556667238474E-3</v>
      </c>
      <c r="L91">
        <v>0.29451188445091248</v>
      </c>
    </row>
    <row r="92" spans="1:12" x14ac:dyDescent="0.25">
      <c r="A92">
        <v>1039.99</v>
      </c>
      <c r="B92" s="1">
        <f>DATE(2021,7,7) + TIME(23,45,35)</f>
        <v>44384.989988425928</v>
      </c>
      <c r="C92">
        <v>1247808512</v>
      </c>
      <c r="D92">
        <v>2895696.5</v>
      </c>
      <c r="E92">
        <v>26.924436569213867</v>
      </c>
      <c r="F92">
        <v>430.91827392578125</v>
      </c>
      <c r="G92">
        <v>6476006.5</v>
      </c>
      <c r="H92">
        <v>2</v>
      </c>
      <c r="I92">
        <v>15028.38671875</v>
      </c>
      <c r="J92">
        <v>1</v>
      </c>
      <c r="K92">
        <v>2.4643922224640846E-3</v>
      </c>
      <c r="L92">
        <v>0.37036752700805664</v>
      </c>
    </row>
    <row r="93" spans="1:12" x14ac:dyDescent="0.25">
      <c r="A93">
        <v>1040</v>
      </c>
      <c r="B93" s="1">
        <f>DATE(2021,7,8) + TIME(0,0,0)</f>
        <v>44385</v>
      </c>
      <c r="C93">
        <v>1247838720</v>
      </c>
      <c r="D93">
        <v>2895766.5</v>
      </c>
      <c r="E93">
        <v>26.927473068237305</v>
      </c>
      <c r="F93">
        <v>430.91827392578125</v>
      </c>
      <c r="G93">
        <v>3015283.5</v>
      </c>
      <c r="H93">
        <v>1</v>
      </c>
      <c r="I93">
        <v>6997.34423828125</v>
      </c>
      <c r="J93">
        <v>1</v>
      </c>
      <c r="K93">
        <v>4.3397839181125164E-3</v>
      </c>
      <c r="L93">
        <v>0.30368280410766602</v>
      </c>
    </row>
    <row r="94" spans="1:12" x14ac:dyDescent="0.25">
      <c r="A94">
        <v>1040.5899999999999</v>
      </c>
      <c r="B94" s="1">
        <f>DATE(2021,7,8) + TIME(14,9,35)</f>
        <v>44385.589988425927</v>
      </c>
      <c r="C94">
        <v>1249617664</v>
      </c>
      <c r="D94">
        <v>2899895</v>
      </c>
      <c r="E94">
        <v>27.106613159179688</v>
      </c>
      <c r="F94">
        <v>430.91827392578125</v>
      </c>
      <c r="G94">
        <v>3015283.5</v>
      </c>
      <c r="H94">
        <v>1</v>
      </c>
      <c r="I94">
        <v>6997.34423828125</v>
      </c>
      <c r="J94">
        <v>1</v>
      </c>
      <c r="K94">
        <v>4.3405527248978615E-3</v>
      </c>
      <c r="L94">
        <v>0.30373659729957581</v>
      </c>
    </row>
    <row r="95" spans="1:12" x14ac:dyDescent="0.25">
      <c r="A95">
        <v>1040.5999999999999</v>
      </c>
      <c r="B95" s="1">
        <f>DATE(2021,7,8) + TIME(14,24,0)</f>
        <v>44385.599999999999</v>
      </c>
      <c r="C95">
        <v>1249683712</v>
      </c>
      <c r="D95">
        <v>2900048.25</v>
      </c>
      <c r="E95">
        <v>27.110124588012695</v>
      </c>
      <c r="F95">
        <v>430.91827392578125</v>
      </c>
      <c r="G95">
        <v>6603512</v>
      </c>
      <c r="H95">
        <v>2</v>
      </c>
      <c r="I95">
        <v>15324.279296875</v>
      </c>
      <c r="J95">
        <v>1</v>
      </c>
      <c r="K95">
        <v>2.2907713428139687E-3</v>
      </c>
      <c r="L95">
        <v>0.35105222463607788</v>
      </c>
    </row>
    <row r="96" spans="1:12" x14ac:dyDescent="0.25">
      <c r="A96">
        <v>1042.99</v>
      </c>
      <c r="B96" s="1">
        <f>DATE(2021,7,10) + TIME(23,45,35)</f>
        <v>44387.989988425928</v>
      </c>
      <c r="C96">
        <v>1265466112</v>
      </c>
      <c r="D96">
        <v>2936673.25</v>
      </c>
      <c r="E96">
        <v>28.03294563293457</v>
      </c>
      <c r="F96">
        <v>430.91827392578125</v>
      </c>
      <c r="G96">
        <v>6603493.5</v>
      </c>
      <c r="H96">
        <v>2</v>
      </c>
      <c r="I96">
        <v>15324.2373046875</v>
      </c>
      <c r="J96">
        <v>1</v>
      </c>
      <c r="K96">
        <v>2.5675166398286819E-3</v>
      </c>
      <c r="L96">
        <v>0.39346244931221008</v>
      </c>
    </row>
    <row r="97" spans="1:12" x14ac:dyDescent="0.25">
      <c r="A97">
        <v>1043</v>
      </c>
      <c r="B97" s="1">
        <f>DATE(2021,7,11) + TIME(0,0,0)</f>
        <v>44388</v>
      </c>
      <c r="C97">
        <v>1265545728</v>
      </c>
      <c r="D97">
        <v>2936858</v>
      </c>
      <c r="E97">
        <v>28.036016464233398</v>
      </c>
      <c r="F97">
        <v>430.91827392578125</v>
      </c>
      <c r="G97">
        <v>7961592.5</v>
      </c>
      <c r="H97">
        <v>3</v>
      </c>
      <c r="I97">
        <v>18475.875</v>
      </c>
      <c r="J97">
        <v>1</v>
      </c>
      <c r="K97">
        <v>1.6615289496257901E-3</v>
      </c>
      <c r="L97">
        <v>0.30698710680007935</v>
      </c>
    </row>
    <row r="98" spans="1:12" x14ac:dyDescent="0.25">
      <c r="A98">
        <v>1064.99</v>
      </c>
      <c r="B98" s="1">
        <f>DATE(2021,8,1) + TIME(23,45,35)</f>
        <v>44409.989988425928</v>
      </c>
      <c r="C98">
        <v>1440619904</v>
      </c>
      <c r="D98">
        <v>3343139.5</v>
      </c>
      <c r="E98">
        <v>37.793235778808594</v>
      </c>
      <c r="F98">
        <v>430.91827392578125</v>
      </c>
      <c r="G98">
        <v>7961505</v>
      </c>
      <c r="H98">
        <v>3</v>
      </c>
      <c r="I98">
        <v>18475.671875</v>
      </c>
      <c r="J98">
        <v>1</v>
      </c>
      <c r="K98">
        <v>2.7602126356214285E-3</v>
      </c>
      <c r="L98">
        <v>0.50998193025588989</v>
      </c>
    </row>
    <row r="99" spans="1:12" x14ac:dyDescent="0.25">
      <c r="A99">
        <v>1065</v>
      </c>
      <c r="B99" s="1">
        <f>DATE(2021,8,2) + TIME(0,0,0)</f>
        <v>44410</v>
      </c>
      <c r="C99">
        <v>1440713728</v>
      </c>
      <c r="D99">
        <v>3343357.5</v>
      </c>
      <c r="E99">
        <v>37.799484252929688</v>
      </c>
      <c r="F99">
        <v>430.91827392578125</v>
      </c>
      <c r="G99">
        <v>9394075</v>
      </c>
      <c r="H99">
        <v>3</v>
      </c>
      <c r="I99">
        <v>21800.130859375</v>
      </c>
      <c r="J99">
        <v>1</v>
      </c>
      <c r="K99">
        <v>2.866639755666256E-3</v>
      </c>
      <c r="L99">
        <v>0.62494909763336182</v>
      </c>
    </row>
    <row r="100" spans="1:12" x14ac:dyDescent="0.25">
      <c r="A100">
        <v>1077.99</v>
      </c>
      <c r="B100" s="1">
        <f>DATE(2021,8,14) + TIME(23,45,35)</f>
        <v>44422.989988425928</v>
      </c>
      <c r="C100">
        <v>1562742016</v>
      </c>
      <c r="D100">
        <v>3626539.25</v>
      </c>
      <c r="E100">
        <v>47.728675842285156</v>
      </c>
      <c r="F100">
        <v>430.91827392578125</v>
      </c>
      <c r="G100">
        <v>9393995</v>
      </c>
      <c r="H100">
        <v>3</v>
      </c>
      <c r="I100">
        <v>21799.9453125</v>
      </c>
      <c r="J100">
        <v>1</v>
      </c>
      <c r="K100">
        <v>3.7185510154813528E-3</v>
      </c>
      <c r="L100">
        <v>0.81067222356796265</v>
      </c>
    </row>
    <row r="101" spans="1:12" x14ac:dyDescent="0.25">
      <c r="A101">
        <v>1078</v>
      </c>
      <c r="B101" s="1">
        <f>DATE(2021,8,15) + TIME(0,0,0)</f>
        <v>44423</v>
      </c>
      <c r="C101">
        <v>1562807040</v>
      </c>
      <c r="D101">
        <v>3626690</v>
      </c>
      <c r="E101">
        <v>47.73297119140625</v>
      </c>
      <c r="F101">
        <v>430.91827392578125</v>
      </c>
      <c r="G101">
        <v>6497980.5</v>
      </c>
      <c r="H101">
        <v>2</v>
      </c>
      <c r="I101">
        <v>15079.380859375</v>
      </c>
      <c r="J101">
        <v>1</v>
      </c>
      <c r="K101">
        <v>2.8476023580878973E-3</v>
      </c>
      <c r="L101">
        <v>0.42941305041313171</v>
      </c>
    </row>
    <row r="102" spans="1:12" x14ac:dyDescent="0.25">
      <c r="A102">
        <v>1078.79</v>
      </c>
      <c r="B102" s="1">
        <f>DATE(2021,8,15) + TIME(18,57,35)</f>
        <v>44423.789988425924</v>
      </c>
      <c r="C102">
        <v>1567940480</v>
      </c>
      <c r="D102">
        <v>3638602.75</v>
      </c>
      <c r="E102">
        <v>48.072517395019531</v>
      </c>
      <c r="F102">
        <v>430.91827392578125</v>
      </c>
      <c r="G102">
        <v>6497980.5</v>
      </c>
      <c r="H102">
        <v>2</v>
      </c>
      <c r="I102">
        <v>15079.3798828125</v>
      </c>
      <c r="J102">
        <v>1</v>
      </c>
      <c r="K102">
        <v>2.8519872575998306E-3</v>
      </c>
      <c r="L102">
        <v>0.43007427453994751</v>
      </c>
    </row>
    <row r="103" spans="1:12" x14ac:dyDescent="0.25">
      <c r="A103">
        <v>1078.8</v>
      </c>
      <c r="B103" s="1">
        <f>DATE(2021,8,15) + TIME(19,12,0)</f>
        <v>44423.8</v>
      </c>
      <c r="C103">
        <v>1568034688</v>
      </c>
      <c r="D103">
        <v>3638821.75</v>
      </c>
      <c r="E103">
        <v>48.079113006591797</v>
      </c>
      <c r="F103">
        <v>430.91830444335938</v>
      </c>
      <c r="G103">
        <v>9429100</v>
      </c>
      <c r="H103">
        <v>3</v>
      </c>
      <c r="I103">
        <v>21881.41015625</v>
      </c>
      <c r="J103">
        <v>1</v>
      </c>
      <c r="K103">
        <v>3.0142185278236866E-3</v>
      </c>
      <c r="L103">
        <v>0.65957343578338623</v>
      </c>
    </row>
    <row r="104" spans="1:12" x14ac:dyDescent="0.25">
      <c r="A104">
        <v>1079.99</v>
      </c>
      <c r="B104" s="1">
        <f>DATE(2021,8,16) + TIME(23,45,35)</f>
        <v>44424.989988425928</v>
      </c>
      <c r="C104">
        <v>1579255296</v>
      </c>
      <c r="D104">
        <v>3664860.5</v>
      </c>
      <c r="E104">
        <v>48.987941741943359</v>
      </c>
      <c r="F104">
        <v>430.91830444335938</v>
      </c>
      <c r="G104">
        <v>9429040</v>
      </c>
      <c r="H104">
        <v>3</v>
      </c>
      <c r="I104">
        <v>21881.271484375</v>
      </c>
      <c r="J104">
        <v>1</v>
      </c>
      <c r="K104">
        <v>3.6527644842863083E-3</v>
      </c>
      <c r="L104">
        <v>0.79930049180984497</v>
      </c>
    </row>
    <row r="105" spans="1:12" x14ac:dyDescent="0.25">
      <c r="A105">
        <v>1080</v>
      </c>
      <c r="B105" s="1">
        <f>DATE(2021,8,17) + TIME(0,0,0)</f>
        <v>44425</v>
      </c>
      <c r="C105">
        <v>1579349120</v>
      </c>
      <c r="D105">
        <v>3665078.25</v>
      </c>
      <c r="E105">
        <v>48.995662689208984</v>
      </c>
      <c r="F105">
        <v>430.91830444335938</v>
      </c>
      <c r="G105">
        <v>9382692</v>
      </c>
      <c r="H105">
        <v>3</v>
      </c>
      <c r="I105">
        <v>21773.71484375</v>
      </c>
      <c r="J105">
        <v>1</v>
      </c>
      <c r="K105">
        <v>3.5461478400975466E-3</v>
      </c>
      <c r="L105">
        <v>0.77215546369552612</v>
      </c>
    </row>
    <row r="106" spans="1:12" x14ac:dyDescent="0.25">
      <c r="A106">
        <v>1084.99</v>
      </c>
      <c r="B106" s="1">
        <f>DATE(2021,8,21) + TIME(23,45,35)</f>
        <v>44429.989988425928</v>
      </c>
      <c r="C106">
        <v>1626168576</v>
      </c>
      <c r="D106">
        <v>3773728.75</v>
      </c>
      <c r="E106">
        <v>53.127059936523438</v>
      </c>
      <c r="F106">
        <v>430.91830444335938</v>
      </c>
      <c r="G106">
        <v>9382660</v>
      </c>
      <c r="H106">
        <v>3</v>
      </c>
      <c r="I106">
        <v>21773.638671875</v>
      </c>
      <c r="J106">
        <v>1</v>
      </c>
      <c r="K106">
        <v>3.8933013565838337E-3</v>
      </c>
      <c r="L106">
        <v>0.84774643182754517</v>
      </c>
    </row>
    <row r="107" spans="1:12" x14ac:dyDescent="0.25">
      <c r="A107">
        <v>1085</v>
      </c>
      <c r="B107" s="1">
        <f>DATE(2021,8,22) + TIME(0,0,0)</f>
        <v>44430</v>
      </c>
      <c r="C107">
        <v>1626289280</v>
      </c>
      <c r="D107">
        <v>3774008.75</v>
      </c>
      <c r="E107">
        <v>53.135097503662109</v>
      </c>
      <c r="F107">
        <v>430.91830444335938</v>
      </c>
      <c r="G107">
        <v>12071182</v>
      </c>
      <c r="H107">
        <v>4</v>
      </c>
      <c r="I107">
        <v>28012.693359375</v>
      </c>
      <c r="J107">
        <v>1</v>
      </c>
      <c r="K107">
        <v>2.8702509589493275E-3</v>
      </c>
      <c r="L107">
        <v>0.80405765771865845</v>
      </c>
    </row>
    <row r="108" spans="1:12" x14ac:dyDescent="0.25">
      <c r="A108">
        <v>1100.99</v>
      </c>
      <c r="B108" s="1">
        <f>DATE(2021,9,6) + TIME(23,45,35)</f>
        <v>44445.989988425928</v>
      </c>
      <c r="C108">
        <v>1819305856</v>
      </c>
      <c r="D108">
        <v>4221927.5</v>
      </c>
      <c r="E108">
        <v>70.115959167480469</v>
      </c>
      <c r="F108">
        <v>430.91842651367188</v>
      </c>
      <c r="G108">
        <v>12070974</v>
      </c>
      <c r="H108">
        <v>4</v>
      </c>
      <c r="I108">
        <v>28012.201171875</v>
      </c>
      <c r="J108">
        <v>1</v>
      </c>
      <c r="K108">
        <v>4.6220086514949799E-3</v>
      </c>
      <c r="L108">
        <v>1.2947862148284912</v>
      </c>
    </row>
    <row r="109" spans="1:12" x14ac:dyDescent="0.25">
      <c r="A109">
        <v>1101</v>
      </c>
      <c r="B109" s="1">
        <f>DATE(2021,9,7) + TIME(0,0,0)</f>
        <v>44446</v>
      </c>
      <c r="C109">
        <v>1819396864</v>
      </c>
      <c r="D109">
        <v>4222139</v>
      </c>
      <c r="E109">
        <v>70.127975463867188</v>
      </c>
      <c r="F109">
        <v>430.91848754882813</v>
      </c>
      <c r="G109">
        <v>9103445</v>
      </c>
      <c r="H109">
        <v>3</v>
      </c>
      <c r="I109">
        <v>21125.6796875</v>
      </c>
      <c r="J109">
        <v>1</v>
      </c>
      <c r="K109">
        <v>5.6904410012066364E-3</v>
      </c>
      <c r="L109">
        <v>1.2022126913070679</v>
      </c>
    </row>
    <row r="110" spans="1:12" x14ac:dyDescent="0.25">
      <c r="A110">
        <v>1101.49</v>
      </c>
      <c r="B110" s="1">
        <f>DATE(2021,9,7) + TIME(11,45,35)</f>
        <v>44446.489988425928</v>
      </c>
      <c r="C110">
        <v>1823857536</v>
      </c>
      <c r="D110">
        <v>4232490.5</v>
      </c>
      <c r="E110">
        <v>70.730155944824219</v>
      </c>
      <c r="F110">
        <v>430.91848754882813</v>
      </c>
      <c r="G110">
        <v>9103428</v>
      </c>
      <c r="H110">
        <v>3</v>
      </c>
      <c r="I110">
        <v>21125.638671875</v>
      </c>
      <c r="J110">
        <v>1</v>
      </c>
      <c r="K110">
        <v>5.8836699463427067E-3</v>
      </c>
      <c r="L110">
        <v>1.2430359125137329</v>
      </c>
    </row>
    <row r="111" spans="1:12" x14ac:dyDescent="0.25">
      <c r="A111">
        <v>1101.5</v>
      </c>
      <c r="B111" s="1">
        <f>DATE(2021,9,7) + TIME(12,0,0)</f>
        <v>44446.5</v>
      </c>
      <c r="C111">
        <v>1823978240</v>
      </c>
      <c r="D111">
        <v>4232770.5</v>
      </c>
      <c r="E111">
        <v>70.742996215820313</v>
      </c>
      <c r="F111">
        <v>430.91842651367188</v>
      </c>
      <c r="G111">
        <v>12071013</v>
      </c>
      <c r="H111">
        <v>4</v>
      </c>
      <c r="I111">
        <v>28012.29296875</v>
      </c>
      <c r="J111">
        <v>1</v>
      </c>
      <c r="K111">
        <v>4.5854412019252777E-3</v>
      </c>
      <c r="L111">
        <v>1.2845461368560791</v>
      </c>
    </row>
    <row r="112" spans="1:12" x14ac:dyDescent="0.25">
      <c r="A112">
        <v>1105.99</v>
      </c>
      <c r="B112" s="1">
        <f>DATE(2021,9,11) + TIME(23,45,35)</f>
        <v>44450.989988425928</v>
      </c>
      <c r="C112">
        <v>1878176512</v>
      </c>
      <c r="D112">
        <v>4358544.5</v>
      </c>
      <c r="E112">
        <v>77.686927795410156</v>
      </c>
      <c r="F112">
        <v>430.91848754882813</v>
      </c>
      <c r="G112">
        <v>12070841</v>
      </c>
      <c r="H112">
        <v>4</v>
      </c>
      <c r="I112">
        <v>28011.890625</v>
      </c>
      <c r="J112">
        <v>1</v>
      </c>
      <c r="K112">
        <v>6.0228393413126469E-3</v>
      </c>
      <c r="L112">
        <v>1.6872127056121826</v>
      </c>
    </row>
    <row r="113" spans="1:12" x14ac:dyDescent="0.25">
      <c r="A113">
        <v>1106</v>
      </c>
      <c r="B113" s="1">
        <f>DATE(2021,9,12) + TIME(0,0,0)</f>
        <v>44451</v>
      </c>
      <c r="C113">
        <v>1878298496</v>
      </c>
      <c r="D113">
        <v>4358827.5</v>
      </c>
      <c r="E113">
        <v>77.70379638671875</v>
      </c>
      <c r="F113">
        <v>430.91848754882813</v>
      </c>
      <c r="G113">
        <v>12194951</v>
      </c>
      <c r="H113">
        <v>4</v>
      </c>
      <c r="I113">
        <v>28299.90234375</v>
      </c>
      <c r="J113">
        <v>1</v>
      </c>
      <c r="K113">
        <v>5.9594572521746159E-3</v>
      </c>
      <c r="L113">
        <v>1.6866210699081421</v>
      </c>
    </row>
    <row r="114" spans="1:12" x14ac:dyDescent="0.25">
      <c r="A114">
        <v>1109.99</v>
      </c>
      <c r="B114" s="1">
        <f>DATE(2021,9,15) + TIME(23,45,35)</f>
        <v>44454.989988425928</v>
      </c>
      <c r="C114">
        <v>1926955904</v>
      </c>
      <c r="D114">
        <v>4471743</v>
      </c>
      <c r="E114">
        <v>85.600662231445313</v>
      </c>
      <c r="F114">
        <v>430.91854858398438</v>
      </c>
      <c r="G114">
        <v>12194746</v>
      </c>
      <c r="H114">
        <v>4</v>
      </c>
      <c r="I114">
        <v>28299.421875</v>
      </c>
      <c r="J114">
        <v>1</v>
      </c>
      <c r="K114">
        <v>7.6597309671342373E-3</v>
      </c>
      <c r="L114">
        <v>2.1678256988525391</v>
      </c>
    </row>
    <row r="115" spans="1:12" x14ac:dyDescent="0.25">
      <c r="A115">
        <v>1110</v>
      </c>
      <c r="B115" s="1">
        <f>DATE(2021,9,16) + TIME(0,0,0)</f>
        <v>44455</v>
      </c>
      <c r="C115">
        <v>1927076736</v>
      </c>
      <c r="D115">
        <v>4472023.5</v>
      </c>
      <c r="E115">
        <v>85.622177124023438</v>
      </c>
      <c r="F115">
        <v>430.9185791015625</v>
      </c>
      <c r="G115">
        <v>12081289</v>
      </c>
      <c r="H115">
        <v>4</v>
      </c>
      <c r="I115">
        <v>28036.130859375</v>
      </c>
      <c r="J115">
        <v>1</v>
      </c>
      <c r="K115">
        <v>7.6733813621103764E-3</v>
      </c>
      <c r="L115">
        <v>2.1514842510223389</v>
      </c>
    </row>
    <row r="116" spans="1:12" x14ac:dyDescent="0.25">
      <c r="A116">
        <v>1111.99</v>
      </c>
      <c r="B116" s="1">
        <f>DATE(2021,9,17) + TIME(23,45,35)</f>
        <v>44456.989988425928</v>
      </c>
      <c r="C116">
        <v>1951118336</v>
      </c>
      <c r="D116">
        <v>4527815</v>
      </c>
      <c r="E116">
        <v>90.294715881347656</v>
      </c>
      <c r="F116">
        <v>430.91860961914063</v>
      </c>
      <c r="G116">
        <v>12081157</v>
      </c>
      <c r="H116">
        <v>4</v>
      </c>
      <c r="I116">
        <v>28035.8203125</v>
      </c>
      <c r="J116">
        <v>1</v>
      </c>
      <c r="K116">
        <v>8.776404894888401E-3</v>
      </c>
      <c r="L116">
        <v>2.4607532024383545</v>
      </c>
    </row>
    <row r="117" spans="1:12" x14ac:dyDescent="0.25">
      <c r="A117">
        <v>1112</v>
      </c>
      <c r="B117" s="1">
        <f>DATE(2021,9,18) + TIME(0,0,0)</f>
        <v>44457</v>
      </c>
      <c r="C117">
        <v>1951238528</v>
      </c>
      <c r="D117">
        <v>4528094</v>
      </c>
      <c r="E117">
        <v>90.319129943847656</v>
      </c>
      <c r="F117">
        <v>430.91860961914063</v>
      </c>
      <c r="G117">
        <v>12026254</v>
      </c>
      <c r="H117">
        <v>4</v>
      </c>
      <c r="I117">
        <v>27908.412109375</v>
      </c>
      <c r="J117">
        <v>1</v>
      </c>
      <c r="K117">
        <v>8.748459629714489E-3</v>
      </c>
      <c r="L117">
        <v>2.4417698383331299</v>
      </c>
    </row>
    <row r="118" spans="1:12" x14ac:dyDescent="0.25">
      <c r="A118">
        <v>1116.99</v>
      </c>
      <c r="B118" s="1">
        <f>DATE(2021,9,22) + TIME(23,45,35)</f>
        <v>44461.989988425928</v>
      </c>
      <c r="C118">
        <v>2011248128</v>
      </c>
      <c r="D118">
        <v>4667353.5</v>
      </c>
      <c r="E118">
        <v>105.82230377197266</v>
      </c>
      <c r="F118">
        <v>430.91873168945313</v>
      </c>
      <c r="G118">
        <v>12025834</v>
      </c>
      <c r="H118">
        <v>4</v>
      </c>
      <c r="I118">
        <v>27907.427734375</v>
      </c>
      <c r="J118">
        <v>1</v>
      </c>
      <c r="K118">
        <v>1.2277481146156788E-2</v>
      </c>
      <c r="L118">
        <v>3.4267499446868896</v>
      </c>
    </row>
    <row r="119" spans="1:12" x14ac:dyDescent="0.25">
      <c r="A119">
        <v>1117</v>
      </c>
      <c r="B119" s="1">
        <f>DATE(2021,9,23) + TIME(0,0,0)</f>
        <v>44462</v>
      </c>
      <c r="C119">
        <v>2011368832</v>
      </c>
      <c r="D119">
        <v>4667634</v>
      </c>
      <c r="E119">
        <v>105.85690307617188</v>
      </c>
      <c r="F119">
        <v>430.91873168945313</v>
      </c>
      <c r="G119">
        <v>12073884</v>
      </c>
      <c r="H119">
        <v>4</v>
      </c>
      <c r="I119">
        <v>28018.93359375</v>
      </c>
      <c r="J119">
        <v>1</v>
      </c>
      <c r="K119">
        <v>1.2346047908067703E-2</v>
      </c>
      <c r="L119">
        <v>3.459658145904541</v>
      </c>
    </row>
    <row r="120" spans="1:12" x14ac:dyDescent="0.25">
      <c r="A120">
        <v>1120.99</v>
      </c>
      <c r="B120" s="1">
        <f>DATE(2021,9,26) + TIME(23,45,35)</f>
        <v>44465.989988425928</v>
      </c>
      <c r="C120">
        <v>2059542016</v>
      </c>
      <c r="D120">
        <v>4779425.5</v>
      </c>
      <c r="E120">
        <v>123.55947875976563</v>
      </c>
      <c r="F120">
        <v>430.91888427734375</v>
      </c>
      <c r="G120">
        <v>12073250</v>
      </c>
      <c r="H120">
        <v>4</v>
      </c>
      <c r="I120">
        <v>28017.453125</v>
      </c>
      <c r="J120">
        <v>1</v>
      </c>
      <c r="K120">
        <v>1.7632080242037773E-2</v>
      </c>
      <c r="L120">
        <v>4.9409313201904297</v>
      </c>
    </row>
    <row r="121" spans="1:12" x14ac:dyDescent="0.25">
      <c r="A121">
        <v>1121</v>
      </c>
      <c r="B121" s="1">
        <f>DATE(2021,9,27) + TIME(0,0,0)</f>
        <v>44466</v>
      </c>
      <c r="C121">
        <v>2059662592</v>
      </c>
      <c r="D121">
        <v>4779705.5</v>
      </c>
      <c r="E121">
        <v>123.60874176025391</v>
      </c>
      <c r="F121">
        <v>430.91888427734375</v>
      </c>
      <c r="G121">
        <v>12058967</v>
      </c>
      <c r="H121">
        <v>4</v>
      </c>
      <c r="I121">
        <v>27984.306640625</v>
      </c>
      <c r="J121">
        <v>1</v>
      </c>
      <c r="K121">
        <v>1.7599964514374733E-2</v>
      </c>
      <c r="L121">
        <v>4.9260950088500977</v>
      </c>
    </row>
    <row r="122" spans="1:12" x14ac:dyDescent="0.25">
      <c r="A122">
        <v>1126.99</v>
      </c>
      <c r="B122" s="1">
        <f>DATE(2021,10,2) + TIME(23,45,35)</f>
        <v>44471.989988425928</v>
      </c>
      <c r="C122">
        <v>2131891328</v>
      </c>
      <c r="D122">
        <v>4947321</v>
      </c>
      <c r="E122">
        <v>163.71917724609375</v>
      </c>
      <c r="F122">
        <v>430.91912841796875</v>
      </c>
      <c r="G122">
        <v>12057908</v>
      </c>
      <c r="H122">
        <v>4</v>
      </c>
      <c r="I122">
        <v>27981.8359375</v>
      </c>
      <c r="J122">
        <v>1</v>
      </c>
      <c r="K122">
        <v>2.643149346113205E-2</v>
      </c>
      <c r="L122">
        <v>7.397972583770752</v>
      </c>
    </row>
    <row r="123" spans="1:12" x14ac:dyDescent="0.25">
      <c r="A123">
        <v>1127</v>
      </c>
      <c r="B123" s="1">
        <f>DATE(2021,10,3) + TIME(0,0,0)</f>
        <v>44472</v>
      </c>
      <c r="C123">
        <v>2132011776</v>
      </c>
      <c r="D123">
        <v>4947600.5</v>
      </c>
      <c r="E123">
        <v>163.78031921386719</v>
      </c>
      <c r="F123">
        <v>430.9189453125</v>
      </c>
      <c r="G123">
        <v>12055539</v>
      </c>
      <c r="H123">
        <v>5</v>
      </c>
      <c r="I123">
        <v>27976.3515625</v>
      </c>
      <c r="J123">
        <v>1</v>
      </c>
      <c r="K123">
        <v>2.1847616881132126E-2</v>
      </c>
      <c r="L123">
        <v>6.1135015487670898</v>
      </c>
    </row>
    <row r="124" spans="1:12" x14ac:dyDescent="0.25">
      <c r="A124">
        <v>1137.99</v>
      </c>
      <c r="B124" s="1">
        <f>DATE(2021,10,13) + TIME(23,45,35)</f>
        <v>44482.989988425928</v>
      </c>
      <c r="C124">
        <v>2264493056</v>
      </c>
      <c r="D124">
        <v>5255039.5</v>
      </c>
      <c r="E124">
        <v>252.29026794433594</v>
      </c>
      <c r="F124">
        <v>430.91943359375</v>
      </c>
      <c r="G124">
        <v>12054054</v>
      </c>
      <c r="H124">
        <v>5</v>
      </c>
      <c r="I124">
        <v>27972.87109375</v>
      </c>
      <c r="J124">
        <v>1</v>
      </c>
      <c r="K124">
        <v>3.4280955791473389E-2</v>
      </c>
      <c r="L124">
        <v>9.592656135559082</v>
      </c>
    </row>
    <row r="125" spans="1:12" x14ac:dyDescent="0.25">
      <c r="A125">
        <v>1138</v>
      </c>
      <c r="B125" s="1">
        <f>DATE(2021,10,14) + TIME(0,0,0)</f>
        <v>44483</v>
      </c>
      <c r="C125">
        <v>2264613888</v>
      </c>
      <c r="D125">
        <v>5255320</v>
      </c>
      <c r="E125">
        <v>252.2977294921875</v>
      </c>
      <c r="F125">
        <v>430.91827392578125</v>
      </c>
      <c r="G125">
        <v>12089392</v>
      </c>
      <c r="H125">
        <v>4</v>
      </c>
      <c r="I125">
        <v>28054.955078125</v>
      </c>
      <c r="J125">
        <v>1</v>
      </c>
      <c r="K125">
        <v>2.6596321258693933E-3</v>
      </c>
      <c r="L125">
        <v>0.74617838859558105</v>
      </c>
    </row>
    <row r="126" spans="1:12" x14ac:dyDescent="0.25">
      <c r="A126">
        <v>1139.99</v>
      </c>
      <c r="B126" s="1">
        <f>DATE(2021,10,15) + TIME(23,45,35)</f>
        <v>44484.989988425928</v>
      </c>
      <c r="C126">
        <v>2288671744</v>
      </c>
      <c r="D126">
        <v>5311149</v>
      </c>
      <c r="E126">
        <v>253.92524719238281</v>
      </c>
      <c r="F126">
        <v>430.91827392578125</v>
      </c>
      <c r="G126">
        <v>12089350</v>
      </c>
      <c r="H126">
        <v>4</v>
      </c>
      <c r="I126">
        <v>28054.857421875</v>
      </c>
      <c r="J126">
        <v>1</v>
      </c>
      <c r="K126">
        <v>3.0049716588109732E-3</v>
      </c>
      <c r="L126">
        <v>0.84306585788726807</v>
      </c>
    </row>
    <row r="127" spans="1:12" x14ac:dyDescent="0.25">
      <c r="A127">
        <v>1140</v>
      </c>
      <c r="B127" s="1">
        <f>DATE(2021,10,16) + TIME(0,0,0)</f>
        <v>44485</v>
      </c>
      <c r="C127">
        <v>2288791296</v>
      </c>
      <c r="D127">
        <v>5311426</v>
      </c>
      <c r="E127">
        <v>253.93367004394531</v>
      </c>
      <c r="F127">
        <v>430.91827392578125</v>
      </c>
      <c r="G127">
        <v>11940323</v>
      </c>
      <c r="H127">
        <v>4</v>
      </c>
      <c r="I127">
        <v>27709.01953125</v>
      </c>
      <c r="J127">
        <v>1</v>
      </c>
      <c r="K127">
        <v>3.0426520388573408E-3</v>
      </c>
      <c r="L127">
        <v>0.84311467409133911</v>
      </c>
    </row>
    <row r="128" spans="1:12" x14ac:dyDescent="0.25">
      <c r="A128">
        <v>1140.99</v>
      </c>
      <c r="B128" s="1">
        <f>DATE(2021,10,16) + TIME(23,45,35)</f>
        <v>44485.989988425928</v>
      </c>
      <c r="C128">
        <v>2300612096</v>
      </c>
      <c r="D128">
        <v>5338858</v>
      </c>
      <c r="E128">
        <v>254.77983093261719</v>
      </c>
      <c r="F128">
        <v>430.91827392578125</v>
      </c>
      <c r="G128">
        <v>11940316</v>
      </c>
      <c r="H128">
        <v>4</v>
      </c>
      <c r="I128">
        <v>27709.00390625</v>
      </c>
      <c r="J128">
        <v>1</v>
      </c>
      <c r="K128">
        <v>3.1019945163279772E-3</v>
      </c>
      <c r="L128">
        <v>0.85955840349197388</v>
      </c>
    </row>
    <row r="129" spans="1:12" x14ac:dyDescent="0.25">
      <c r="A129">
        <v>1141</v>
      </c>
      <c r="B129" s="1">
        <f>DATE(2021,10,17) + TIME(0,0,0)</f>
        <v>44486</v>
      </c>
      <c r="C129">
        <v>2300732928</v>
      </c>
      <c r="D129">
        <v>5339138.5</v>
      </c>
      <c r="E129">
        <v>254.884033203125</v>
      </c>
      <c r="F129">
        <v>430.91973876953125</v>
      </c>
      <c r="G129">
        <v>12089697</v>
      </c>
      <c r="H129">
        <v>5</v>
      </c>
      <c r="I129">
        <v>28055.564453125</v>
      </c>
      <c r="J129">
        <v>1</v>
      </c>
      <c r="K129">
        <v>3.7126507610082626E-2</v>
      </c>
      <c r="L129">
        <v>10.419919013977051</v>
      </c>
    </row>
    <row r="130" spans="1:12" x14ac:dyDescent="0.25">
      <c r="A130">
        <v>1144.99</v>
      </c>
      <c r="B130" s="1">
        <f>DATE(2021,10,20) + TIME(23,45,35)</f>
        <v>44489.989988425928</v>
      </c>
      <c r="C130">
        <v>2348969216</v>
      </c>
      <c r="D130">
        <v>5451076.5</v>
      </c>
      <c r="E130">
        <v>300.26071166992188</v>
      </c>
      <c r="F130">
        <v>430.91986083984375</v>
      </c>
      <c r="G130">
        <v>12088868</v>
      </c>
      <c r="H130">
        <v>5</v>
      </c>
      <c r="I130">
        <v>28053.6328125</v>
      </c>
      <c r="J130">
        <v>1</v>
      </c>
      <c r="K130">
        <v>4.4006884098052979E-2</v>
      </c>
      <c r="L130">
        <v>12.350964546203613</v>
      </c>
    </row>
    <row r="131" spans="1:12" x14ac:dyDescent="0.25">
      <c r="A131">
        <v>1145</v>
      </c>
      <c r="B131" s="1">
        <f>DATE(2021,10,21) + TIME(0,0,0)</f>
        <v>44490</v>
      </c>
      <c r="C131">
        <v>2349090816</v>
      </c>
      <c r="D131">
        <v>5451359</v>
      </c>
      <c r="E131">
        <v>300.40673828125</v>
      </c>
      <c r="F131">
        <v>430.92025756835938</v>
      </c>
      <c r="G131">
        <v>12163310</v>
      </c>
      <c r="H131">
        <v>4</v>
      </c>
      <c r="I131">
        <v>28226.359375</v>
      </c>
      <c r="J131">
        <v>1</v>
      </c>
      <c r="K131">
        <v>5.171256884932518E-2</v>
      </c>
      <c r="L131">
        <v>14.604127883911133</v>
      </c>
    </row>
    <row r="132" spans="1:12" x14ac:dyDescent="0.25">
      <c r="A132">
        <v>1145.99</v>
      </c>
      <c r="B132" s="1">
        <f>DATE(2021,10,21) + TIME(23,45,35)</f>
        <v>44490.989988425928</v>
      </c>
      <c r="C132">
        <v>2361132288</v>
      </c>
      <c r="D132">
        <v>5479302</v>
      </c>
      <c r="E132">
        <v>315.53170776367188</v>
      </c>
      <c r="F132">
        <v>430.92031860351563</v>
      </c>
      <c r="G132">
        <v>12162875</v>
      </c>
      <c r="H132">
        <v>4</v>
      </c>
      <c r="I132">
        <v>28225.34375</v>
      </c>
      <c r="J132">
        <v>1</v>
      </c>
      <c r="K132">
        <v>5.5305551737546921E-2</v>
      </c>
      <c r="L132">
        <v>15.618821144104004</v>
      </c>
    </row>
    <row r="133" spans="1:12" x14ac:dyDescent="0.25">
      <c r="A133">
        <v>1146</v>
      </c>
      <c r="B133" s="1">
        <f>DATE(2021,10,22) + TIME(0,0,0)</f>
        <v>44491</v>
      </c>
      <c r="C133">
        <v>2361252864</v>
      </c>
      <c r="D133">
        <v>5479582</v>
      </c>
      <c r="E133">
        <v>315.659912109375</v>
      </c>
      <c r="F133">
        <v>430.91986083984375</v>
      </c>
      <c r="G133">
        <v>12054361</v>
      </c>
      <c r="H133">
        <v>5</v>
      </c>
      <c r="I133">
        <v>27973.5546875</v>
      </c>
      <c r="J133">
        <v>1</v>
      </c>
      <c r="K133">
        <v>4.5818716287612915E-2</v>
      </c>
      <c r="L133">
        <v>12.822999000549316</v>
      </c>
    </row>
    <row r="134" spans="1:12" x14ac:dyDescent="0.25">
      <c r="A134">
        <v>1147.99</v>
      </c>
      <c r="B134" s="1">
        <f>DATE(2021,10,23) + TIME(23,45,35)</f>
        <v>44492.989988425928</v>
      </c>
      <c r="C134">
        <v>2385240320</v>
      </c>
      <c r="D134">
        <v>5535248</v>
      </c>
      <c r="E134">
        <v>342.74154663085938</v>
      </c>
      <c r="F134">
        <v>430.92001342773438</v>
      </c>
      <c r="G134">
        <v>12053876</v>
      </c>
      <c r="H134">
        <v>5</v>
      </c>
      <c r="I134">
        <v>27972.419921875</v>
      </c>
      <c r="J134">
        <v>1</v>
      </c>
      <c r="K134">
        <v>4.9875196069478989E-2</v>
      </c>
      <c r="L134">
        <v>13.958261489868164</v>
      </c>
    </row>
    <row r="135" spans="1:12" x14ac:dyDescent="0.25">
      <c r="A135">
        <v>1148</v>
      </c>
      <c r="B135" s="1">
        <f>DATE(2021,10,24) + TIME(0,0,0)</f>
        <v>44493</v>
      </c>
      <c r="C135">
        <v>2385361408</v>
      </c>
      <c r="D135">
        <v>5535529</v>
      </c>
      <c r="E135">
        <v>342.86724853515625</v>
      </c>
      <c r="F135">
        <v>430.91976928710938</v>
      </c>
      <c r="G135">
        <v>12116247</v>
      </c>
      <c r="H135">
        <v>6</v>
      </c>
      <c r="I135">
        <v>28117.17578125</v>
      </c>
      <c r="J135">
        <v>1</v>
      </c>
      <c r="K135">
        <v>4.4686619192361832E-2</v>
      </c>
      <c r="L135">
        <v>12.570232391357422</v>
      </c>
    </row>
    <row r="136" spans="1:12" x14ac:dyDescent="0.25">
      <c r="A136">
        <v>1153.99</v>
      </c>
      <c r="B136" s="1">
        <f>DATE(2021,10,29) + TIME(23,45,35)</f>
        <v>44498.989988425928</v>
      </c>
      <c r="C136">
        <v>2457933824</v>
      </c>
      <c r="D136">
        <v>5703941</v>
      </c>
      <c r="E136">
        <v>427.78372192382813</v>
      </c>
      <c r="F136">
        <v>430.92019653320313</v>
      </c>
      <c r="G136">
        <v>12115029</v>
      </c>
      <c r="H136">
        <v>6</v>
      </c>
      <c r="I136">
        <v>28114.3203125</v>
      </c>
      <c r="J136">
        <v>1</v>
      </c>
      <c r="K136">
        <v>5.4838858544826508E-2</v>
      </c>
      <c r="L136">
        <v>15.426032066345215</v>
      </c>
    </row>
    <row r="137" spans="1:12" x14ac:dyDescent="0.25">
      <c r="A137">
        <v>1154</v>
      </c>
      <c r="B137" s="1">
        <f>DATE(2021,10,30) + TIME(0,0,0)</f>
        <v>44499</v>
      </c>
      <c r="C137">
        <v>2458053632</v>
      </c>
      <c r="D137">
        <v>5704219.5</v>
      </c>
      <c r="E137">
        <v>427.96054077148438</v>
      </c>
      <c r="F137">
        <v>430.920654296875</v>
      </c>
      <c r="G137">
        <v>11982179</v>
      </c>
      <c r="H137">
        <v>5</v>
      </c>
      <c r="I137">
        <v>27806</v>
      </c>
      <c r="J137">
        <v>1</v>
      </c>
      <c r="K137">
        <v>6.3552707433700562E-2</v>
      </c>
      <c r="L137">
        <v>17.682703018188477</v>
      </c>
    </row>
    <row r="138" spans="1:12" x14ac:dyDescent="0.25">
      <c r="A138">
        <v>1156.99</v>
      </c>
      <c r="B138" s="1">
        <f>DATE(2021,11,1) + TIME(23,45,35)</f>
        <v>44501.989988425928</v>
      </c>
      <c r="C138">
        <v>2493878528</v>
      </c>
      <c r="D138">
        <v>5787355</v>
      </c>
      <c r="E138">
        <v>484.96652221679688</v>
      </c>
      <c r="F138">
        <v>430.92092895507813</v>
      </c>
      <c r="G138">
        <v>11981241</v>
      </c>
      <c r="H138">
        <v>5</v>
      </c>
      <c r="I138">
        <v>27803.8046875</v>
      </c>
      <c r="J138">
        <v>1</v>
      </c>
      <c r="K138">
        <v>7.1442738175392151E-2</v>
      </c>
      <c r="L138">
        <v>19.878000259399414</v>
      </c>
    </row>
    <row r="139" spans="1:12" x14ac:dyDescent="0.25">
      <c r="A139">
        <v>1157</v>
      </c>
      <c r="B139" s="1">
        <f>DATE(2021,11,2) + TIME(0,0,0)</f>
        <v>44502</v>
      </c>
      <c r="C139">
        <v>2493999360</v>
      </c>
      <c r="D139">
        <v>5787635.5</v>
      </c>
      <c r="E139">
        <v>485.13766479492188</v>
      </c>
      <c r="F139">
        <v>430.92037963867188</v>
      </c>
      <c r="G139">
        <v>12076683</v>
      </c>
      <c r="H139">
        <v>6</v>
      </c>
      <c r="I139">
        <v>28025.322265625</v>
      </c>
      <c r="J139">
        <v>1</v>
      </c>
      <c r="K139">
        <v>6.1027612537145615E-2</v>
      </c>
      <c r="L139">
        <v>17.113628387451172</v>
      </c>
    </row>
    <row r="140" spans="1:12" x14ac:dyDescent="0.25">
      <c r="A140">
        <v>1166.99</v>
      </c>
      <c r="B140" s="1">
        <f>DATE(2021,11,11) + TIME(23,45,35)</f>
        <v>44511.989988425928</v>
      </c>
      <c r="C140">
        <v>2614632192</v>
      </c>
      <c r="D140">
        <v>6067577.5</v>
      </c>
      <c r="E140">
        <v>686.79376220703125</v>
      </c>
      <c r="F140">
        <v>430.92132568359375</v>
      </c>
      <c r="G140">
        <v>12074357</v>
      </c>
      <c r="H140">
        <v>6</v>
      </c>
      <c r="I140">
        <v>28019.86328125</v>
      </c>
      <c r="J140">
        <v>1</v>
      </c>
      <c r="K140">
        <v>8.0490559339523315E-2</v>
      </c>
      <c r="L140">
        <v>22.571512222290039</v>
      </c>
    </row>
    <row r="141" spans="1:12" x14ac:dyDescent="0.25">
      <c r="A141">
        <v>1167</v>
      </c>
      <c r="B141" s="1">
        <f>DATE(2021,11,12) + TIME(0,0,0)</f>
        <v>44512</v>
      </c>
      <c r="C141">
        <v>2614749952</v>
      </c>
      <c r="D141">
        <v>6067850.5</v>
      </c>
      <c r="E141">
        <v>687.05352783203125</v>
      </c>
      <c r="F141">
        <v>430.922119140625</v>
      </c>
      <c r="G141">
        <v>11768177</v>
      </c>
      <c r="H141">
        <v>5</v>
      </c>
      <c r="I141">
        <v>27309.2890625</v>
      </c>
      <c r="J141">
        <v>1</v>
      </c>
      <c r="K141">
        <v>9.5026224851608276E-2</v>
      </c>
      <c r="L141">
        <v>25.975669860839844</v>
      </c>
    </row>
    <row r="142" spans="1:12" x14ac:dyDescent="0.25">
      <c r="A142">
        <v>1167.3900000000001</v>
      </c>
      <c r="B142" s="1">
        <f>DATE(2021,11,12) + TIME(9,21,36)</f>
        <v>44512.39</v>
      </c>
      <c r="C142">
        <v>2619339520</v>
      </c>
      <c r="D142">
        <v>6078501</v>
      </c>
      <c r="E142">
        <v>697.314453125</v>
      </c>
      <c r="F142">
        <v>430.92218017578125</v>
      </c>
      <c r="G142">
        <v>11767973</v>
      </c>
      <c r="H142">
        <v>5</v>
      </c>
      <c r="I142">
        <v>27308.814453125</v>
      </c>
      <c r="J142">
        <v>1</v>
      </c>
      <c r="K142">
        <v>9.6765205264091492E-2</v>
      </c>
      <c r="L142">
        <v>26.451025009155273</v>
      </c>
    </row>
    <row r="143" spans="1:12" x14ac:dyDescent="0.25">
      <c r="A143">
        <v>1167.4000000000001</v>
      </c>
      <c r="B143" s="1">
        <f>DATE(2021,11,12) + TIME(9,35,59)</f>
        <v>44512.399988425925</v>
      </c>
      <c r="C143">
        <v>2619459584</v>
      </c>
      <c r="D143">
        <v>6078779.5</v>
      </c>
      <c r="E143">
        <v>697.5479736328125</v>
      </c>
      <c r="F143">
        <v>430.92147827148438</v>
      </c>
      <c r="G143">
        <v>11999640</v>
      </c>
      <c r="H143">
        <v>6</v>
      </c>
      <c r="I143">
        <v>27846.466796875</v>
      </c>
      <c r="J143">
        <v>1</v>
      </c>
      <c r="K143">
        <v>8.3785220980644226E-2</v>
      </c>
      <c r="L143">
        <v>23.350790023803711</v>
      </c>
    </row>
    <row r="144" spans="1:12" x14ac:dyDescent="0.25">
      <c r="A144">
        <v>1168.99</v>
      </c>
      <c r="B144" s="1">
        <f>DATE(2021,11,13) + TIME(23,45,35)</f>
        <v>44513.989988425928</v>
      </c>
      <c r="C144">
        <v>2638538496</v>
      </c>
      <c r="D144">
        <v>6123054.5</v>
      </c>
      <c r="E144">
        <v>735.80535888671875</v>
      </c>
      <c r="F144">
        <v>430.92166137695313</v>
      </c>
      <c r="G144">
        <v>11999170</v>
      </c>
      <c r="H144">
        <v>6</v>
      </c>
      <c r="I144">
        <v>27845.36328125</v>
      </c>
      <c r="J144">
        <v>1</v>
      </c>
      <c r="K144">
        <v>8.7744452059268951E-2</v>
      </c>
      <c r="L144">
        <v>24.454219818115234</v>
      </c>
    </row>
    <row r="145" spans="1:12" x14ac:dyDescent="0.25">
      <c r="A145">
        <v>1169</v>
      </c>
      <c r="B145" s="1">
        <f>DATE(2021,11,14) + TIME(0,0,0)</f>
        <v>44514</v>
      </c>
      <c r="C145">
        <v>2638658560</v>
      </c>
      <c r="D145">
        <v>6123333</v>
      </c>
      <c r="E145">
        <v>736.0474853515625</v>
      </c>
      <c r="F145">
        <v>430.92160034179688</v>
      </c>
      <c r="G145">
        <v>12004750</v>
      </c>
      <c r="H145">
        <v>6</v>
      </c>
      <c r="I145">
        <v>27858.31640625</v>
      </c>
      <c r="J145">
        <v>1</v>
      </c>
      <c r="K145">
        <v>8.6853645741939545E-2</v>
      </c>
      <c r="L145">
        <v>24.216997146606445</v>
      </c>
    </row>
    <row r="146" spans="1:12" x14ac:dyDescent="0.25">
      <c r="A146">
        <v>1173.99</v>
      </c>
      <c r="B146" s="1">
        <f>DATE(2021,11,18) + TIME(23,45,35)</f>
        <v>44518.989988425928</v>
      </c>
      <c r="C146">
        <v>2698558208</v>
      </c>
      <c r="D146">
        <v>6262336.5</v>
      </c>
      <c r="E146">
        <v>866.255859375</v>
      </c>
      <c r="F146">
        <v>430.9222412109375</v>
      </c>
      <c r="G146">
        <v>12003253</v>
      </c>
      <c r="H146">
        <v>6</v>
      </c>
      <c r="I146">
        <v>27854.798828125</v>
      </c>
      <c r="J146">
        <v>1</v>
      </c>
      <c r="K146">
        <v>9.9464982748031616E-2</v>
      </c>
      <c r="L146">
        <v>27.733356475830078</v>
      </c>
    </row>
    <row r="147" spans="1:12" x14ac:dyDescent="0.25">
      <c r="A147">
        <v>1174</v>
      </c>
      <c r="B147" s="1">
        <f>DATE(2021,11,19) + TIME(0,0,0)</f>
        <v>44519</v>
      </c>
      <c r="C147">
        <v>2698678016</v>
      </c>
      <c r="D147">
        <v>6262615</v>
      </c>
      <c r="E147">
        <v>866.57196044921875</v>
      </c>
      <c r="F147">
        <v>430.923095703125</v>
      </c>
      <c r="G147">
        <v>11986971</v>
      </c>
      <c r="H147">
        <v>5</v>
      </c>
      <c r="I147">
        <v>27816.9609375</v>
      </c>
      <c r="J147">
        <v>1</v>
      </c>
      <c r="K147">
        <v>0.11350914835929871</v>
      </c>
      <c r="L147">
        <v>31.610675811767578</v>
      </c>
    </row>
    <row r="148" spans="1:12" x14ac:dyDescent="0.25">
      <c r="A148">
        <v>1176.99</v>
      </c>
      <c r="B148" s="1">
        <f>DATE(2021,11,21) + TIME(23,45,35)</f>
        <v>44521.989988425928</v>
      </c>
      <c r="C148">
        <v>2734516736</v>
      </c>
      <c r="D148">
        <v>6345782</v>
      </c>
      <c r="E148">
        <v>966.74139404296875</v>
      </c>
      <c r="F148">
        <v>430.923583984375</v>
      </c>
      <c r="G148">
        <v>11985637</v>
      </c>
      <c r="H148">
        <v>5</v>
      </c>
      <c r="I148">
        <v>27813.833984375</v>
      </c>
      <c r="J148">
        <v>1</v>
      </c>
      <c r="K148">
        <v>0.12473785132169724</v>
      </c>
      <c r="L148">
        <v>34.737709045410156</v>
      </c>
    </row>
    <row r="149" spans="1:12" x14ac:dyDescent="0.25">
      <c r="A149">
        <v>1177</v>
      </c>
      <c r="B149" s="1">
        <f>DATE(2021,11,22) + TIME(0,0,0)</f>
        <v>44522</v>
      </c>
      <c r="C149">
        <v>2734636288</v>
      </c>
      <c r="D149">
        <v>6346059.5</v>
      </c>
      <c r="E149">
        <v>967.041748046875</v>
      </c>
      <c r="F149">
        <v>430.92254638671875</v>
      </c>
      <c r="G149">
        <v>11961262</v>
      </c>
      <c r="H149">
        <v>6</v>
      </c>
      <c r="I149">
        <v>27757.3359375</v>
      </c>
      <c r="J149">
        <v>1</v>
      </c>
      <c r="K149">
        <v>0.10809620469808578</v>
      </c>
      <c r="L149">
        <v>30.03709602355957</v>
      </c>
    </row>
    <row r="150" spans="1:12" x14ac:dyDescent="0.25">
      <c r="A150">
        <v>1180.99</v>
      </c>
      <c r="B150" s="1">
        <f>DATE(2021,11,25) + TIME(23,45,35)</f>
        <v>44525.989988425928</v>
      </c>
      <c r="C150">
        <v>2782359040</v>
      </c>
      <c r="D150">
        <v>6456805</v>
      </c>
      <c r="E150">
        <v>1092.9837646484375</v>
      </c>
      <c r="F150">
        <v>430.92324829101563</v>
      </c>
      <c r="G150">
        <v>11960174</v>
      </c>
      <c r="H150">
        <v>6</v>
      </c>
      <c r="I150">
        <v>27754.765625</v>
      </c>
      <c r="J150">
        <v>1</v>
      </c>
      <c r="K150">
        <v>0.11734465509653091</v>
      </c>
      <c r="L150">
        <v>32.606998443603516</v>
      </c>
    </row>
    <row r="151" spans="1:12" x14ac:dyDescent="0.25">
      <c r="A151">
        <v>1181</v>
      </c>
      <c r="B151" s="1">
        <f>DATE(2021,11,26) + TIME(0,0,0)</f>
        <v>44526</v>
      </c>
      <c r="C151">
        <v>2782479616</v>
      </c>
      <c r="D151">
        <v>6457084.5</v>
      </c>
      <c r="E151">
        <v>1093.315185546875</v>
      </c>
      <c r="F151">
        <v>430.92333984375</v>
      </c>
      <c r="G151">
        <v>12046025</v>
      </c>
      <c r="H151">
        <v>6</v>
      </c>
      <c r="I151">
        <v>27953.984375</v>
      </c>
      <c r="J151">
        <v>1</v>
      </c>
      <c r="K151">
        <v>0.11842545866966248</v>
      </c>
      <c r="L151">
        <v>33.143886566162109</v>
      </c>
    </row>
    <row r="152" spans="1:12" x14ac:dyDescent="0.25">
      <c r="A152">
        <v>1184.99</v>
      </c>
      <c r="B152" s="1">
        <f>DATE(2021,11,29) + TIME(23,45,35)</f>
        <v>44529.989988425928</v>
      </c>
      <c r="C152">
        <v>2830540288</v>
      </c>
      <c r="D152">
        <v>6568614</v>
      </c>
      <c r="E152">
        <v>1232.446533203125</v>
      </c>
      <c r="F152">
        <v>430.92404174804688</v>
      </c>
      <c r="G152">
        <v>12044846</v>
      </c>
      <c r="H152">
        <v>6</v>
      </c>
      <c r="I152">
        <v>27951.203125</v>
      </c>
      <c r="J152">
        <v>1</v>
      </c>
      <c r="K152">
        <v>0.12836448848247528</v>
      </c>
      <c r="L152">
        <v>35.925533294677734</v>
      </c>
    </row>
    <row r="153" spans="1:12" x14ac:dyDescent="0.25">
      <c r="A153">
        <v>1185</v>
      </c>
      <c r="B153" s="1">
        <f>DATE(2021,11,30) + TIME(0,0,0)</f>
        <v>44530</v>
      </c>
      <c r="C153">
        <v>2830660608</v>
      </c>
      <c r="D153">
        <v>6568893</v>
      </c>
      <c r="E153">
        <v>1232.8099365234375</v>
      </c>
      <c r="F153">
        <v>430.92416381835938</v>
      </c>
      <c r="G153">
        <v>12017529</v>
      </c>
      <c r="H153">
        <v>6</v>
      </c>
      <c r="I153">
        <v>27887.806640625</v>
      </c>
      <c r="J153">
        <v>1</v>
      </c>
      <c r="K153">
        <v>0.13012473285198212</v>
      </c>
      <c r="L153">
        <v>36.336215972900391</v>
      </c>
    </row>
    <row r="154" spans="1:12" x14ac:dyDescent="0.25">
      <c r="A154">
        <v>1186.99</v>
      </c>
      <c r="B154" s="1">
        <f>DATE(2021,12,1) + TIME(23,45,35)</f>
        <v>44531.989988425928</v>
      </c>
      <c r="C154">
        <v>2854574592</v>
      </c>
      <c r="D154">
        <v>6624387.5</v>
      </c>
      <c r="E154">
        <v>1307.292236328125</v>
      </c>
      <c r="F154">
        <v>430.92453002929688</v>
      </c>
      <c r="G154">
        <v>12016843</v>
      </c>
      <c r="H154">
        <v>6</v>
      </c>
      <c r="I154">
        <v>27886.1875</v>
      </c>
      <c r="J154">
        <v>1</v>
      </c>
      <c r="K154">
        <v>0.13591982424259186</v>
      </c>
      <c r="L154">
        <v>37.954444885253906</v>
      </c>
    </row>
    <row r="155" spans="1:12" x14ac:dyDescent="0.25">
      <c r="A155">
        <v>1187</v>
      </c>
      <c r="B155" s="1">
        <f>DATE(2021,12,2) + TIME(0,0,0)</f>
        <v>44532</v>
      </c>
      <c r="C155">
        <v>2854695680</v>
      </c>
      <c r="D155">
        <v>6624669</v>
      </c>
      <c r="E155">
        <v>1307.668212890625</v>
      </c>
      <c r="F155">
        <v>430.92440795898438</v>
      </c>
      <c r="G155">
        <v>12125993</v>
      </c>
      <c r="H155">
        <v>6</v>
      </c>
      <c r="I155">
        <v>28139.490234375</v>
      </c>
      <c r="J155">
        <v>1</v>
      </c>
      <c r="K155">
        <v>0.13344432413578033</v>
      </c>
      <c r="L155">
        <v>37.600727081298828</v>
      </c>
    </row>
    <row r="156" spans="1:12" x14ac:dyDescent="0.25">
      <c r="A156">
        <v>1187.79</v>
      </c>
      <c r="B156" s="1">
        <f>DATE(2021,12,2) + TIME(18,57,35)</f>
        <v>44532.789988425924</v>
      </c>
      <c r="C156">
        <v>2864275200</v>
      </c>
      <c r="D156">
        <v>6646899</v>
      </c>
      <c r="E156">
        <v>1337.7452392578125</v>
      </c>
      <c r="F156">
        <v>430.924560546875</v>
      </c>
      <c r="G156">
        <v>12125701</v>
      </c>
      <c r="H156">
        <v>6</v>
      </c>
      <c r="I156">
        <v>28138.802734375</v>
      </c>
      <c r="J156">
        <v>1</v>
      </c>
      <c r="K156">
        <v>0.1358853280544281</v>
      </c>
      <c r="L156">
        <v>38.288532257080078</v>
      </c>
    </row>
    <row r="157" spans="1:12" x14ac:dyDescent="0.25">
      <c r="A157">
        <v>1187.8</v>
      </c>
      <c r="B157" s="1">
        <f>DATE(2021,12,2) + TIME(19,12,0)</f>
        <v>44532.800000000003</v>
      </c>
      <c r="C157">
        <v>2864396544</v>
      </c>
      <c r="D157">
        <v>6647181</v>
      </c>
      <c r="E157">
        <v>1338.1202392578125</v>
      </c>
      <c r="F157">
        <v>430.92434692382813</v>
      </c>
      <c r="G157">
        <v>12151754</v>
      </c>
      <c r="H157">
        <v>6</v>
      </c>
      <c r="I157">
        <v>28199.275390625</v>
      </c>
      <c r="J157">
        <v>1</v>
      </c>
      <c r="K157">
        <v>0.1328071802854538</v>
      </c>
      <c r="L157">
        <v>37.500465393066406</v>
      </c>
    </row>
    <row r="158" spans="1:12" x14ac:dyDescent="0.25">
      <c r="A158">
        <v>1189.99</v>
      </c>
      <c r="B158" s="1">
        <f>DATE(2021,12,4) + TIME(23,45,35)</f>
        <v>44534.989988425928</v>
      </c>
      <c r="C158">
        <v>2891007744</v>
      </c>
      <c r="D158">
        <v>6708934.5</v>
      </c>
      <c r="E158">
        <v>1422.8653564453125</v>
      </c>
      <c r="F158">
        <v>430.9248046875</v>
      </c>
      <c r="G158">
        <v>12151004</v>
      </c>
      <c r="H158">
        <v>6</v>
      </c>
      <c r="I158">
        <v>28197.50390625</v>
      </c>
      <c r="J158">
        <v>1</v>
      </c>
      <c r="K158">
        <v>0.13907539844512939</v>
      </c>
      <c r="L158">
        <v>39.270408630371094</v>
      </c>
    </row>
    <row r="159" spans="1:12" x14ac:dyDescent="0.25">
      <c r="A159">
        <v>1190</v>
      </c>
      <c r="B159" s="1">
        <f>DATE(2021,12,5) + TIME(0,0,0)</f>
        <v>44535</v>
      </c>
      <c r="C159">
        <v>2891129856</v>
      </c>
      <c r="D159">
        <v>6709217.5</v>
      </c>
      <c r="E159">
        <v>1423.25244140625</v>
      </c>
      <c r="F159">
        <v>430.92462158203125</v>
      </c>
      <c r="G159">
        <v>12202024</v>
      </c>
      <c r="H159">
        <v>6</v>
      </c>
      <c r="I159">
        <v>28315.912109375</v>
      </c>
      <c r="J159">
        <v>1</v>
      </c>
      <c r="K159">
        <v>0.13652186095714569</v>
      </c>
      <c r="L159">
        <v>38.710258483886719</v>
      </c>
    </row>
    <row r="160" spans="1:12" x14ac:dyDescent="0.25">
      <c r="A160">
        <v>1190.99</v>
      </c>
      <c r="B160" s="1">
        <f>DATE(2021,12,5) + TIME(23,45,35)</f>
        <v>44535.989988425928</v>
      </c>
      <c r="C160">
        <v>2903209728</v>
      </c>
      <c r="D160">
        <v>6737250</v>
      </c>
      <c r="E160">
        <v>1461.9847412109375</v>
      </c>
      <c r="F160">
        <v>430.92483520507813</v>
      </c>
      <c r="G160">
        <v>12201701</v>
      </c>
      <c r="H160">
        <v>6</v>
      </c>
      <c r="I160">
        <v>28315.1484375</v>
      </c>
      <c r="J160">
        <v>1</v>
      </c>
      <c r="K160">
        <v>0.13921000063419342</v>
      </c>
      <c r="L160">
        <v>39.472469329833984</v>
      </c>
    </row>
    <row r="161" spans="1:12" x14ac:dyDescent="0.25">
      <c r="A161">
        <v>1191</v>
      </c>
      <c r="B161" s="1">
        <f>DATE(2021,12,6) + TIME(0,0,0)</f>
        <v>44536</v>
      </c>
      <c r="C161">
        <v>2903330560</v>
      </c>
      <c r="D161">
        <v>6737531</v>
      </c>
      <c r="E161">
        <v>1462.53857421875</v>
      </c>
      <c r="F161">
        <v>430.92901611328125</v>
      </c>
      <c r="G161">
        <v>12096141</v>
      </c>
      <c r="H161">
        <v>4</v>
      </c>
      <c r="I161">
        <v>28069.916015625</v>
      </c>
      <c r="J161">
        <v>1</v>
      </c>
      <c r="K161">
        <v>0.19691365957260132</v>
      </c>
      <c r="L161">
        <v>55.382553100585938</v>
      </c>
    </row>
    <row r="162" spans="1:12" x14ac:dyDescent="0.25">
      <c r="A162">
        <v>1191.5899999999999</v>
      </c>
      <c r="B162" s="1">
        <f>DATE(2021,12,6) + TIME(14,9,35)</f>
        <v>44536.589988425927</v>
      </c>
      <c r="C162">
        <v>2910467072</v>
      </c>
      <c r="D162">
        <v>6754091.5</v>
      </c>
      <c r="E162">
        <v>1495.8150634765625</v>
      </c>
      <c r="F162">
        <v>430.9290771484375</v>
      </c>
      <c r="G162">
        <v>12095483</v>
      </c>
      <c r="H162">
        <v>4</v>
      </c>
      <c r="I162">
        <v>28068.384765625</v>
      </c>
      <c r="J162">
        <v>1</v>
      </c>
      <c r="K162">
        <v>0.20235636830329895</v>
      </c>
      <c r="L162">
        <v>56.913330078125</v>
      </c>
    </row>
    <row r="163" spans="1:12" x14ac:dyDescent="0.25">
      <c r="A163">
        <v>1191.5999999999999</v>
      </c>
      <c r="B163" s="1">
        <f>DATE(2021,12,6) + TIME(14,24,0)</f>
        <v>44536.6</v>
      </c>
      <c r="C163">
        <v>2910587392</v>
      </c>
      <c r="D163">
        <v>6754370.5</v>
      </c>
      <c r="E163">
        <v>1496.2838134765625</v>
      </c>
      <c r="F163">
        <v>430.92657470703125</v>
      </c>
      <c r="G163">
        <v>12022909</v>
      </c>
      <c r="H163">
        <v>5</v>
      </c>
      <c r="I163">
        <v>27900.134765625</v>
      </c>
      <c r="J163">
        <v>1</v>
      </c>
      <c r="K163">
        <v>0.16770042479038239</v>
      </c>
      <c r="L163">
        <v>46.867240905761719</v>
      </c>
    </row>
    <row r="164" spans="1:12" x14ac:dyDescent="0.25">
      <c r="A164">
        <v>1191.99</v>
      </c>
      <c r="B164" s="1">
        <f>DATE(2021,12,6) + TIME(23,45,35)</f>
        <v>44536.989988425928</v>
      </c>
      <c r="C164">
        <v>2915276288</v>
      </c>
      <c r="D164">
        <v>6765251.5</v>
      </c>
      <c r="E164">
        <v>1514.625732421875</v>
      </c>
      <c r="F164">
        <v>430.92666625976563</v>
      </c>
      <c r="G164">
        <v>12022797</v>
      </c>
      <c r="H164">
        <v>5</v>
      </c>
      <c r="I164">
        <v>27899.8671875</v>
      </c>
      <c r="J164">
        <v>1</v>
      </c>
      <c r="K164">
        <v>0.16865706443786621</v>
      </c>
      <c r="L164">
        <v>47.134593963623047</v>
      </c>
    </row>
    <row r="165" spans="1:12" x14ac:dyDescent="0.25">
      <c r="A165">
        <v>1192</v>
      </c>
      <c r="B165" s="1">
        <f>DATE(2021,12,7) + TIME(0,0,0)</f>
        <v>44537</v>
      </c>
      <c r="C165">
        <v>2915397120</v>
      </c>
      <c r="D165">
        <v>6765531.5</v>
      </c>
      <c r="E165">
        <v>1515.0465087890625</v>
      </c>
      <c r="F165">
        <v>430.92532348632813</v>
      </c>
      <c r="G165">
        <v>12073920</v>
      </c>
      <c r="H165">
        <v>6</v>
      </c>
      <c r="I165">
        <v>28018.58984375</v>
      </c>
      <c r="J165">
        <v>1</v>
      </c>
      <c r="K165">
        <v>0.1499493420124054</v>
      </c>
      <c r="L165">
        <v>42.076786041259766</v>
      </c>
    </row>
    <row r="166" spans="1:12" x14ac:dyDescent="0.25">
      <c r="A166">
        <v>1203.99</v>
      </c>
      <c r="B166" s="1">
        <f>DATE(2021,12,18) + TIME(23,45,35)</f>
        <v>44548.989988425928</v>
      </c>
      <c r="C166">
        <v>3060134400</v>
      </c>
      <c r="D166">
        <v>7101406</v>
      </c>
      <c r="E166">
        <v>2088.1455078125</v>
      </c>
      <c r="F166">
        <v>430.92849731445313</v>
      </c>
      <c r="G166">
        <v>12069531</v>
      </c>
      <c r="H166">
        <v>6</v>
      </c>
      <c r="I166">
        <v>28008.19921875</v>
      </c>
      <c r="J166">
        <v>1</v>
      </c>
      <c r="K166">
        <v>0.18697507679462433</v>
      </c>
      <c r="L166">
        <v>52.466453552246094</v>
      </c>
    </row>
    <row r="167" spans="1:12" x14ac:dyDescent="0.25">
      <c r="A167">
        <v>1204</v>
      </c>
      <c r="B167" s="1">
        <f>DATE(2021,12,19) + TIME(0,0,0)</f>
        <v>44549</v>
      </c>
      <c r="C167">
        <v>3060246272</v>
      </c>
      <c r="D167">
        <v>7101666</v>
      </c>
      <c r="E167">
        <v>2088.840087890625</v>
      </c>
      <c r="F167">
        <v>430.9346923828125</v>
      </c>
      <c r="G167">
        <v>11205103</v>
      </c>
      <c r="H167">
        <v>4</v>
      </c>
      <c r="I167">
        <v>26001.859375</v>
      </c>
      <c r="J167">
        <v>1</v>
      </c>
      <c r="K167">
        <v>0.26646679639816284</v>
      </c>
      <c r="L167">
        <v>69.471435546875</v>
      </c>
    </row>
    <row r="168" spans="1:12" x14ac:dyDescent="0.25">
      <c r="A168">
        <v>1206.99</v>
      </c>
      <c r="B168" s="1">
        <f>DATE(2021,12,21) + TIME(23,45,35)</f>
        <v>44551.989988425928</v>
      </c>
      <c r="C168">
        <v>3093744384</v>
      </c>
      <c r="D168">
        <v>7179399</v>
      </c>
      <c r="E168">
        <v>2308.814697265625</v>
      </c>
      <c r="F168">
        <v>430.9359130859375</v>
      </c>
      <c r="G168">
        <v>11202320</v>
      </c>
      <c r="H168">
        <v>4</v>
      </c>
      <c r="I168">
        <v>25995.328125</v>
      </c>
      <c r="J168">
        <v>1</v>
      </c>
      <c r="K168">
        <v>0.2915097177028656</v>
      </c>
      <c r="L168">
        <v>76.000457763671875</v>
      </c>
    </row>
    <row r="169" spans="1:12" x14ac:dyDescent="0.25">
      <c r="A169">
        <v>1207</v>
      </c>
      <c r="B169" s="1">
        <f>DATE(2021,12,22) + TIME(0,0,0)</f>
        <v>44552</v>
      </c>
      <c r="C169">
        <v>3093864960</v>
      </c>
      <c r="D169">
        <v>7179679</v>
      </c>
      <c r="E169">
        <v>2309.389404296875</v>
      </c>
      <c r="F169">
        <v>430.92898559570313</v>
      </c>
      <c r="G169">
        <v>12056193</v>
      </c>
      <c r="H169">
        <v>6</v>
      </c>
      <c r="I169">
        <v>27977.21484375</v>
      </c>
      <c r="J169">
        <v>1</v>
      </c>
      <c r="K169">
        <v>0.20503820478916168</v>
      </c>
      <c r="L169">
        <v>57.481838226318359</v>
      </c>
    </row>
    <row r="170" spans="1:12" x14ac:dyDescent="0.25">
      <c r="A170">
        <v>1208.99</v>
      </c>
      <c r="B170" s="1">
        <f>DATE(2021,12,23) + TIME(23,45,35)</f>
        <v>44553.989988425928</v>
      </c>
      <c r="C170">
        <v>3117856256</v>
      </c>
      <c r="D170">
        <v>7235352.5</v>
      </c>
      <c r="E170">
        <v>2425.079345703125</v>
      </c>
      <c r="F170">
        <v>430.9300537109375</v>
      </c>
      <c r="G170">
        <v>12055636</v>
      </c>
      <c r="H170">
        <v>6</v>
      </c>
      <c r="I170">
        <v>27975.853515625</v>
      </c>
      <c r="J170">
        <v>1</v>
      </c>
      <c r="K170">
        <v>0.20989401638507843</v>
      </c>
      <c r="L170">
        <v>58.843151092529297</v>
      </c>
    </row>
    <row r="171" spans="1:12" x14ac:dyDescent="0.25">
      <c r="A171">
        <v>1209</v>
      </c>
      <c r="B171" s="1">
        <f>DATE(2021,12,24) + TIME(0,0,0)</f>
        <v>44554</v>
      </c>
      <c r="C171">
        <v>3117977344</v>
      </c>
      <c r="D171">
        <v>7235633</v>
      </c>
      <c r="E171">
        <v>2425.6875</v>
      </c>
      <c r="F171">
        <v>430.93063354492188</v>
      </c>
      <c r="G171">
        <v>12102517</v>
      </c>
      <c r="H171">
        <v>6</v>
      </c>
      <c r="I171">
        <v>28084.60546875</v>
      </c>
      <c r="J171">
        <v>1</v>
      </c>
      <c r="K171">
        <v>0.21610777080059052</v>
      </c>
      <c r="L171">
        <v>60.824459075927734</v>
      </c>
    </row>
    <row r="172" spans="1:12" x14ac:dyDescent="0.25">
      <c r="A172">
        <v>1209.99</v>
      </c>
      <c r="B172" s="1">
        <f>DATE(2021,12,24) + TIME(23,45,35)</f>
        <v>44554.989988425928</v>
      </c>
      <c r="C172">
        <v>3129958400</v>
      </c>
      <c r="D172">
        <v>7263436</v>
      </c>
      <c r="E172">
        <v>2486.697509765625</v>
      </c>
      <c r="F172">
        <v>430.93099975585938</v>
      </c>
      <c r="G172">
        <v>12102053</v>
      </c>
      <c r="H172">
        <v>6</v>
      </c>
      <c r="I172">
        <v>28083.505859375</v>
      </c>
      <c r="J172">
        <v>1</v>
      </c>
      <c r="K172">
        <v>0.22001531720161438</v>
      </c>
      <c r="L172">
        <v>61.92425537109375</v>
      </c>
    </row>
    <row r="173" spans="1:12" x14ac:dyDescent="0.25">
      <c r="A173">
        <v>1210</v>
      </c>
      <c r="B173" s="1">
        <f>DATE(2021,12,25) + TIME(0,0,0)</f>
        <v>44555</v>
      </c>
      <c r="C173">
        <v>3130080768</v>
      </c>
      <c r="D173">
        <v>7263720</v>
      </c>
      <c r="E173">
        <v>2487.34375</v>
      </c>
      <c r="F173">
        <v>430.93179321289063</v>
      </c>
      <c r="G173">
        <v>12241051</v>
      </c>
      <c r="H173">
        <v>5</v>
      </c>
      <c r="I173">
        <v>28406.005859375</v>
      </c>
      <c r="J173">
        <v>1</v>
      </c>
      <c r="K173">
        <v>0.22699117660522461</v>
      </c>
      <c r="L173">
        <v>64.625823974609375</v>
      </c>
    </row>
    <row r="174" spans="1:12" x14ac:dyDescent="0.25">
      <c r="A174">
        <v>1210.99</v>
      </c>
      <c r="B174" s="1">
        <f>DATE(2021,12,25) + TIME(23,45,35)</f>
        <v>44555.989988425928</v>
      </c>
      <c r="C174">
        <v>3142199296</v>
      </c>
      <c r="D174">
        <v>7291841.5</v>
      </c>
      <c r="E174">
        <v>2552.13671875</v>
      </c>
      <c r="F174">
        <v>430.93215942382813</v>
      </c>
      <c r="G174">
        <v>12240471</v>
      </c>
      <c r="H174">
        <v>5</v>
      </c>
      <c r="I174">
        <v>28404.63671875</v>
      </c>
      <c r="J174">
        <v>1</v>
      </c>
      <c r="K174">
        <v>0.23179970681667328</v>
      </c>
      <c r="L174">
        <v>65.994842529296875</v>
      </c>
    </row>
    <row r="175" spans="1:12" x14ac:dyDescent="0.25">
      <c r="A175">
        <v>1211</v>
      </c>
      <c r="B175" s="1">
        <f>DATE(2021,12,26) + TIME(0,0,0)</f>
        <v>44556</v>
      </c>
      <c r="C175">
        <v>3142320128</v>
      </c>
      <c r="D175">
        <v>7292122</v>
      </c>
      <c r="E175">
        <v>2552.80859375</v>
      </c>
      <c r="F175">
        <v>430.93270874023438</v>
      </c>
      <c r="G175">
        <v>12087383</v>
      </c>
      <c r="H175">
        <v>5</v>
      </c>
      <c r="I175">
        <v>28049.3515625</v>
      </c>
      <c r="J175">
        <v>1</v>
      </c>
      <c r="K175">
        <v>0.23893997073173523</v>
      </c>
      <c r="L175">
        <v>67.181632995605469</v>
      </c>
    </row>
    <row r="176" spans="1:12" x14ac:dyDescent="0.25">
      <c r="A176">
        <v>1215.99</v>
      </c>
      <c r="B176" s="1">
        <f>DATE(2021,12,30) + TIME(23,45,35)</f>
        <v>44560.989988425928</v>
      </c>
      <c r="C176">
        <v>3202627840</v>
      </c>
      <c r="D176">
        <v>7432068.5</v>
      </c>
      <c r="E176">
        <v>2907.7509765625</v>
      </c>
      <c r="F176">
        <v>430.93490600585938</v>
      </c>
      <c r="G176">
        <v>12084579</v>
      </c>
      <c r="H176">
        <v>5</v>
      </c>
      <c r="I176">
        <v>28042.701171875</v>
      </c>
      <c r="J176">
        <v>1</v>
      </c>
      <c r="K176">
        <v>0.26258638501167297</v>
      </c>
      <c r="L176">
        <v>73.830184936523438</v>
      </c>
    </row>
    <row r="177" spans="1:12" x14ac:dyDescent="0.25">
      <c r="A177">
        <v>1216</v>
      </c>
      <c r="B177" s="1">
        <f>DATE(2021,12,31) + TIME(0,0,0)</f>
        <v>44561</v>
      </c>
      <c r="C177">
        <v>3202748928</v>
      </c>
      <c r="D177">
        <v>7432349.5</v>
      </c>
      <c r="E177">
        <v>2908.52685546875</v>
      </c>
      <c r="F177">
        <v>430.9361572265625</v>
      </c>
      <c r="G177">
        <v>12121049</v>
      </c>
      <c r="H177">
        <v>5</v>
      </c>
      <c r="I177">
        <v>28127.25</v>
      </c>
      <c r="J177">
        <v>1</v>
      </c>
      <c r="K177">
        <v>0.27508318424224854</v>
      </c>
      <c r="L177">
        <v>77.586761474609375</v>
      </c>
    </row>
    <row r="178" spans="1:12" x14ac:dyDescent="0.25">
      <c r="A178">
        <v>1218.99</v>
      </c>
      <c r="B178" s="1">
        <f>DATE(2022,1,2) + TIME(23,45,35)</f>
        <v>44563.989988425928</v>
      </c>
      <c r="C178">
        <v>3238987264</v>
      </c>
      <c r="D178">
        <v>7516441.5</v>
      </c>
      <c r="E178">
        <v>3149.255615234375</v>
      </c>
      <c r="F178">
        <v>430.93771362304688</v>
      </c>
      <c r="G178">
        <v>12118985</v>
      </c>
      <c r="H178">
        <v>5</v>
      </c>
      <c r="I178">
        <v>28122.359375</v>
      </c>
      <c r="J178">
        <v>1</v>
      </c>
      <c r="K178">
        <v>0.29242151975631714</v>
      </c>
      <c r="L178">
        <v>82.477012634277344</v>
      </c>
    </row>
    <row r="179" spans="1:12" x14ac:dyDescent="0.25">
      <c r="A179">
        <v>1219</v>
      </c>
      <c r="B179" s="1">
        <f>DATE(2022,1,3) + TIME(0,0,0)</f>
        <v>44564</v>
      </c>
      <c r="C179">
        <v>3239110912</v>
      </c>
      <c r="D179">
        <v>7516728.5</v>
      </c>
      <c r="E179">
        <v>3150.071533203125</v>
      </c>
      <c r="F179">
        <v>430.93701171875</v>
      </c>
      <c r="G179">
        <v>12367592</v>
      </c>
      <c r="H179">
        <v>5</v>
      </c>
      <c r="I179">
        <v>28699.302734375</v>
      </c>
      <c r="J179">
        <v>1</v>
      </c>
      <c r="K179">
        <v>0.28348571062088013</v>
      </c>
      <c r="L179">
        <v>81.5897216796875</v>
      </c>
    </row>
    <row r="180" spans="1:12" x14ac:dyDescent="0.25">
      <c r="A180">
        <v>1219.5899999999999</v>
      </c>
      <c r="B180" s="1">
        <f>DATE(2022,1,3) + TIME(14,9,35)</f>
        <v>44564.589988425927</v>
      </c>
      <c r="C180">
        <v>3246407680</v>
      </c>
      <c r="D180">
        <v>7533660.5</v>
      </c>
      <c r="E180">
        <v>3198.5361328125</v>
      </c>
      <c r="F180">
        <v>430.93734741210938</v>
      </c>
      <c r="G180">
        <v>12367243</v>
      </c>
      <c r="H180">
        <v>5</v>
      </c>
      <c r="I180">
        <v>28698.470703125</v>
      </c>
      <c r="J180">
        <v>1</v>
      </c>
      <c r="K180">
        <v>0.28637894988059998</v>
      </c>
      <c r="L180">
        <v>82.422416687011719</v>
      </c>
    </row>
    <row r="181" spans="1:12" x14ac:dyDescent="0.25">
      <c r="A181">
        <v>1219.5999999999999</v>
      </c>
      <c r="B181" s="1">
        <f>DATE(2022,1,3) + TIME(14,24,0)</f>
        <v>44564.6</v>
      </c>
      <c r="C181">
        <v>3246530048</v>
      </c>
      <c r="D181">
        <v>7533945</v>
      </c>
      <c r="E181">
        <v>3199.378662109375</v>
      </c>
      <c r="F181">
        <v>430.93820190429688</v>
      </c>
      <c r="G181">
        <v>12248853</v>
      </c>
      <c r="H181">
        <v>5</v>
      </c>
      <c r="I181">
        <v>28423.6875</v>
      </c>
      <c r="J181">
        <v>1</v>
      </c>
      <c r="K181">
        <v>0.29552695155143738</v>
      </c>
      <c r="L181">
        <v>84.248634338378906</v>
      </c>
    </row>
    <row r="182" spans="1:12" x14ac:dyDescent="0.25">
      <c r="A182">
        <v>1221.99</v>
      </c>
      <c r="B182" s="1">
        <f>DATE(2022,1,5) + TIME(23,45,35)</f>
        <v>44566.989988425928</v>
      </c>
      <c r="C182">
        <v>3275802368</v>
      </c>
      <c r="D182">
        <v>7601871.5</v>
      </c>
      <c r="E182">
        <v>3406.909423828125</v>
      </c>
      <c r="F182">
        <v>430.93960571289063</v>
      </c>
      <c r="G182">
        <v>12247311</v>
      </c>
      <c r="H182">
        <v>5</v>
      </c>
      <c r="I182">
        <v>28420.015625</v>
      </c>
      <c r="J182">
        <v>1</v>
      </c>
      <c r="K182">
        <v>0.30840262770652771</v>
      </c>
      <c r="L182">
        <v>87.919219970703125</v>
      </c>
    </row>
    <row r="183" spans="1:12" x14ac:dyDescent="0.25">
      <c r="A183">
        <v>1222</v>
      </c>
      <c r="B183" s="1">
        <f>DATE(2022,1,6) + TIME(0,0,0)</f>
        <v>44567</v>
      </c>
      <c r="C183">
        <v>3275923200</v>
      </c>
      <c r="D183">
        <v>7602152</v>
      </c>
      <c r="E183">
        <v>3407.65625</v>
      </c>
      <c r="F183">
        <v>430.93496704101563</v>
      </c>
      <c r="G183">
        <v>12099875</v>
      </c>
      <c r="H183">
        <v>6</v>
      </c>
      <c r="I183">
        <v>28078.19140625</v>
      </c>
      <c r="J183">
        <v>1</v>
      </c>
      <c r="K183">
        <v>0.26527658104896545</v>
      </c>
      <c r="L183">
        <v>74.6829833984375</v>
      </c>
    </row>
    <row r="184" spans="1:12" x14ac:dyDescent="0.25">
      <c r="A184">
        <v>1227.99</v>
      </c>
      <c r="B184" s="1">
        <f>DATE(2022,1,11) + TIME(23,45,35)</f>
        <v>44572.989988425928</v>
      </c>
      <c r="C184">
        <v>3348394752</v>
      </c>
      <c r="D184">
        <v>7770324</v>
      </c>
      <c r="E184">
        <v>3871.419921875</v>
      </c>
      <c r="F184">
        <v>430.9384765625</v>
      </c>
      <c r="G184">
        <v>12097932</v>
      </c>
      <c r="H184">
        <v>6</v>
      </c>
      <c r="I184">
        <v>28073.455078125</v>
      </c>
      <c r="J184">
        <v>1</v>
      </c>
      <c r="K184">
        <v>0.28209695219993591</v>
      </c>
      <c r="L184">
        <v>79.418403625488281</v>
      </c>
    </row>
    <row r="185" spans="1:12" x14ac:dyDescent="0.25">
      <c r="A185">
        <v>1228</v>
      </c>
      <c r="B185" s="1">
        <f>DATE(2022,1,12) + TIME(0,0,0)</f>
        <v>44573</v>
      </c>
      <c r="C185">
        <v>3348514304</v>
      </c>
      <c r="D185">
        <v>7770601</v>
      </c>
      <c r="E185">
        <v>3872.322021484375</v>
      </c>
      <c r="F185">
        <v>430.94314575195313</v>
      </c>
      <c r="G185">
        <v>11942735</v>
      </c>
      <c r="H185">
        <v>5</v>
      </c>
      <c r="I185">
        <v>27713.017578125</v>
      </c>
      <c r="J185">
        <v>1</v>
      </c>
      <c r="K185">
        <v>0.32445904612541199</v>
      </c>
      <c r="L185">
        <v>90.210090637207031</v>
      </c>
    </row>
    <row r="186" spans="1:12" x14ac:dyDescent="0.25">
      <c r="A186">
        <v>1228.79</v>
      </c>
      <c r="B186" s="1">
        <f>DATE(2022,1,12) + TIME(18,57,35)</f>
        <v>44573.789988425924</v>
      </c>
      <c r="C186">
        <v>3357948672</v>
      </c>
      <c r="D186">
        <v>7792493.5</v>
      </c>
      <c r="E186">
        <v>3944.45068359375</v>
      </c>
      <c r="F186">
        <v>430.9434814453125</v>
      </c>
      <c r="G186">
        <v>11942049</v>
      </c>
      <c r="H186">
        <v>5</v>
      </c>
      <c r="I186">
        <v>27711.404296875</v>
      </c>
      <c r="J186">
        <v>1</v>
      </c>
      <c r="K186">
        <v>0.33026450872421265</v>
      </c>
      <c r="L186">
        <v>91.824195861816406</v>
      </c>
    </row>
    <row r="187" spans="1:12" x14ac:dyDescent="0.25">
      <c r="A187">
        <v>1228.8</v>
      </c>
      <c r="B187" s="1">
        <f>DATE(2022,1,12) + TIME(19,12,0)</f>
        <v>44573.8</v>
      </c>
      <c r="C187">
        <v>3358070016</v>
      </c>
      <c r="D187">
        <v>7792775</v>
      </c>
      <c r="E187">
        <v>3945.266845703125</v>
      </c>
      <c r="F187">
        <v>430.93899536132813</v>
      </c>
      <c r="G187">
        <v>12125693</v>
      </c>
      <c r="H187">
        <v>6</v>
      </c>
      <c r="I187">
        <v>28137.841796875</v>
      </c>
      <c r="J187">
        <v>1</v>
      </c>
      <c r="K187">
        <v>0.28921228647232056</v>
      </c>
      <c r="L187">
        <v>81.614128112792969</v>
      </c>
    </row>
    <row r="188" spans="1:12" x14ac:dyDescent="0.25">
      <c r="A188">
        <v>1230.99</v>
      </c>
      <c r="B188" s="1">
        <f>DATE(2022,1,14) + TIME(23,45,35)</f>
        <v>44575.989988425928</v>
      </c>
      <c r="C188">
        <v>3384624384</v>
      </c>
      <c r="D188">
        <v>7854394.5</v>
      </c>
      <c r="E188">
        <v>4126.2783203125</v>
      </c>
      <c r="F188">
        <v>430.9404296875</v>
      </c>
      <c r="G188">
        <v>12124957</v>
      </c>
      <c r="H188">
        <v>6</v>
      </c>
      <c r="I188">
        <v>28136.0390625</v>
      </c>
      <c r="J188">
        <v>1</v>
      </c>
      <c r="K188">
        <v>0.29559332132339478</v>
      </c>
      <c r="L188">
        <v>83.414825439453125</v>
      </c>
    </row>
    <row r="189" spans="1:12" x14ac:dyDescent="0.25">
      <c r="A189">
        <v>1231</v>
      </c>
      <c r="B189" s="1">
        <f>DATE(2022,1,15) + TIME(0,0,0)</f>
        <v>44576</v>
      </c>
      <c r="C189">
        <v>3384745472</v>
      </c>
      <c r="D189">
        <v>7854676</v>
      </c>
      <c r="E189">
        <v>4127.09765625</v>
      </c>
      <c r="F189">
        <v>430.93978881835938</v>
      </c>
      <c r="G189">
        <v>12125488</v>
      </c>
      <c r="H189">
        <v>6</v>
      </c>
      <c r="I189">
        <v>28137.3125</v>
      </c>
      <c r="J189">
        <v>1</v>
      </c>
      <c r="K189">
        <v>0.29022735357284546</v>
      </c>
      <c r="L189">
        <v>81.899879455566406</v>
      </c>
    </row>
    <row r="190" spans="1:12" x14ac:dyDescent="0.25">
      <c r="A190">
        <v>1234.99</v>
      </c>
      <c r="B190" s="1">
        <f>DATE(2022,1,18) + TIME(23,45,35)</f>
        <v>44579.989988425928</v>
      </c>
      <c r="C190">
        <v>3433122304</v>
      </c>
      <c r="D190">
        <v>7966934.5</v>
      </c>
      <c r="E190">
        <v>4463.14697265625</v>
      </c>
      <c r="F190">
        <v>430.94223022460938</v>
      </c>
      <c r="G190">
        <v>12123924</v>
      </c>
      <c r="H190">
        <v>6</v>
      </c>
      <c r="I190">
        <v>28133.525390625</v>
      </c>
      <c r="J190">
        <v>1</v>
      </c>
      <c r="K190">
        <v>0.30364614725112915</v>
      </c>
      <c r="L190">
        <v>85.686546325683594</v>
      </c>
    </row>
    <row r="191" spans="1:12" x14ac:dyDescent="0.25">
      <c r="A191">
        <v>1235</v>
      </c>
      <c r="B191" s="1">
        <f>DATE(2022,1,19) + TIME(0,0,0)</f>
        <v>44580</v>
      </c>
      <c r="C191">
        <v>3433243648</v>
      </c>
      <c r="D191">
        <v>7967216</v>
      </c>
      <c r="E191">
        <v>4464.037109375</v>
      </c>
      <c r="F191">
        <v>430.94369506835938</v>
      </c>
      <c r="G191">
        <v>12128803</v>
      </c>
      <c r="H191">
        <v>6</v>
      </c>
      <c r="I191">
        <v>28144.75</v>
      </c>
      <c r="J191">
        <v>1</v>
      </c>
      <c r="K191">
        <v>0.31530243158340454</v>
      </c>
      <c r="L191">
        <v>89.021774291992188</v>
      </c>
    </row>
    <row r="192" spans="1:12" x14ac:dyDescent="0.25">
      <c r="A192">
        <v>1236.99</v>
      </c>
      <c r="B192" s="1">
        <f>DATE(2022,1,20) + TIME(23,45,35)</f>
        <v>44581.989988425928</v>
      </c>
      <c r="C192">
        <v>3457378816</v>
      </c>
      <c r="D192">
        <v>8023221.5</v>
      </c>
      <c r="E192">
        <v>4643.982421875</v>
      </c>
      <c r="F192">
        <v>430.94491577148438</v>
      </c>
      <c r="G192">
        <v>12127780</v>
      </c>
      <c r="H192">
        <v>6</v>
      </c>
      <c r="I192">
        <v>28142.296875</v>
      </c>
      <c r="J192">
        <v>1</v>
      </c>
      <c r="K192">
        <v>0.32399004697799683</v>
      </c>
      <c r="L192">
        <v>91.474609375</v>
      </c>
    </row>
    <row r="193" spans="1:12" x14ac:dyDescent="0.25">
      <c r="A193">
        <v>1237</v>
      </c>
      <c r="B193" s="1">
        <f>DATE(2022,1,21) + TIME(0,0,0)</f>
        <v>44582</v>
      </c>
      <c r="C193">
        <v>3457498880</v>
      </c>
      <c r="D193">
        <v>8023499.5</v>
      </c>
      <c r="E193">
        <v>4644.005859375</v>
      </c>
      <c r="F193">
        <v>430.91836547851563</v>
      </c>
      <c r="G193">
        <v>11996407</v>
      </c>
      <c r="H193">
        <v>5</v>
      </c>
      <c r="I193">
        <v>27839.1640625</v>
      </c>
      <c r="J193">
        <v>1</v>
      </c>
      <c r="K193">
        <v>8.4572248160839081E-3</v>
      </c>
      <c r="L193">
        <v>2.3546197414398193</v>
      </c>
    </row>
    <row r="194" spans="1:12" x14ac:dyDescent="0.25">
      <c r="A194">
        <v>1239.99</v>
      </c>
      <c r="B194" s="1">
        <f>DATE(2022,1,23) + TIME(23,45,35)</f>
        <v>44584.989988425928</v>
      </c>
      <c r="C194">
        <v>3493367552</v>
      </c>
      <c r="D194">
        <v>8106737.5</v>
      </c>
      <c r="E194">
        <v>4652.10498046875</v>
      </c>
      <c r="F194">
        <v>430.91839599609375</v>
      </c>
      <c r="G194">
        <v>11996155</v>
      </c>
      <c r="H194">
        <v>5</v>
      </c>
      <c r="I194">
        <v>27838.578125</v>
      </c>
      <c r="J194">
        <v>1</v>
      </c>
      <c r="K194">
        <v>1.0562281124293804E-2</v>
      </c>
      <c r="L194">
        <v>2.940699577331543</v>
      </c>
    </row>
    <row r="195" spans="1:12" x14ac:dyDescent="0.25">
      <c r="A195">
        <v>1240</v>
      </c>
      <c r="B195" s="1">
        <f>DATE(2022,1,24) + TIME(0,0,0)</f>
        <v>44585</v>
      </c>
      <c r="C195">
        <v>3493489408</v>
      </c>
      <c r="D195">
        <v>8107020.5</v>
      </c>
      <c r="E195">
        <v>4653.02783203125</v>
      </c>
      <c r="F195">
        <v>430.94979858398438</v>
      </c>
      <c r="G195">
        <v>12176133</v>
      </c>
      <c r="H195">
        <v>6</v>
      </c>
      <c r="I195">
        <v>28254.177734375</v>
      </c>
      <c r="J195">
        <v>1</v>
      </c>
      <c r="K195">
        <v>0.32562196254730225</v>
      </c>
      <c r="L195">
        <v>92.3023681640625</v>
      </c>
    </row>
    <row r="196" spans="1:12" x14ac:dyDescent="0.25">
      <c r="A196">
        <v>1248.99</v>
      </c>
      <c r="B196" s="1">
        <f>DATE(2022,2,1) + TIME(23,45,35)</f>
        <v>44593.989988425928</v>
      </c>
      <c r="C196">
        <v>3602932480</v>
      </c>
      <c r="D196">
        <v>8360977.5</v>
      </c>
      <c r="E196">
        <v>5530.58251953125</v>
      </c>
      <c r="F196">
        <v>430.9527587890625</v>
      </c>
      <c r="G196">
        <v>12171819</v>
      </c>
      <c r="H196">
        <v>6</v>
      </c>
      <c r="I196">
        <v>28243.9765625</v>
      </c>
      <c r="J196">
        <v>1</v>
      </c>
      <c r="K196">
        <v>0.36158254742622375</v>
      </c>
      <c r="L196">
        <v>102.49589538574219</v>
      </c>
    </row>
    <row r="197" spans="1:12" x14ac:dyDescent="0.25">
      <c r="A197">
        <v>1249</v>
      </c>
      <c r="B197" s="1">
        <f>DATE(2022,2,2) + TIME(0,0,0)</f>
        <v>44594</v>
      </c>
      <c r="C197">
        <v>3603053312</v>
      </c>
      <c r="D197">
        <v>8361258.5</v>
      </c>
      <c r="E197">
        <v>5531.58935546875</v>
      </c>
      <c r="F197">
        <v>430.9520263671875</v>
      </c>
      <c r="G197">
        <v>12102810</v>
      </c>
      <c r="H197">
        <v>6</v>
      </c>
      <c r="I197">
        <v>28083.890625</v>
      </c>
      <c r="J197">
        <v>1</v>
      </c>
      <c r="K197">
        <v>0.35732719302177429</v>
      </c>
      <c r="L197">
        <v>100.71125030517578</v>
      </c>
    </row>
    <row r="198" spans="1:12" x14ac:dyDescent="0.25">
      <c r="A198">
        <v>1270.99</v>
      </c>
      <c r="B198" s="1">
        <f>DATE(2022,2,23) + TIME(23,45,35)</f>
        <v>44615.989988425928</v>
      </c>
      <c r="C198">
        <v>3869033472</v>
      </c>
      <c r="D198">
        <v>8978432</v>
      </c>
      <c r="E198">
        <v>8136.9375</v>
      </c>
      <c r="F198">
        <v>430.97137451171875</v>
      </c>
      <c r="G198">
        <v>12091983</v>
      </c>
      <c r="H198">
        <v>6</v>
      </c>
      <c r="I198">
        <v>28057.5078125</v>
      </c>
      <c r="J198">
        <v>1</v>
      </c>
      <c r="K198">
        <v>0.45091718435287476</v>
      </c>
      <c r="L198">
        <v>127.08919525146484</v>
      </c>
    </row>
    <row r="199" spans="1:12" x14ac:dyDescent="0.25">
      <c r="A199">
        <v>1271</v>
      </c>
      <c r="B199" s="1">
        <f>DATE(2022,2,24) + TIME(0,0,0)</f>
        <v>44616</v>
      </c>
      <c r="C199">
        <v>3869153792</v>
      </c>
      <c r="D199">
        <v>8978711</v>
      </c>
      <c r="E199">
        <v>8137.06884765625</v>
      </c>
      <c r="F199">
        <v>430.91860961914063</v>
      </c>
      <c r="G199">
        <v>12021937</v>
      </c>
      <c r="H199">
        <v>5</v>
      </c>
      <c r="I199">
        <v>27898.392578125</v>
      </c>
      <c r="J199">
        <v>1</v>
      </c>
      <c r="K199">
        <v>4.7059688717126846E-2</v>
      </c>
      <c r="L199">
        <v>13.135078430175781</v>
      </c>
    </row>
    <row r="200" spans="1:12" x14ac:dyDescent="0.25">
      <c r="A200">
        <v>1273.99</v>
      </c>
      <c r="B200" s="1">
        <f>DATE(2022,2,26) + TIME(23,45,35)</f>
        <v>44618.989988425928</v>
      </c>
      <c r="C200">
        <v>3905097216</v>
      </c>
      <c r="D200">
        <v>9062122</v>
      </c>
      <c r="E200">
        <v>8181.48193359375</v>
      </c>
      <c r="F200">
        <v>430.918701171875</v>
      </c>
      <c r="G200">
        <v>12020749</v>
      </c>
      <c r="H200">
        <v>5</v>
      </c>
      <c r="I200">
        <v>27895.630859375</v>
      </c>
      <c r="J200">
        <v>1</v>
      </c>
      <c r="K200">
        <v>5.6952834129333496E-2</v>
      </c>
      <c r="L200">
        <v>15.896406173706055</v>
      </c>
    </row>
    <row r="201" spans="1:12" x14ac:dyDescent="0.25">
      <c r="A201">
        <v>1274</v>
      </c>
      <c r="B201" s="1">
        <f>DATE(2022,2,27) + TIME(0,0,0)</f>
        <v>44619</v>
      </c>
      <c r="C201">
        <v>3905217280</v>
      </c>
      <c r="D201">
        <v>9062401</v>
      </c>
      <c r="E201">
        <v>8182.80078125</v>
      </c>
      <c r="F201">
        <v>430.98492431640625</v>
      </c>
      <c r="G201">
        <v>12005371</v>
      </c>
      <c r="H201">
        <v>6</v>
      </c>
      <c r="I201">
        <v>27855.6640625</v>
      </c>
      <c r="J201">
        <v>1</v>
      </c>
      <c r="K201">
        <v>0.47111740708351135</v>
      </c>
      <c r="L201">
        <v>131.85406494140625</v>
      </c>
    </row>
    <row r="202" spans="1:12" x14ac:dyDescent="0.25">
      <c r="A202">
        <v>1275.99</v>
      </c>
      <c r="B202" s="1">
        <f>DATE(2022,2,28) + TIME(23,45,35)</f>
        <v>44620.989988425928</v>
      </c>
      <c r="C202">
        <v>3929106176</v>
      </c>
      <c r="D202">
        <v>9117830</v>
      </c>
      <c r="E202">
        <v>8448.5029296875</v>
      </c>
      <c r="F202">
        <v>430.98178100585938</v>
      </c>
      <c r="G202">
        <v>12003993</v>
      </c>
      <c r="H202">
        <v>6</v>
      </c>
      <c r="I202">
        <v>27852.669921875</v>
      </c>
      <c r="J202">
        <v>1</v>
      </c>
      <c r="K202">
        <v>0.48178568482398987</v>
      </c>
      <c r="L202">
        <v>134.83981323242188</v>
      </c>
    </row>
    <row r="203" spans="1:12" x14ac:dyDescent="0.25">
      <c r="A203">
        <v>1276</v>
      </c>
      <c r="B203" s="1">
        <f>DATE(2022,3,1) + TIME(0,0,0)</f>
        <v>44621</v>
      </c>
      <c r="C203">
        <v>3929227776</v>
      </c>
      <c r="D203">
        <v>9118112</v>
      </c>
      <c r="E203">
        <v>8449.83203125</v>
      </c>
      <c r="F203">
        <v>430.97967529296875</v>
      </c>
      <c r="G203">
        <v>12139144</v>
      </c>
      <c r="H203">
        <v>6</v>
      </c>
      <c r="I203">
        <v>28166.396484375</v>
      </c>
      <c r="J203">
        <v>1</v>
      </c>
      <c r="K203">
        <v>0.46950775384902954</v>
      </c>
      <c r="L203">
        <v>132.86723327636719</v>
      </c>
    </row>
    <row r="204" spans="1:12" x14ac:dyDescent="0.25">
      <c r="A204">
        <v>1280.99</v>
      </c>
      <c r="B204" s="1">
        <f>DATE(2022,3,5) + TIME(23,45,35)</f>
        <v>44625.989988425928</v>
      </c>
      <c r="C204">
        <v>3989789952</v>
      </c>
      <c r="D204">
        <v>9258633</v>
      </c>
      <c r="E204">
        <v>9142.11328125</v>
      </c>
      <c r="F204">
        <v>430.98516845703125</v>
      </c>
      <c r="G204">
        <v>12135153</v>
      </c>
      <c r="H204">
        <v>6</v>
      </c>
      <c r="I204">
        <v>28156.775390625</v>
      </c>
      <c r="J204">
        <v>1</v>
      </c>
      <c r="K204">
        <v>0.50348508358001709</v>
      </c>
      <c r="L204">
        <v>142.4825439453125</v>
      </c>
    </row>
    <row r="205" spans="1:12" x14ac:dyDescent="0.25">
      <c r="A205">
        <v>1281</v>
      </c>
      <c r="B205" s="1">
        <f>DATE(2022,3,6) + TIME(0,0,0)</f>
        <v>44626</v>
      </c>
      <c r="C205">
        <v>3989912576</v>
      </c>
      <c r="D205">
        <v>9258918</v>
      </c>
      <c r="E205">
        <v>9143.541015625</v>
      </c>
      <c r="F205">
        <v>430.9842529296875</v>
      </c>
      <c r="G205">
        <v>12278161</v>
      </c>
      <c r="H205">
        <v>6</v>
      </c>
      <c r="I205">
        <v>28488.654296875</v>
      </c>
      <c r="J205">
        <v>1</v>
      </c>
      <c r="K205">
        <v>0.49870967864990234</v>
      </c>
      <c r="L205">
        <v>142.78776550292969</v>
      </c>
    </row>
    <row r="206" spans="1:12" x14ac:dyDescent="0.25">
      <c r="A206">
        <v>1284.99</v>
      </c>
      <c r="B206" s="1">
        <f>DATE(2022,3,9) + TIME(23,45,35)</f>
        <v>44629.989988425928</v>
      </c>
      <c r="C206">
        <v>4038893824</v>
      </c>
      <c r="D206">
        <v>9372567</v>
      </c>
      <c r="E206">
        <v>9734.111328125</v>
      </c>
      <c r="F206">
        <v>430.99029541015625</v>
      </c>
      <c r="G206">
        <v>12274786</v>
      </c>
      <c r="H206">
        <v>6</v>
      </c>
      <c r="I206">
        <v>28480.421875</v>
      </c>
      <c r="J206">
        <v>1</v>
      </c>
      <c r="K206">
        <v>0.52745175361633301</v>
      </c>
      <c r="L206">
        <v>151.01702880859375</v>
      </c>
    </row>
    <row r="207" spans="1:12" x14ac:dyDescent="0.25">
      <c r="A207">
        <v>1285</v>
      </c>
      <c r="B207" s="1">
        <f>DATE(2022,3,10) + TIME(0,0,0)</f>
        <v>44630</v>
      </c>
      <c r="C207">
        <v>4039016192</v>
      </c>
      <c r="D207">
        <v>9372850</v>
      </c>
      <c r="E207">
        <v>9735.6123046875</v>
      </c>
      <c r="F207">
        <v>430.99032592773438</v>
      </c>
      <c r="G207">
        <v>12225122</v>
      </c>
      <c r="H207">
        <v>6</v>
      </c>
      <c r="I207">
        <v>28365.189453125</v>
      </c>
      <c r="J207">
        <v>1</v>
      </c>
      <c r="K207">
        <v>0.52632606029510498</v>
      </c>
      <c r="L207">
        <v>150.08331298828125</v>
      </c>
    </row>
    <row r="208" spans="1:12" x14ac:dyDescent="0.25">
      <c r="A208">
        <v>1287.99</v>
      </c>
      <c r="B208" s="1">
        <f>DATE(2022,3,12) + TIME(23,45,35)</f>
        <v>44632.989988425928</v>
      </c>
      <c r="C208">
        <v>4075564800</v>
      </c>
      <c r="D208">
        <v>9457651</v>
      </c>
      <c r="E208">
        <v>10195.6376953125</v>
      </c>
      <c r="F208">
        <v>430.9954833984375</v>
      </c>
      <c r="G208">
        <v>12222785</v>
      </c>
      <c r="H208">
        <v>6</v>
      </c>
      <c r="I208">
        <v>28359.427734375</v>
      </c>
      <c r="J208">
        <v>1</v>
      </c>
      <c r="K208">
        <v>0.54653036594390869</v>
      </c>
      <c r="L208">
        <v>155.84461975097656</v>
      </c>
    </row>
    <row r="209" spans="1:12" x14ac:dyDescent="0.25">
      <c r="A209">
        <v>1288</v>
      </c>
      <c r="B209" s="1">
        <f>DATE(2022,3,13) + TIME(0,0,0)</f>
        <v>44633</v>
      </c>
      <c r="C209">
        <v>4075684864</v>
      </c>
      <c r="D209">
        <v>9457930</v>
      </c>
      <c r="E209">
        <v>10197.42578125</v>
      </c>
      <c r="F209">
        <v>431.01394653320313</v>
      </c>
      <c r="G209">
        <v>12015769</v>
      </c>
      <c r="H209">
        <v>5</v>
      </c>
      <c r="I209">
        <v>27877.912109375</v>
      </c>
      <c r="J209">
        <v>1</v>
      </c>
      <c r="K209">
        <v>0.63725870847702026</v>
      </c>
      <c r="L209">
        <v>178.79380798339844</v>
      </c>
    </row>
    <row r="210" spans="1:12" x14ac:dyDescent="0.25">
      <c r="A210">
        <v>1289.99</v>
      </c>
      <c r="B210" s="1">
        <f>DATE(2022,3,14) + TIME(23,45,35)</f>
        <v>44634.989988425928</v>
      </c>
      <c r="C210">
        <v>4099590656</v>
      </c>
      <c r="D210">
        <v>9513394</v>
      </c>
      <c r="E210">
        <v>10566.349609375</v>
      </c>
      <c r="F210">
        <v>431.01739501953125</v>
      </c>
      <c r="G210">
        <v>12012092</v>
      </c>
      <c r="H210">
        <v>5</v>
      </c>
      <c r="I210">
        <v>27869.158203125</v>
      </c>
      <c r="J210">
        <v>1</v>
      </c>
      <c r="K210">
        <v>0.66845840215682983</v>
      </c>
      <c r="L210">
        <v>187.54740905761719</v>
      </c>
    </row>
    <row r="211" spans="1:12" x14ac:dyDescent="0.25">
      <c r="A211">
        <v>1290</v>
      </c>
      <c r="B211" s="1">
        <f>DATE(2022,3,15) + TIME(0,0,0)</f>
        <v>44635</v>
      </c>
      <c r="C211">
        <v>4099713536</v>
      </c>
      <c r="D211">
        <v>9513679</v>
      </c>
      <c r="E211">
        <v>10567.953125</v>
      </c>
      <c r="F211">
        <v>430.99359130859375</v>
      </c>
      <c r="G211">
        <v>12270609</v>
      </c>
      <c r="H211">
        <v>6</v>
      </c>
      <c r="I211">
        <v>28470.513671875</v>
      </c>
      <c r="J211">
        <v>1</v>
      </c>
      <c r="K211">
        <v>0.55988317728042603</v>
      </c>
      <c r="L211">
        <v>160.29911804199219</v>
      </c>
    </row>
    <row r="212" spans="1:12" x14ac:dyDescent="0.25">
      <c r="A212">
        <v>1290.99</v>
      </c>
      <c r="B212" s="1">
        <f>DATE(2022,3,15) + TIME(23,45,35)</f>
        <v>44635.989988425928</v>
      </c>
      <c r="C212">
        <v>4111861504</v>
      </c>
      <c r="D212">
        <v>9541865</v>
      </c>
      <c r="E212">
        <v>10726.083984375</v>
      </c>
      <c r="F212">
        <v>430.99649047851563</v>
      </c>
      <c r="G212">
        <v>12270787</v>
      </c>
      <c r="H212">
        <v>6</v>
      </c>
      <c r="I212">
        <v>28470.736328125</v>
      </c>
      <c r="J212">
        <v>1</v>
      </c>
      <c r="K212">
        <v>0.55910241603851318</v>
      </c>
      <c r="L212">
        <v>160.0755615234375</v>
      </c>
    </row>
    <row r="213" spans="1:12" x14ac:dyDescent="0.25">
      <c r="A213">
        <v>1291</v>
      </c>
      <c r="B213" s="1">
        <f>DATE(2022,3,16) + TIME(0,0,0)</f>
        <v>44636</v>
      </c>
      <c r="C213">
        <v>4111982592</v>
      </c>
      <c r="D213">
        <v>9542146</v>
      </c>
      <c r="E213">
        <v>10727.7021484375</v>
      </c>
      <c r="F213">
        <v>430.99972534179688</v>
      </c>
      <c r="G213">
        <v>12100336</v>
      </c>
      <c r="H213">
        <v>6</v>
      </c>
      <c r="I213">
        <v>28075.04296875</v>
      </c>
      <c r="J213">
        <v>1</v>
      </c>
      <c r="K213">
        <v>0.57293891906738281</v>
      </c>
      <c r="L213">
        <v>161.77975463867188</v>
      </c>
    </row>
    <row r="214" spans="1:12" x14ac:dyDescent="0.25">
      <c r="A214">
        <v>1295.99</v>
      </c>
      <c r="B214" s="1">
        <f>DATE(2022,3,20) + TIME(23,45,35)</f>
        <v>44640.989988425928</v>
      </c>
      <c r="C214">
        <v>4172352512</v>
      </c>
      <c r="D214">
        <v>9682213</v>
      </c>
      <c r="E214">
        <v>11562.05078125</v>
      </c>
      <c r="F214">
        <v>431.01046752929688</v>
      </c>
      <c r="G214">
        <v>12096314</v>
      </c>
      <c r="H214">
        <v>6</v>
      </c>
      <c r="I214">
        <v>28065.01171875</v>
      </c>
      <c r="J214">
        <v>1</v>
      </c>
      <c r="K214">
        <v>0.60846179723739624</v>
      </c>
      <c r="L214">
        <v>171.81027221679688</v>
      </c>
    </row>
    <row r="215" spans="1:12" x14ac:dyDescent="0.25">
      <c r="A215">
        <v>1296</v>
      </c>
      <c r="B215" s="1">
        <f>DATE(2022,3,21) + TIME(0,0,0)</f>
        <v>44641</v>
      </c>
      <c r="C215">
        <v>4172474368</v>
      </c>
      <c r="D215">
        <v>9682496</v>
      </c>
      <c r="E215">
        <v>11563.7958984375</v>
      </c>
      <c r="F215">
        <v>431.01263427734375</v>
      </c>
      <c r="G215">
        <v>12194845</v>
      </c>
      <c r="H215">
        <v>6</v>
      </c>
      <c r="I215">
        <v>28293.474609375</v>
      </c>
      <c r="J215">
        <v>1</v>
      </c>
      <c r="K215">
        <v>0.61301583051681519</v>
      </c>
      <c r="L215">
        <v>174.51325988769531</v>
      </c>
    </row>
    <row r="216" spans="1:12" x14ac:dyDescent="0.25">
      <c r="A216">
        <v>1304.99</v>
      </c>
      <c r="B216" s="1">
        <f>DATE(2022,3,29) + TIME(23,45,35)</f>
        <v>44649.989988425928</v>
      </c>
      <c r="C216">
        <v>4282063872</v>
      </c>
      <c r="D216">
        <v>9936749</v>
      </c>
      <c r="E216">
        <v>13237.712890625</v>
      </c>
      <c r="F216">
        <v>431.03369140625</v>
      </c>
      <c r="G216">
        <v>12186829</v>
      </c>
      <c r="H216">
        <v>6</v>
      </c>
      <c r="I216">
        <v>28273.494140625</v>
      </c>
      <c r="J216">
        <v>1</v>
      </c>
      <c r="K216">
        <v>0.68318867683410645</v>
      </c>
      <c r="L216">
        <v>194.49005126953125</v>
      </c>
    </row>
    <row r="217" spans="1:12" x14ac:dyDescent="0.25">
      <c r="A217">
        <v>1305</v>
      </c>
      <c r="B217" s="1">
        <f>DATE(2022,3,30) + TIME(0,0,0)</f>
        <v>44650</v>
      </c>
      <c r="C217">
        <v>4282187008</v>
      </c>
      <c r="D217">
        <v>9937035</v>
      </c>
      <c r="E217">
        <v>13239.6982421875</v>
      </c>
      <c r="F217">
        <v>431.03564453125</v>
      </c>
      <c r="G217">
        <v>12304094</v>
      </c>
      <c r="H217">
        <v>6</v>
      </c>
      <c r="I217">
        <v>28545.421875</v>
      </c>
      <c r="J217">
        <v>1</v>
      </c>
      <c r="K217">
        <v>0.69047665596008301</v>
      </c>
      <c r="L217">
        <v>198.46986389160156</v>
      </c>
    </row>
    <row r="218" spans="1:12" x14ac:dyDescent="0.25">
      <c r="A218">
        <v>1305.49</v>
      </c>
      <c r="B218" s="1">
        <f>DATE(2022,3,30) + TIME(11,45,35)</f>
        <v>44650.489988425928</v>
      </c>
      <c r="C218">
        <v>4288215808</v>
      </c>
      <c r="D218">
        <v>9951021</v>
      </c>
      <c r="E218">
        <v>13337.494140625</v>
      </c>
      <c r="F218">
        <v>431.03689575195313</v>
      </c>
      <c r="G218">
        <v>12303371</v>
      </c>
      <c r="H218">
        <v>6</v>
      </c>
      <c r="I218">
        <v>28543.662109375</v>
      </c>
      <c r="J218">
        <v>1</v>
      </c>
      <c r="K218">
        <v>0.69660133123397827</v>
      </c>
      <c r="L218">
        <v>200.23033142089844</v>
      </c>
    </row>
    <row r="219" spans="1:12" x14ac:dyDescent="0.25">
      <c r="A219">
        <v>1305.5</v>
      </c>
      <c r="B219" s="1">
        <f>DATE(2022,3,30) + TIME(12,0,0)</f>
        <v>44650.5</v>
      </c>
      <c r="C219">
        <v>4288336640</v>
      </c>
      <c r="D219">
        <v>9951302</v>
      </c>
      <c r="E219">
        <v>13339.4443359375</v>
      </c>
      <c r="F219">
        <v>431.03448486328125</v>
      </c>
      <c r="G219">
        <v>12093131</v>
      </c>
      <c r="H219">
        <v>6</v>
      </c>
      <c r="I219">
        <v>28056.064453125</v>
      </c>
      <c r="J219">
        <v>1</v>
      </c>
      <c r="K219">
        <v>0.69013488292694092</v>
      </c>
      <c r="L219">
        <v>194.97024536132813</v>
      </c>
    </row>
    <row r="220" spans="1:12" x14ac:dyDescent="0.25">
      <c r="A220">
        <v>1310.99</v>
      </c>
      <c r="B220" s="1">
        <f>DATE(2022,4,4) + TIME(23,45,35)</f>
        <v>44655.989988425928</v>
      </c>
      <c r="C220">
        <v>4354712576</v>
      </c>
      <c r="D220">
        <v>10105290</v>
      </c>
      <c r="E220">
        <v>14449.3779296875</v>
      </c>
      <c r="F220">
        <v>431.0499267578125</v>
      </c>
      <c r="G220">
        <v>12088398</v>
      </c>
      <c r="H220">
        <v>6</v>
      </c>
      <c r="I220">
        <v>28044.078125</v>
      </c>
      <c r="J220">
        <v>1</v>
      </c>
      <c r="K220">
        <v>0.73255419731140137</v>
      </c>
      <c r="L220">
        <v>206.95411682128906</v>
      </c>
    </row>
    <row r="221" spans="1:12" x14ac:dyDescent="0.25">
      <c r="A221">
        <v>1311</v>
      </c>
      <c r="B221" s="1">
        <f>DATE(2022,4,5) + TIME(0,0,0)</f>
        <v>44656</v>
      </c>
      <c r="C221">
        <v>4354712576</v>
      </c>
      <c r="D221">
        <v>10105290</v>
      </c>
      <c r="E221">
        <v>14449.3779296875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1312.99</v>
      </c>
      <c r="B222" s="1">
        <f>DATE(2022,4,6) + TIME(23,45,35)</f>
        <v>44657.989988425928</v>
      </c>
      <c r="C222">
        <v>4354712576</v>
      </c>
      <c r="D222">
        <v>10105290</v>
      </c>
      <c r="E222">
        <v>14449.3779296875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1313</v>
      </c>
      <c r="B223" s="1">
        <f>DATE(2022,4,7) + TIME(0,0,0)</f>
        <v>44658</v>
      </c>
      <c r="C223">
        <v>4354833920</v>
      </c>
      <c r="D223">
        <v>10105572</v>
      </c>
      <c r="E223">
        <v>14451.326171875</v>
      </c>
      <c r="F223">
        <v>431.06781005859375</v>
      </c>
      <c r="G223">
        <v>12137953</v>
      </c>
      <c r="H223">
        <v>6</v>
      </c>
      <c r="I223">
        <v>28157.875</v>
      </c>
      <c r="J223">
        <v>1</v>
      </c>
      <c r="K223">
        <v>0.68707996606826782</v>
      </c>
      <c r="L223">
        <v>194.80558776855469</v>
      </c>
    </row>
    <row r="224" spans="1:12" x14ac:dyDescent="0.25">
      <c r="A224">
        <v>1320.99</v>
      </c>
      <c r="B224" s="1">
        <f>DATE(2022,4,14) + TIME(23,45,35)</f>
        <v>44665.989988425928</v>
      </c>
      <c r="C224">
        <v>4451751424</v>
      </c>
      <c r="D224">
        <v>10330403</v>
      </c>
      <c r="E224">
        <v>16157.412109375</v>
      </c>
      <c r="F224">
        <v>431.075439453125</v>
      </c>
      <c r="G224">
        <v>12126323</v>
      </c>
      <c r="H224">
        <v>6</v>
      </c>
      <c r="I224">
        <v>28130.396484375</v>
      </c>
      <c r="J224">
        <v>1</v>
      </c>
      <c r="K224">
        <v>0.78389871120452881</v>
      </c>
      <c r="L224">
        <v>222.25608825683594</v>
      </c>
    </row>
    <row r="225" spans="1:12" x14ac:dyDescent="0.25">
      <c r="A225">
        <v>1321</v>
      </c>
      <c r="B225" s="1">
        <f>DATE(2022,4,15) + TIME(0,0,0)</f>
        <v>44666</v>
      </c>
      <c r="C225">
        <v>4451874816</v>
      </c>
      <c r="D225">
        <v>10330690</v>
      </c>
      <c r="E225">
        <v>16160.0517578125</v>
      </c>
      <c r="F225">
        <v>431.11795043945313</v>
      </c>
      <c r="G225">
        <v>12370115</v>
      </c>
      <c r="H225">
        <v>5</v>
      </c>
      <c r="I225">
        <v>28693.109375</v>
      </c>
      <c r="J225">
        <v>1</v>
      </c>
      <c r="K225">
        <v>0.911460280418396</v>
      </c>
      <c r="L225">
        <v>263.93194580078125</v>
      </c>
    </row>
    <row r="226" spans="1:12" x14ac:dyDescent="0.25">
      <c r="A226">
        <v>1322.99</v>
      </c>
      <c r="B226" s="1">
        <f>DATE(2022,4,16) + TIME(23,45,35)</f>
        <v>44667.989988425928</v>
      </c>
      <c r="C226">
        <v>4476483072</v>
      </c>
      <c r="D226">
        <v>10387769</v>
      </c>
      <c r="E226">
        <v>16705.69140625</v>
      </c>
      <c r="F226">
        <v>431.12289428710938</v>
      </c>
      <c r="G226">
        <v>12364114</v>
      </c>
      <c r="H226">
        <v>5</v>
      </c>
      <c r="I226">
        <v>28678.861328125</v>
      </c>
      <c r="J226">
        <v>1</v>
      </c>
      <c r="K226">
        <v>0.96064585447311401</v>
      </c>
      <c r="L226">
        <v>278.174560546875</v>
      </c>
    </row>
    <row r="227" spans="1:12" x14ac:dyDescent="0.25">
      <c r="A227">
        <v>1323</v>
      </c>
      <c r="B227" s="1">
        <f>DATE(2022,4,17) + TIME(0,0,0)</f>
        <v>44668</v>
      </c>
      <c r="C227">
        <v>4476602880</v>
      </c>
      <c r="D227">
        <v>10388048</v>
      </c>
      <c r="E227">
        <v>16707.990234375</v>
      </c>
      <c r="F227">
        <v>431.0709228515625</v>
      </c>
      <c r="G227">
        <v>12012997</v>
      </c>
      <c r="H227">
        <v>6</v>
      </c>
      <c r="I227">
        <v>27867.796875</v>
      </c>
      <c r="J227">
        <v>1</v>
      </c>
      <c r="K227">
        <v>0.81798142194747925</v>
      </c>
      <c r="L227">
        <v>229.83340454101563</v>
      </c>
    </row>
    <row r="228" spans="1:12" x14ac:dyDescent="0.25">
      <c r="A228">
        <v>1323.99</v>
      </c>
      <c r="B228" s="1">
        <f>DATE(2022,4,17) + TIME(23,45,35)</f>
        <v>44668.989988425928</v>
      </c>
      <c r="C228">
        <v>4488497664</v>
      </c>
      <c r="D228">
        <v>10415640</v>
      </c>
      <c r="E228">
        <v>16932.23828125</v>
      </c>
      <c r="F228">
        <v>431.0772705078125</v>
      </c>
      <c r="G228">
        <v>12014533</v>
      </c>
      <c r="H228">
        <v>6</v>
      </c>
      <c r="I228">
        <v>27870.951171875</v>
      </c>
      <c r="J228">
        <v>1</v>
      </c>
      <c r="K228">
        <v>0.80674552917480469</v>
      </c>
      <c r="L228">
        <v>226.67634582519531</v>
      </c>
    </row>
    <row r="229" spans="1:12" x14ac:dyDescent="0.25">
      <c r="A229">
        <v>1324</v>
      </c>
      <c r="B229" s="1">
        <f>DATE(2022,4,18) + TIME(0,0,0)</f>
        <v>44669</v>
      </c>
      <c r="C229">
        <v>4488619520</v>
      </c>
      <c r="D229">
        <v>10415923</v>
      </c>
      <c r="E229">
        <v>16934.5546875</v>
      </c>
      <c r="F229">
        <v>431.08197021484375</v>
      </c>
      <c r="G229">
        <v>12187863</v>
      </c>
      <c r="H229">
        <v>6</v>
      </c>
      <c r="I229">
        <v>28272.728515625</v>
      </c>
      <c r="J229">
        <v>1</v>
      </c>
      <c r="K229">
        <v>0.81260931491851807</v>
      </c>
      <c r="L229">
        <v>231.62905883789063</v>
      </c>
    </row>
    <row r="230" spans="1:12" x14ac:dyDescent="0.25">
      <c r="A230">
        <v>1326.99</v>
      </c>
      <c r="B230" s="1">
        <f>DATE(2022,4,20) + TIME(23,45,35)</f>
        <v>44671.989988425928</v>
      </c>
      <c r="C230">
        <v>4525055488</v>
      </c>
      <c r="D230">
        <v>10500444</v>
      </c>
      <c r="E230">
        <v>17641.751953125</v>
      </c>
      <c r="F230">
        <v>431.09359741210938</v>
      </c>
      <c r="G230">
        <v>12185299</v>
      </c>
      <c r="H230">
        <v>6</v>
      </c>
      <c r="I230">
        <v>28266.015625</v>
      </c>
      <c r="J230">
        <v>1</v>
      </c>
      <c r="K230">
        <v>0.83616048097610474</v>
      </c>
      <c r="L230">
        <v>238.34217834472656</v>
      </c>
    </row>
    <row r="231" spans="1:12" x14ac:dyDescent="0.25">
      <c r="A231">
        <v>1327</v>
      </c>
      <c r="B231" s="1">
        <f>DATE(2022,4,21) + TIME(0,0,0)</f>
        <v>44672</v>
      </c>
      <c r="C231">
        <v>4525177344</v>
      </c>
      <c r="D231">
        <v>10500727</v>
      </c>
      <c r="E231">
        <v>17644.1640625</v>
      </c>
      <c r="F231">
        <v>431.09747314453125</v>
      </c>
      <c r="G231">
        <v>12203205</v>
      </c>
      <c r="H231">
        <v>6</v>
      </c>
      <c r="I231">
        <v>28307.298828125</v>
      </c>
      <c r="J231">
        <v>1</v>
      </c>
      <c r="K231">
        <v>0.84458285570144653</v>
      </c>
      <c r="L231">
        <v>241.11500549316406</v>
      </c>
    </row>
    <row r="232" spans="1:12" x14ac:dyDescent="0.25">
      <c r="A232">
        <v>1337.99</v>
      </c>
      <c r="B232" s="1">
        <f>DATE(2022,5,1) + TIME(23,45,35)</f>
        <v>44682.989988425928</v>
      </c>
      <c r="C232">
        <v>4659211264</v>
      </c>
      <c r="D232">
        <v>10811617</v>
      </c>
      <c r="E232">
        <v>20501.54296875</v>
      </c>
      <c r="F232">
        <v>431.14013671875</v>
      </c>
      <c r="G232">
        <v>12193676</v>
      </c>
      <c r="H232">
        <v>6</v>
      </c>
      <c r="I232">
        <v>28282.39453125</v>
      </c>
      <c r="J232">
        <v>1</v>
      </c>
      <c r="K232">
        <v>0.93180131912231445</v>
      </c>
      <c r="L232">
        <v>266.01446533203125</v>
      </c>
    </row>
    <row r="233" spans="1:12" x14ac:dyDescent="0.25">
      <c r="A233">
        <v>1338</v>
      </c>
      <c r="B233" s="1">
        <f>DATE(2022,5,2) + TIME(0,0,0)</f>
        <v>44683</v>
      </c>
      <c r="C233">
        <v>4659334144</v>
      </c>
      <c r="D233">
        <v>10811902</v>
      </c>
      <c r="E233">
        <v>20503.697265625</v>
      </c>
      <c r="F233">
        <v>431.17501831054688</v>
      </c>
      <c r="G233">
        <v>12301588</v>
      </c>
      <c r="H233">
        <v>5</v>
      </c>
      <c r="I233">
        <v>28530.380859375</v>
      </c>
      <c r="J233">
        <v>1</v>
      </c>
      <c r="K233">
        <v>0.74946558475494385</v>
      </c>
      <c r="L233">
        <v>215.44004821777344</v>
      </c>
    </row>
    <row r="234" spans="1:12" x14ac:dyDescent="0.25">
      <c r="A234">
        <v>1338.49</v>
      </c>
      <c r="B234" s="1">
        <f>DATE(2022,5,2) + TIME(11,45,35)</f>
        <v>44683.489988425928</v>
      </c>
      <c r="C234">
        <v>4665361408</v>
      </c>
      <c r="D234">
        <v>10825881</v>
      </c>
      <c r="E234">
        <v>20610.173828125</v>
      </c>
      <c r="F234">
        <v>431.1763916015625</v>
      </c>
      <c r="G234">
        <v>12300557</v>
      </c>
      <c r="H234">
        <v>5</v>
      </c>
      <c r="I234">
        <v>28527.900390625</v>
      </c>
      <c r="J234">
        <v>1</v>
      </c>
      <c r="K234">
        <v>0.75810718536376953</v>
      </c>
      <c r="L234">
        <v>217.92416381835938</v>
      </c>
    </row>
    <row r="235" spans="1:12" x14ac:dyDescent="0.25">
      <c r="A235">
        <v>1338.5</v>
      </c>
      <c r="B235" s="1">
        <f>DATE(2022,5,2) + TIME(12,0,0)</f>
        <v>44683.5</v>
      </c>
      <c r="C235">
        <v>4665483264</v>
      </c>
      <c r="D235">
        <v>10826163</v>
      </c>
      <c r="E235">
        <v>20612.7265625</v>
      </c>
      <c r="F235">
        <v>431.13973999023438</v>
      </c>
      <c r="G235">
        <v>12151878</v>
      </c>
      <c r="H235">
        <v>6</v>
      </c>
      <c r="I235">
        <v>28185.474609375</v>
      </c>
      <c r="J235">
        <v>1</v>
      </c>
      <c r="K235">
        <v>0.89691305160522461</v>
      </c>
      <c r="L235">
        <v>255.08709716796875</v>
      </c>
    </row>
    <row r="236" spans="1:12" x14ac:dyDescent="0.25">
      <c r="A236">
        <v>1357.99</v>
      </c>
      <c r="B236" s="1">
        <f>DATE(2022,5,21) + TIME(23,45,35)</f>
        <v>44702.989988425928</v>
      </c>
      <c r="C236">
        <v>4902041088</v>
      </c>
      <c r="D236">
        <v>11374756</v>
      </c>
      <c r="E236">
        <v>26325.771484375</v>
      </c>
      <c r="F236">
        <v>431.24517822265625</v>
      </c>
      <c r="G236">
        <v>12132192</v>
      </c>
      <c r="H236">
        <v>6</v>
      </c>
      <c r="I236">
        <v>28132.93359375</v>
      </c>
      <c r="J236">
        <v>1</v>
      </c>
      <c r="K236">
        <v>1.0816152095794678</v>
      </c>
      <c r="L236">
        <v>307.61734008789063</v>
      </c>
    </row>
    <row r="237" spans="1:12" x14ac:dyDescent="0.25">
      <c r="A237">
        <v>1358</v>
      </c>
      <c r="B237" s="1">
        <f>DATE(2022,5,22) + TIME(0,0,0)</f>
        <v>44703</v>
      </c>
      <c r="C237">
        <v>4902161920</v>
      </c>
      <c r="D237">
        <v>11375037</v>
      </c>
      <c r="E237">
        <v>26328.275390625</v>
      </c>
      <c r="F237">
        <v>431.32247924804688</v>
      </c>
      <c r="G237">
        <v>12121101</v>
      </c>
      <c r="H237">
        <v>5</v>
      </c>
      <c r="I237">
        <v>28102.177734375</v>
      </c>
      <c r="J237">
        <v>1</v>
      </c>
      <c r="K237">
        <v>0.88306421041488647</v>
      </c>
      <c r="L237">
        <v>250.3712158203125</v>
      </c>
    </row>
    <row r="238" spans="1:12" x14ac:dyDescent="0.25">
      <c r="A238">
        <v>1358.99</v>
      </c>
      <c r="B238" s="1">
        <f>DATE(2022,5,22) + TIME(23,45,35)</f>
        <v>44703.989988425928</v>
      </c>
      <c r="C238">
        <v>4914160640</v>
      </c>
      <c r="D238">
        <v>11402855</v>
      </c>
      <c r="E238">
        <v>26579.837890625</v>
      </c>
      <c r="F238">
        <v>431.33645629882813</v>
      </c>
      <c r="G238">
        <v>12119271</v>
      </c>
      <c r="H238">
        <v>5</v>
      </c>
      <c r="I238">
        <v>28097.025390625</v>
      </c>
      <c r="J238">
        <v>1</v>
      </c>
      <c r="K238">
        <v>0.90086811780929565</v>
      </c>
      <c r="L238">
        <v>255.41812133789063</v>
      </c>
    </row>
    <row r="239" spans="1:12" x14ac:dyDescent="0.25">
      <c r="A239">
        <v>1359</v>
      </c>
      <c r="B239" s="1">
        <f>DATE(2022,5,23) + TIME(0,0,0)</f>
        <v>44704</v>
      </c>
      <c r="C239">
        <v>4914280960</v>
      </c>
      <c r="D239">
        <v>11403134</v>
      </c>
      <c r="E239">
        <v>26582.79296875</v>
      </c>
      <c r="F239">
        <v>431.24258422851563</v>
      </c>
      <c r="G239">
        <v>12050861</v>
      </c>
      <c r="H239">
        <v>6</v>
      </c>
      <c r="I239">
        <v>27944.5078125</v>
      </c>
      <c r="J239">
        <v>1</v>
      </c>
      <c r="K239">
        <v>1.0463492870330811</v>
      </c>
      <c r="L239">
        <v>295.48898315429688</v>
      </c>
    </row>
    <row r="240" spans="1:12" x14ac:dyDescent="0.25">
      <c r="A240">
        <v>1359.99</v>
      </c>
      <c r="B240" s="1">
        <f>DATE(2022,5,23) + TIME(23,45,35)</f>
        <v>44704.989988425928</v>
      </c>
      <c r="C240">
        <v>4926205440</v>
      </c>
      <c r="D240">
        <v>11430785</v>
      </c>
      <c r="E240">
        <v>26889.333984375</v>
      </c>
      <c r="F240">
        <v>431.24945068359375</v>
      </c>
      <c r="G240">
        <v>12044157</v>
      </c>
      <c r="H240">
        <v>6</v>
      </c>
      <c r="I240">
        <v>27928.515625</v>
      </c>
      <c r="J240">
        <v>1</v>
      </c>
      <c r="K240">
        <v>1.1031742095947266</v>
      </c>
      <c r="L240">
        <v>311.53695678710938</v>
      </c>
    </row>
    <row r="241" spans="1:12" x14ac:dyDescent="0.25">
      <c r="A241">
        <v>1360</v>
      </c>
      <c r="B241" s="1">
        <f>DATE(2022,5,24) + TIME(0,0,0)</f>
        <v>44705</v>
      </c>
      <c r="C241">
        <v>4926326784</v>
      </c>
      <c r="D241">
        <v>11431067</v>
      </c>
      <c r="E241">
        <v>26892.494140625</v>
      </c>
      <c r="F241">
        <v>431.315673828125</v>
      </c>
      <c r="G241">
        <v>12145965</v>
      </c>
      <c r="H241">
        <v>5</v>
      </c>
      <c r="I241">
        <v>28160.26953125</v>
      </c>
      <c r="J241">
        <v>1</v>
      </c>
      <c r="K241">
        <v>1.1101815700531006</v>
      </c>
      <c r="L241">
        <v>316.13983154296875</v>
      </c>
    </row>
    <row r="242" spans="1:12" x14ac:dyDescent="0.25">
      <c r="A242">
        <v>1364.99</v>
      </c>
      <c r="B242" s="1">
        <f>DATE(2022,5,28) + TIME(23,45,35)</f>
        <v>44709.989988425928</v>
      </c>
      <c r="C242">
        <v>4986909696</v>
      </c>
      <c r="D242">
        <v>11571520</v>
      </c>
      <c r="E242">
        <v>28536.794921875</v>
      </c>
      <c r="F242">
        <v>431.3590087890625</v>
      </c>
      <c r="G242">
        <v>12138335</v>
      </c>
      <c r="H242">
        <v>5</v>
      </c>
      <c r="I242">
        <v>28139.751953125</v>
      </c>
      <c r="J242">
        <v>1</v>
      </c>
      <c r="K242">
        <v>1.1822209358215332</v>
      </c>
      <c r="L242">
        <v>336.65402221679688</v>
      </c>
    </row>
    <row r="243" spans="1:12" x14ac:dyDescent="0.25">
      <c r="A243">
        <v>1365</v>
      </c>
      <c r="B243" s="1">
        <f>DATE(2022,5,29) + TIME(0,0,0)</f>
        <v>44710</v>
      </c>
      <c r="C243">
        <v>4987032064</v>
      </c>
      <c r="D243">
        <v>11571803</v>
      </c>
      <c r="E243">
        <v>28540.138671875</v>
      </c>
      <c r="F243">
        <v>431.29556274414063</v>
      </c>
      <c r="G243">
        <v>12224923</v>
      </c>
      <c r="H243">
        <v>6</v>
      </c>
      <c r="I243">
        <v>28344.654296875</v>
      </c>
      <c r="J243">
        <v>1</v>
      </c>
      <c r="K243">
        <v>1.1657556295394897</v>
      </c>
      <c r="L243">
        <v>334.32684326171875</v>
      </c>
    </row>
    <row r="244" spans="1:12" x14ac:dyDescent="0.25">
      <c r="A244">
        <v>1374.99</v>
      </c>
      <c r="B244" s="1">
        <f>DATE(2022,6,7) + TIME(23,45,35)</f>
        <v>44719.989988425928</v>
      </c>
      <c r="C244">
        <v>5109150720</v>
      </c>
      <c r="D244">
        <v>11854912</v>
      </c>
      <c r="E244">
        <v>31934.166015625</v>
      </c>
      <c r="F244">
        <v>431.38546752929688</v>
      </c>
      <c r="G244">
        <v>12221419</v>
      </c>
      <c r="H244">
        <v>6</v>
      </c>
      <c r="I244">
        <v>28330.625</v>
      </c>
      <c r="J244">
        <v>1</v>
      </c>
      <c r="K244">
        <v>1.2146356105804443</v>
      </c>
      <c r="L244">
        <v>348.344970703125</v>
      </c>
    </row>
    <row r="245" spans="1:12" x14ac:dyDescent="0.25">
      <c r="A245">
        <v>1375</v>
      </c>
      <c r="B245" s="1">
        <f>DATE(2022,6,8) + TIME(0,0,0)</f>
        <v>44720</v>
      </c>
      <c r="C245">
        <v>5109273088</v>
      </c>
      <c r="D245">
        <v>11855196</v>
      </c>
      <c r="E245">
        <v>31937.654296875</v>
      </c>
      <c r="F245">
        <v>431.39254760742188</v>
      </c>
      <c r="G245">
        <v>12255358</v>
      </c>
      <c r="H245">
        <v>6</v>
      </c>
      <c r="I245">
        <v>28408.830078125</v>
      </c>
      <c r="J245">
        <v>1</v>
      </c>
      <c r="K245">
        <v>1.2126208543777466</v>
      </c>
      <c r="L245">
        <v>348.72003173828125</v>
      </c>
    </row>
    <row r="246" spans="1:12" x14ac:dyDescent="0.25">
      <c r="A246">
        <v>1375.99</v>
      </c>
      <c r="B246" s="1">
        <f>DATE(2022,6,8) + TIME(23,45,35)</f>
        <v>44720.989988425928</v>
      </c>
      <c r="C246">
        <v>5121405952</v>
      </c>
      <c r="D246">
        <v>11883320</v>
      </c>
      <c r="E246">
        <v>32283.89453125</v>
      </c>
      <c r="F246">
        <v>431.4014892578125</v>
      </c>
      <c r="G246">
        <v>12254748</v>
      </c>
      <c r="H246">
        <v>6</v>
      </c>
      <c r="I246">
        <v>28406.828125</v>
      </c>
      <c r="J246">
        <v>1</v>
      </c>
      <c r="K246">
        <v>1.219576358795166</v>
      </c>
      <c r="L246">
        <v>350.72027587890625</v>
      </c>
    </row>
    <row r="247" spans="1:12" x14ac:dyDescent="0.25">
      <c r="A247">
        <v>1376</v>
      </c>
      <c r="B247" s="1">
        <f>DATE(2022,6,9) + TIME(0,0,0)</f>
        <v>44721</v>
      </c>
      <c r="C247">
        <v>5121526784</v>
      </c>
      <c r="D247">
        <v>11883600</v>
      </c>
      <c r="E247">
        <v>32287.353515625</v>
      </c>
      <c r="F247">
        <v>431.38739013671875</v>
      </c>
      <c r="G247">
        <v>12099351</v>
      </c>
      <c r="H247">
        <v>6</v>
      </c>
      <c r="I247">
        <v>28047.53125</v>
      </c>
      <c r="J247">
        <v>1</v>
      </c>
      <c r="K247">
        <v>1.2184116840362549</v>
      </c>
      <c r="L247">
        <v>345.94949340820313</v>
      </c>
    </row>
    <row r="248" spans="1:12" x14ac:dyDescent="0.25">
      <c r="A248">
        <v>1377.99</v>
      </c>
      <c r="B248" s="1">
        <f>DATE(2022,6,10) + TIME(23,45,35)</f>
        <v>44722.989988425928</v>
      </c>
      <c r="C248">
        <v>5145603072</v>
      </c>
      <c r="D248">
        <v>11939410</v>
      </c>
      <c r="E248">
        <v>32980.51171875</v>
      </c>
      <c r="F248">
        <v>431.40768432617188</v>
      </c>
      <c r="G248">
        <v>12098122</v>
      </c>
      <c r="H248">
        <v>6</v>
      </c>
      <c r="I248">
        <v>28043.361328125</v>
      </c>
      <c r="J248">
        <v>1</v>
      </c>
      <c r="K248">
        <v>1.2330870628356934</v>
      </c>
      <c r="L248">
        <v>350.11630249023438</v>
      </c>
    </row>
    <row r="249" spans="1:12" x14ac:dyDescent="0.25">
      <c r="A249">
        <v>1378</v>
      </c>
      <c r="B249" s="1">
        <f>DATE(2022,6,11) + TIME(0,0,0)</f>
        <v>44723</v>
      </c>
      <c r="C249">
        <v>5145725952</v>
      </c>
      <c r="D249">
        <v>11939695</v>
      </c>
      <c r="E249">
        <v>32984.07421875</v>
      </c>
      <c r="F249">
        <v>431.41659545898438</v>
      </c>
      <c r="G249">
        <v>12300829</v>
      </c>
      <c r="H249">
        <v>6</v>
      </c>
      <c r="I249">
        <v>28512.6484375</v>
      </c>
      <c r="J249">
        <v>1</v>
      </c>
      <c r="K249">
        <v>1.2344192266464233</v>
      </c>
      <c r="L249">
        <v>356.36465454101563</v>
      </c>
    </row>
    <row r="250" spans="1:12" x14ac:dyDescent="0.25">
      <c r="A250">
        <v>1383.99</v>
      </c>
      <c r="B250" s="1">
        <f>DATE(2022,6,16) + TIME(23,45,35)</f>
        <v>44728.989988425928</v>
      </c>
      <c r="C250">
        <v>5219388928</v>
      </c>
      <c r="D250">
        <v>12110429</v>
      </c>
      <c r="E250">
        <v>35175.62890625</v>
      </c>
      <c r="F250">
        <v>431.47000122070313</v>
      </c>
      <c r="G250">
        <v>12295836</v>
      </c>
      <c r="H250">
        <v>6</v>
      </c>
      <c r="I250">
        <v>28497.54296875</v>
      </c>
      <c r="J250">
        <v>1</v>
      </c>
      <c r="K250">
        <v>1.2866955995559692</v>
      </c>
      <c r="L250">
        <v>371.4561767578125</v>
      </c>
    </row>
    <row r="251" spans="1:12" x14ac:dyDescent="0.25">
      <c r="A251">
        <v>1384</v>
      </c>
      <c r="B251" s="1">
        <f>DATE(2022,6,17) + TIME(0,0,0)</f>
        <v>44729</v>
      </c>
      <c r="C251">
        <v>5219510272</v>
      </c>
      <c r="D251">
        <v>12110710</v>
      </c>
      <c r="E251">
        <v>35179.30859375</v>
      </c>
      <c r="F251">
        <v>431.46978759765625</v>
      </c>
      <c r="G251">
        <v>12121263</v>
      </c>
      <c r="H251">
        <v>6</v>
      </c>
      <c r="I251">
        <v>28092.958984375</v>
      </c>
      <c r="J251">
        <v>1</v>
      </c>
      <c r="K251">
        <v>1.2930697202682495</v>
      </c>
      <c r="L251">
        <v>368.02032470703125</v>
      </c>
    </row>
    <row r="252" spans="1:12" x14ac:dyDescent="0.25">
      <c r="A252">
        <v>1387.99</v>
      </c>
      <c r="B252" s="1">
        <f>DATE(2022,6,20) + TIME(23,45,35)</f>
        <v>44732.989988425928</v>
      </c>
      <c r="C252">
        <v>5267868160</v>
      </c>
      <c r="D252">
        <v>12222781</v>
      </c>
      <c r="E252">
        <v>36667.37890625</v>
      </c>
      <c r="F252">
        <v>431.50820922851563</v>
      </c>
      <c r="G252">
        <v>12118826</v>
      </c>
      <c r="H252">
        <v>6</v>
      </c>
      <c r="I252">
        <v>28084.810546875</v>
      </c>
      <c r="J252">
        <v>1</v>
      </c>
      <c r="K252">
        <v>1.3216680288314819</v>
      </c>
      <c r="L252">
        <v>376.15951538085938</v>
      </c>
    </row>
    <row r="253" spans="1:12" x14ac:dyDescent="0.25">
      <c r="A253">
        <v>1388</v>
      </c>
      <c r="B253" s="1">
        <f>DATE(2022,6,21) + TIME(0,0,0)</f>
        <v>44733</v>
      </c>
      <c r="C253">
        <v>5267990016</v>
      </c>
      <c r="D253">
        <v>12223063</v>
      </c>
      <c r="E253">
        <v>36671.70703125</v>
      </c>
      <c r="F253">
        <v>431.64102172851563</v>
      </c>
      <c r="G253">
        <v>12157145</v>
      </c>
      <c r="H253">
        <v>5</v>
      </c>
      <c r="I253">
        <v>28164.943359375</v>
      </c>
      <c r="J253">
        <v>1</v>
      </c>
      <c r="K253">
        <v>1.5133572816848755</v>
      </c>
      <c r="L253">
        <v>432.78579711914063</v>
      </c>
    </row>
    <row r="254" spans="1:12" x14ac:dyDescent="0.25">
      <c r="A254">
        <v>1391.99</v>
      </c>
      <c r="B254" s="1">
        <f>DATE(2022,6,24) + TIME(23,45,35)</f>
        <v>44736.989988425928</v>
      </c>
      <c r="C254">
        <v>5316481536</v>
      </c>
      <c r="D254">
        <v>12335355</v>
      </c>
      <c r="E254">
        <v>38477.2265625</v>
      </c>
      <c r="F254">
        <v>431.99713134765625</v>
      </c>
      <c r="G254">
        <v>12154080</v>
      </c>
      <c r="H254">
        <v>5</v>
      </c>
      <c r="I254">
        <v>28134.6328125</v>
      </c>
      <c r="J254">
        <v>1</v>
      </c>
      <c r="K254">
        <v>1.6079745292663574</v>
      </c>
      <c r="L254">
        <v>459.79104614257813</v>
      </c>
    </row>
    <row r="255" spans="1:12" x14ac:dyDescent="0.25">
      <c r="A255">
        <v>1392</v>
      </c>
      <c r="B255" s="1">
        <f>DATE(2022,6,25) + TIME(0,0,0)</f>
        <v>44737</v>
      </c>
      <c r="C255">
        <v>5316603392</v>
      </c>
      <c r="D255">
        <v>12335637</v>
      </c>
      <c r="E255">
        <v>38481.24609375</v>
      </c>
      <c r="F255">
        <v>431.71456909179688</v>
      </c>
      <c r="G255">
        <v>12172018</v>
      </c>
      <c r="H255">
        <v>6</v>
      </c>
      <c r="I255">
        <v>28194.595703125</v>
      </c>
      <c r="J255">
        <v>1</v>
      </c>
      <c r="K255">
        <v>1.4057965278625488</v>
      </c>
      <c r="L255">
        <v>402.01010131835938</v>
      </c>
    </row>
    <row r="256" spans="1:12" x14ac:dyDescent="0.25">
      <c r="A256">
        <v>1398.99</v>
      </c>
      <c r="B256" s="1">
        <f>DATE(2022,7,1) + TIME(23,45,35)</f>
        <v>44743.989988425928</v>
      </c>
      <c r="C256">
        <v>5401675264</v>
      </c>
      <c r="D256">
        <v>12532748</v>
      </c>
      <c r="E256">
        <v>41274.87109375</v>
      </c>
      <c r="F256">
        <v>431.63095092773438</v>
      </c>
      <c r="G256">
        <v>12169730</v>
      </c>
      <c r="H256">
        <v>6</v>
      </c>
      <c r="I256">
        <v>28194.755859375</v>
      </c>
      <c r="J256">
        <v>1</v>
      </c>
      <c r="K256">
        <v>1.4123258590698242</v>
      </c>
      <c r="L256">
        <v>403.90628051757813</v>
      </c>
    </row>
    <row r="257" spans="1:12" x14ac:dyDescent="0.25">
      <c r="A257">
        <v>1399</v>
      </c>
      <c r="B257" s="1">
        <f>DATE(2022,7,2) + TIME(0,0,0)</f>
        <v>44744</v>
      </c>
      <c r="C257">
        <v>5401797120</v>
      </c>
      <c r="D257">
        <v>12533031</v>
      </c>
      <c r="E257">
        <v>41278.91796875</v>
      </c>
      <c r="F257">
        <v>431.63162231445313</v>
      </c>
      <c r="G257">
        <v>12201059</v>
      </c>
      <c r="H257">
        <v>6</v>
      </c>
      <c r="I257">
        <v>28267.296875</v>
      </c>
      <c r="J257">
        <v>1</v>
      </c>
      <c r="K257">
        <v>1.411628246307373</v>
      </c>
      <c r="L257">
        <v>404.74261474609375</v>
      </c>
    </row>
    <row r="258" spans="1:12" x14ac:dyDescent="0.25">
      <c r="A258">
        <v>1400.99</v>
      </c>
      <c r="B258" s="1">
        <f>DATE(2022,7,3) + TIME(23,45,35)</f>
        <v>44745.989988425928</v>
      </c>
      <c r="C258">
        <v>5426076160</v>
      </c>
      <c r="D258">
        <v>12589278</v>
      </c>
      <c r="E258">
        <v>42089.0390625</v>
      </c>
      <c r="F258">
        <v>431.662109375</v>
      </c>
      <c r="G258">
        <v>12200087</v>
      </c>
      <c r="H258">
        <v>6</v>
      </c>
      <c r="I258">
        <v>28263.048828125</v>
      </c>
      <c r="J258">
        <v>1</v>
      </c>
      <c r="K258">
        <v>1.4264235496520996</v>
      </c>
      <c r="L258">
        <v>408.984619140625</v>
      </c>
    </row>
    <row r="259" spans="1:12" x14ac:dyDescent="0.25">
      <c r="A259">
        <v>1401</v>
      </c>
      <c r="B259" s="1">
        <f>DATE(2022,7,4) + TIME(0,0,0)</f>
        <v>44746</v>
      </c>
      <c r="C259">
        <v>5426197504</v>
      </c>
      <c r="D259">
        <v>12589558</v>
      </c>
      <c r="E259">
        <v>42093.671875</v>
      </c>
      <c r="F259">
        <v>431.81686401367188</v>
      </c>
      <c r="G259">
        <v>12119409</v>
      </c>
      <c r="H259">
        <v>5</v>
      </c>
      <c r="I259">
        <v>28066.0859375</v>
      </c>
      <c r="J259">
        <v>1</v>
      </c>
      <c r="K259">
        <v>1.6237815618515015</v>
      </c>
      <c r="L259">
        <v>463.254150390625</v>
      </c>
    </row>
    <row r="260" spans="1:12" x14ac:dyDescent="0.25">
      <c r="A260">
        <v>1401.49</v>
      </c>
      <c r="B260" s="1">
        <f>DATE(2022,7,4) + TIME(11,45,35)</f>
        <v>44746.489988425928</v>
      </c>
      <c r="C260">
        <v>5432134656</v>
      </c>
      <c r="D260">
        <v>12603307</v>
      </c>
      <c r="E260">
        <v>42324.65234375</v>
      </c>
      <c r="F260">
        <v>431.91046142578125</v>
      </c>
      <c r="G260">
        <v>12117114</v>
      </c>
      <c r="H260">
        <v>5</v>
      </c>
      <c r="I260">
        <v>28054.689453125</v>
      </c>
      <c r="J260">
        <v>1</v>
      </c>
      <c r="K260">
        <v>1.6603233814239502</v>
      </c>
      <c r="L260">
        <v>473.66290283203125</v>
      </c>
    </row>
    <row r="261" spans="1:12" x14ac:dyDescent="0.25">
      <c r="A261">
        <v>1401.5</v>
      </c>
      <c r="B261" s="1">
        <f>DATE(2022,7,4) + TIME(12,0,0)</f>
        <v>44746.5</v>
      </c>
      <c r="C261">
        <v>5432257536</v>
      </c>
      <c r="D261">
        <v>12603591</v>
      </c>
      <c r="E261">
        <v>42328.86328125</v>
      </c>
      <c r="F261">
        <v>431.73687744140625</v>
      </c>
      <c r="G261">
        <v>12256865</v>
      </c>
      <c r="H261">
        <v>6</v>
      </c>
      <c r="I261">
        <v>28389.6640625</v>
      </c>
      <c r="J261">
        <v>1</v>
      </c>
      <c r="K261">
        <v>1.4611377716064453</v>
      </c>
      <c r="L261">
        <v>420.96298217773438</v>
      </c>
    </row>
    <row r="262" spans="1:12" x14ac:dyDescent="0.25">
      <c r="A262">
        <v>1401.99</v>
      </c>
      <c r="B262" s="1">
        <f>DATE(2022,7,4) + TIME(23,45,35)</f>
        <v>44746.989988425928</v>
      </c>
      <c r="C262">
        <v>5438263808</v>
      </c>
      <c r="D262">
        <v>12617504</v>
      </c>
      <c r="E262">
        <v>42532.51953125</v>
      </c>
      <c r="F262">
        <v>431.68759155273438</v>
      </c>
      <c r="G262">
        <v>12258339</v>
      </c>
      <c r="H262">
        <v>6</v>
      </c>
      <c r="I262">
        <v>28396.3203125</v>
      </c>
      <c r="J262">
        <v>1</v>
      </c>
      <c r="K262">
        <v>1.4401767253875732</v>
      </c>
      <c r="L262">
        <v>414.93295288085938</v>
      </c>
    </row>
    <row r="263" spans="1:12" x14ac:dyDescent="0.25">
      <c r="A263">
        <v>1402</v>
      </c>
      <c r="B263" s="1">
        <f>DATE(2022,7,5) + TIME(0,0,0)</f>
        <v>44747</v>
      </c>
      <c r="C263">
        <v>5438383616</v>
      </c>
      <c r="D263">
        <v>12617782</v>
      </c>
      <c r="E263">
        <v>42534.53515625</v>
      </c>
      <c r="F263">
        <v>430.92062377929688</v>
      </c>
      <c r="G263">
        <v>11954734</v>
      </c>
      <c r="H263">
        <v>5</v>
      </c>
      <c r="I263">
        <v>27742.3125</v>
      </c>
      <c r="J263">
        <v>1</v>
      </c>
      <c r="K263">
        <v>0.72206640243530273</v>
      </c>
      <c r="L263">
        <v>201.77485656738281</v>
      </c>
    </row>
    <row r="264" spans="1:12" x14ac:dyDescent="0.25">
      <c r="A264">
        <v>1403.99</v>
      </c>
      <c r="B264" s="1">
        <f>DATE(2022,7,6) + TIME(23,45,35)</f>
        <v>44748.989988425928</v>
      </c>
      <c r="C264">
        <v>5462172160</v>
      </c>
      <c r="D264">
        <v>12672973</v>
      </c>
      <c r="E264">
        <v>42949.83984375</v>
      </c>
      <c r="F264">
        <v>431.08477783203125</v>
      </c>
      <c r="G264">
        <v>11954516</v>
      </c>
      <c r="H264">
        <v>5</v>
      </c>
      <c r="I264">
        <v>27731.2421875</v>
      </c>
      <c r="J264">
        <v>1</v>
      </c>
      <c r="K264">
        <v>0.75550466775894165</v>
      </c>
      <c r="L264">
        <v>211.10574340820313</v>
      </c>
    </row>
    <row r="265" spans="1:12" x14ac:dyDescent="0.25">
      <c r="A265">
        <v>1404</v>
      </c>
      <c r="B265" s="1">
        <f>DATE(2022,7,7) + TIME(0,0,0)</f>
        <v>44749</v>
      </c>
      <c r="C265">
        <v>5462294016</v>
      </c>
      <c r="D265">
        <v>12673254</v>
      </c>
      <c r="E265">
        <v>42953.95703125</v>
      </c>
      <c r="F265">
        <v>431.91751098632813</v>
      </c>
      <c r="G265">
        <v>12160039</v>
      </c>
      <c r="H265">
        <v>6</v>
      </c>
      <c r="I265">
        <v>28153.615234375</v>
      </c>
      <c r="J265">
        <v>1</v>
      </c>
      <c r="K265">
        <v>1.4410927295684814</v>
      </c>
      <c r="L265">
        <v>411.6519775390625</v>
      </c>
    </row>
    <row r="266" spans="1:12" x14ac:dyDescent="0.25">
      <c r="A266">
        <v>1409.99</v>
      </c>
      <c r="B266" s="1">
        <f>DATE(2022,7,12) + TIME(23,45,35)</f>
        <v>44754.989988425928</v>
      </c>
      <c r="C266">
        <v>5535083520</v>
      </c>
      <c r="D266">
        <v>12841840</v>
      </c>
      <c r="E266">
        <v>45480.77734375</v>
      </c>
      <c r="F266">
        <v>431.78311157226563</v>
      </c>
      <c r="G266">
        <v>12149425</v>
      </c>
      <c r="H266">
        <v>6</v>
      </c>
      <c r="I266">
        <v>28137.796875</v>
      </c>
      <c r="J266">
        <v>1</v>
      </c>
      <c r="K266">
        <v>1.5003639459609985</v>
      </c>
      <c r="L266">
        <v>428.59988403320313</v>
      </c>
    </row>
    <row r="267" spans="1:12" x14ac:dyDescent="0.25">
      <c r="A267">
        <v>1410</v>
      </c>
      <c r="B267" s="1">
        <f>DATE(2022,7,13) + TIME(0,0,0)</f>
        <v>44755</v>
      </c>
      <c r="C267">
        <v>5535205376</v>
      </c>
      <c r="D267">
        <v>12842122</v>
      </c>
      <c r="E267">
        <v>45485.11328125</v>
      </c>
      <c r="F267">
        <v>431.78912353515625</v>
      </c>
      <c r="G267">
        <v>12170808</v>
      </c>
      <c r="H267">
        <v>6</v>
      </c>
      <c r="I267">
        <v>28186.92578125</v>
      </c>
      <c r="J267">
        <v>1</v>
      </c>
      <c r="K267">
        <v>1.5150703191757202</v>
      </c>
      <c r="L267">
        <v>433.62142944335938</v>
      </c>
    </row>
    <row r="268" spans="1:12" x14ac:dyDescent="0.25">
      <c r="A268">
        <v>1411.99</v>
      </c>
      <c r="B268" s="1">
        <f>DATE(2022,7,14) + TIME(23,45,35)</f>
        <v>44756.989988425928</v>
      </c>
      <c r="C268">
        <v>5559421952</v>
      </c>
      <c r="D268">
        <v>12898205</v>
      </c>
      <c r="E268">
        <v>46356.90234375</v>
      </c>
      <c r="F268">
        <v>431.81353759765625</v>
      </c>
      <c r="G268">
        <v>12168650</v>
      </c>
      <c r="H268">
        <v>6</v>
      </c>
      <c r="I268">
        <v>28180.3359375</v>
      </c>
      <c r="J268">
        <v>1</v>
      </c>
      <c r="K268">
        <v>1.5380614995956421</v>
      </c>
      <c r="L268">
        <v>440.20147705078125</v>
      </c>
    </row>
    <row r="269" spans="1:12" x14ac:dyDescent="0.25">
      <c r="A269">
        <v>1412</v>
      </c>
      <c r="B269" s="1">
        <f>DATE(2022,7,15) + TIME(0,0,0)</f>
        <v>44757</v>
      </c>
      <c r="C269">
        <v>5559544320</v>
      </c>
      <c r="D269">
        <v>12898488</v>
      </c>
      <c r="E269">
        <v>46361.24609375</v>
      </c>
      <c r="F269">
        <v>431.81546020507813</v>
      </c>
      <c r="G269">
        <v>12197566</v>
      </c>
      <c r="H269">
        <v>6</v>
      </c>
      <c r="I269">
        <v>28247.173828125</v>
      </c>
      <c r="J269">
        <v>1</v>
      </c>
      <c r="K269">
        <v>1.5146071910858154</v>
      </c>
      <c r="L269">
        <v>434.41339111328125</v>
      </c>
    </row>
    <row r="270" spans="1:12" x14ac:dyDescent="0.25">
      <c r="A270">
        <v>1416.99</v>
      </c>
      <c r="B270" s="1">
        <f>DATE(2022,7,19) + TIME(23,45,35)</f>
        <v>44761.989988425928</v>
      </c>
      <c r="C270">
        <v>5620403200</v>
      </c>
      <c r="D270">
        <v>13039411</v>
      </c>
      <c r="E270">
        <v>48559.3046875</v>
      </c>
      <c r="F270">
        <v>431.88995361328125</v>
      </c>
      <c r="G270">
        <v>12195237</v>
      </c>
      <c r="H270">
        <v>6</v>
      </c>
      <c r="I270">
        <v>28236.908203125</v>
      </c>
      <c r="J270">
        <v>1</v>
      </c>
      <c r="K270">
        <v>1.550239086151123</v>
      </c>
      <c r="L270">
        <v>444.6324462890625</v>
      </c>
    </row>
    <row r="271" spans="1:12" x14ac:dyDescent="0.25">
      <c r="A271">
        <v>1417</v>
      </c>
      <c r="B271" s="1">
        <f>DATE(2022,7,20) + TIME(0,0,0)</f>
        <v>44762</v>
      </c>
      <c r="C271">
        <v>5620525056</v>
      </c>
      <c r="D271">
        <v>13039693</v>
      </c>
      <c r="E271">
        <v>48562.7109375</v>
      </c>
      <c r="F271">
        <v>432.06671142578125</v>
      </c>
      <c r="G271">
        <v>12192116</v>
      </c>
      <c r="H271">
        <v>5</v>
      </c>
      <c r="I271">
        <v>28218.1328125</v>
      </c>
      <c r="J271">
        <v>1</v>
      </c>
      <c r="K271">
        <v>1.1925243139266968</v>
      </c>
      <c r="L271">
        <v>340.5694580078125</v>
      </c>
    </row>
    <row r="272" spans="1:12" x14ac:dyDescent="0.25">
      <c r="A272">
        <v>1419.99</v>
      </c>
      <c r="B272" s="1">
        <f>DATE(2022,7,22) + TIME(23,45,35)</f>
        <v>44764.989988425928</v>
      </c>
      <c r="C272">
        <v>5656990720</v>
      </c>
      <c r="D272">
        <v>13124029</v>
      </c>
      <c r="E272">
        <v>49608.1796875</v>
      </c>
      <c r="F272">
        <v>432.54400634765625</v>
      </c>
      <c r="G272">
        <v>12198072</v>
      </c>
      <c r="H272">
        <v>5</v>
      </c>
      <c r="I272">
        <v>28200.763671875</v>
      </c>
      <c r="J272">
        <v>1</v>
      </c>
      <c r="K272">
        <v>1.2376649379730225</v>
      </c>
      <c r="L272">
        <v>353.40496826171875</v>
      </c>
    </row>
    <row r="273" spans="1:12" x14ac:dyDescent="0.25">
      <c r="A273">
        <v>1420</v>
      </c>
      <c r="B273" s="1">
        <f>DATE(2022,7,23) + TIME(0,0,0)</f>
        <v>44765</v>
      </c>
      <c r="C273">
        <v>5657112576</v>
      </c>
      <c r="D273">
        <v>13124310</v>
      </c>
      <c r="E273">
        <v>49612.41015625</v>
      </c>
      <c r="F273">
        <v>432.14328002929688</v>
      </c>
      <c r="G273">
        <v>12173044</v>
      </c>
      <c r="H273">
        <v>6</v>
      </c>
      <c r="I273">
        <v>28169</v>
      </c>
      <c r="J273">
        <v>1</v>
      </c>
      <c r="K273">
        <v>1.4805189371109009</v>
      </c>
      <c r="L273">
        <v>423.31463623046875</v>
      </c>
    </row>
    <row r="274" spans="1:12" x14ac:dyDescent="0.25">
      <c r="A274">
        <v>1428.99</v>
      </c>
      <c r="B274" s="1">
        <f>DATE(2022,7,31) + TIME(23,45,35)</f>
        <v>44773.989988425928</v>
      </c>
      <c r="C274">
        <v>5766383104</v>
      </c>
      <c r="D274">
        <v>13377246</v>
      </c>
      <c r="E274">
        <v>53746.953125</v>
      </c>
      <c r="F274">
        <v>432.0819091796875</v>
      </c>
      <c r="G274">
        <v>12152619</v>
      </c>
      <c r="H274">
        <v>6</v>
      </c>
      <c r="I274">
        <v>28125.73046875</v>
      </c>
      <c r="J274">
        <v>1</v>
      </c>
      <c r="K274">
        <v>1.641510009765625</v>
      </c>
      <c r="L274">
        <v>469.39178466796875</v>
      </c>
    </row>
    <row r="275" spans="1:12" x14ac:dyDescent="0.25">
      <c r="A275">
        <v>1429</v>
      </c>
      <c r="B275" s="1">
        <f>DATE(2022,8,1) + TIME(0,0,0)</f>
        <v>44774</v>
      </c>
      <c r="C275">
        <v>5766503936</v>
      </c>
      <c r="D275">
        <v>13377527</v>
      </c>
      <c r="E275">
        <v>53749.53515625</v>
      </c>
      <c r="F275">
        <v>430.9149169921875</v>
      </c>
      <c r="G275">
        <v>12114429</v>
      </c>
      <c r="H275">
        <v>5</v>
      </c>
      <c r="I275">
        <v>28113.2734375</v>
      </c>
      <c r="J275">
        <v>1</v>
      </c>
      <c r="K275">
        <v>0.90943765640258789</v>
      </c>
      <c r="L275">
        <v>258.01922607421875</v>
      </c>
    </row>
    <row r="276" spans="1:12" x14ac:dyDescent="0.25">
      <c r="A276">
        <v>1429.79</v>
      </c>
      <c r="B276" s="1">
        <f>DATE(2022,8,1) + TIME(18,57,35)</f>
        <v>44774.789988425924</v>
      </c>
      <c r="C276">
        <v>5776073216</v>
      </c>
      <c r="D276">
        <v>13399730</v>
      </c>
      <c r="E276">
        <v>53959.54296875</v>
      </c>
      <c r="F276">
        <v>431.05935668945313</v>
      </c>
      <c r="G276">
        <v>12113632</v>
      </c>
      <c r="H276">
        <v>5</v>
      </c>
      <c r="I276">
        <v>28102.00390625</v>
      </c>
      <c r="J276">
        <v>1</v>
      </c>
      <c r="K276">
        <v>0.94383972883224487</v>
      </c>
      <c r="L276">
        <v>267.76513671875</v>
      </c>
    </row>
    <row r="277" spans="1:12" x14ac:dyDescent="0.25">
      <c r="A277">
        <v>1429.8</v>
      </c>
      <c r="B277" s="1">
        <f>DATE(2022,8,1) + TIME(19,12,0)</f>
        <v>44774.8</v>
      </c>
      <c r="C277">
        <v>5776195072</v>
      </c>
      <c r="D277">
        <v>13400012</v>
      </c>
      <c r="E277">
        <v>53964.38671875</v>
      </c>
      <c r="F277">
        <v>432.40383911132813</v>
      </c>
      <c r="G277">
        <v>12185994</v>
      </c>
      <c r="H277">
        <v>6</v>
      </c>
      <c r="I277">
        <v>28181.9765625</v>
      </c>
      <c r="J277">
        <v>1</v>
      </c>
      <c r="K277">
        <v>1.6894998550415039</v>
      </c>
      <c r="L277">
        <v>484.31698608398438</v>
      </c>
    </row>
    <row r="278" spans="1:12" x14ac:dyDescent="0.25">
      <c r="A278">
        <v>1429.99</v>
      </c>
      <c r="B278" s="1">
        <f>DATE(2022,8,1) + TIME(23,45,35)</f>
        <v>44774.989988425928</v>
      </c>
      <c r="C278">
        <v>5778510336</v>
      </c>
      <c r="D278">
        <v>13405367</v>
      </c>
      <c r="E278">
        <v>54056.05859375</v>
      </c>
      <c r="F278">
        <v>432.30007934570313</v>
      </c>
      <c r="G278">
        <v>12184240</v>
      </c>
      <c r="H278">
        <v>6</v>
      </c>
      <c r="I278">
        <v>28184.68359375</v>
      </c>
      <c r="J278">
        <v>1</v>
      </c>
      <c r="K278">
        <v>1.6826821565628052</v>
      </c>
      <c r="L278">
        <v>482.37548828125</v>
      </c>
    </row>
    <row r="279" spans="1:12" x14ac:dyDescent="0.25">
      <c r="A279">
        <v>1430</v>
      </c>
      <c r="B279" s="1">
        <f>DATE(2022,8,2) + TIME(0,0,0)</f>
        <v>44775</v>
      </c>
      <c r="C279">
        <v>5778632704</v>
      </c>
      <c r="D279">
        <v>13405651</v>
      </c>
      <c r="E279">
        <v>54060.79296875</v>
      </c>
      <c r="F279">
        <v>432.1839599609375</v>
      </c>
      <c r="G279">
        <v>12267436</v>
      </c>
      <c r="H279">
        <v>6</v>
      </c>
      <c r="I279">
        <v>28384.755859375</v>
      </c>
      <c r="J279">
        <v>1</v>
      </c>
      <c r="K279">
        <v>1.6413910388946533</v>
      </c>
      <c r="L279">
        <v>473.67977905273438</v>
      </c>
    </row>
    <row r="280" spans="1:12" x14ac:dyDescent="0.25">
      <c r="A280">
        <v>1432.99</v>
      </c>
      <c r="B280" s="1">
        <f>DATE(2022,8,4) + TIME(23,45,35)</f>
        <v>44777.989988425928</v>
      </c>
      <c r="C280">
        <v>5815303168</v>
      </c>
      <c r="D280">
        <v>13490503</v>
      </c>
      <c r="E280">
        <v>55495.28125</v>
      </c>
      <c r="F280">
        <v>432.1781005859375</v>
      </c>
      <c r="G280">
        <v>12263411</v>
      </c>
      <c r="H280">
        <v>6</v>
      </c>
      <c r="I280">
        <v>28375.828125</v>
      </c>
      <c r="J280">
        <v>1</v>
      </c>
      <c r="K280">
        <v>1.6722806692123413</v>
      </c>
      <c r="L280">
        <v>482.59381103515625</v>
      </c>
    </row>
    <row r="281" spans="1:12" x14ac:dyDescent="0.25">
      <c r="A281">
        <v>1433</v>
      </c>
      <c r="B281" s="1">
        <f>DATE(2022,8,5) + TIME(0,0,0)</f>
        <v>44778</v>
      </c>
      <c r="C281">
        <v>5815424000</v>
      </c>
      <c r="D281">
        <v>13490782</v>
      </c>
      <c r="E281">
        <v>55500.05078125</v>
      </c>
      <c r="F281">
        <v>432.16998291015625</v>
      </c>
      <c r="G281">
        <v>12072702</v>
      </c>
      <c r="H281">
        <v>6</v>
      </c>
      <c r="I281">
        <v>27935.078125</v>
      </c>
      <c r="J281">
        <v>1</v>
      </c>
      <c r="K281">
        <v>1.6793171167373657</v>
      </c>
      <c r="L281">
        <v>477.131103515625</v>
      </c>
    </row>
    <row r="282" spans="1:12" x14ac:dyDescent="0.25">
      <c r="A282">
        <v>1438.99</v>
      </c>
      <c r="B282" s="1">
        <f>DATE(2022,8,10) + TIME(23,45,35)</f>
        <v>44783.989988425928</v>
      </c>
      <c r="C282">
        <v>5887731712</v>
      </c>
      <c r="D282">
        <v>13658068</v>
      </c>
      <c r="E282">
        <v>58403.0703125</v>
      </c>
      <c r="F282">
        <v>432.29522705078125</v>
      </c>
      <c r="G282">
        <v>12070197</v>
      </c>
      <c r="H282">
        <v>6</v>
      </c>
      <c r="I282">
        <v>27921.189453125</v>
      </c>
      <c r="J282">
        <v>1</v>
      </c>
      <c r="K282">
        <v>1.7279070615768433</v>
      </c>
      <c r="L282">
        <v>490.93511962890625</v>
      </c>
    </row>
    <row r="283" spans="1:12" x14ac:dyDescent="0.25">
      <c r="A283">
        <v>1439</v>
      </c>
      <c r="B283" s="1">
        <f>DATE(2022,8,11) + TIME(0,0,0)</f>
        <v>44784</v>
      </c>
      <c r="C283">
        <v>5887853056</v>
      </c>
      <c r="D283">
        <v>13658349</v>
      </c>
      <c r="E283">
        <v>58408.05859375</v>
      </c>
      <c r="F283">
        <v>432.32977294921875</v>
      </c>
      <c r="G283">
        <v>12158546</v>
      </c>
      <c r="H283">
        <v>6</v>
      </c>
      <c r="I283">
        <v>28123.314453125</v>
      </c>
      <c r="J283">
        <v>1</v>
      </c>
      <c r="K283">
        <v>1.7428421974182129</v>
      </c>
      <c r="L283">
        <v>498.8389892578125</v>
      </c>
    </row>
    <row r="284" spans="1:12" x14ac:dyDescent="0.25">
      <c r="A284">
        <v>1439.99</v>
      </c>
      <c r="B284" s="1">
        <f>DATE(2022,8,11) + TIME(23,45,35)</f>
        <v>44784.989988425928</v>
      </c>
      <c r="C284">
        <v>5899888640</v>
      </c>
      <c r="D284">
        <v>13686188</v>
      </c>
      <c r="E284">
        <v>58905.68359375</v>
      </c>
      <c r="F284">
        <v>432.34713745117188</v>
      </c>
      <c r="G284">
        <v>12156819</v>
      </c>
      <c r="H284">
        <v>6</v>
      </c>
      <c r="I284">
        <v>28118.19140625</v>
      </c>
      <c r="J284">
        <v>1</v>
      </c>
      <c r="K284">
        <v>1.7607029676437378</v>
      </c>
      <c r="L284">
        <v>503.950927734375</v>
      </c>
    </row>
    <row r="285" spans="1:12" x14ac:dyDescent="0.25">
      <c r="A285">
        <v>1440</v>
      </c>
      <c r="B285" s="1">
        <f>DATE(2022,8,12) + TIME(0,0,0)</f>
        <v>44785</v>
      </c>
      <c r="C285">
        <v>5900010496</v>
      </c>
      <c r="D285">
        <v>13686469</v>
      </c>
      <c r="E285">
        <v>58911.49609375</v>
      </c>
      <c r="F285">
        <v>432.6959228515625</v>
      </c>
      <c r="G285">
        <v>12165472</v>
      </c>
      <c r="H285">
        <v>5</v>
      </c>
      <c r="I285">
        <v>28115.5234375</v>
      </c>
      <c r="J285">
        <v>1</v>
      </c>
      <c r="K285">
        <v>2.0260078907012939</v>
      </c>
      <c r="L285">
        <v>581.4019775390625</v>
      </c>
    </row>
    <row r="286" spans="1:12" x14ac:dyDescent="0.25">
      <c r="A286">
        <v>1445.99</v>
      </c>
      <c r="B286" s="1">
        <f>DATE(2022,8,17) + TIME(23,45,35)</f>
        <v>44790.989988425928</v>
      </c>
      <c r="C286">
        <v>5972827648</v>
      </c>
      <c r="D286">
        <v>13854666</v>
      </c>
      <c r="E286">
        <v>62596.421875</v>
      </c>
      <c r="F286">
        <v>432.89657592773438</v>
      </c>
      <c r="G286">
        <v>12150352</v>
      </c>
      <c r="H286">
        <v>5</v>
      </c>
      <c r="I286">
        <v>28067.560546875</v>
      </c>
      <c r="J286">
        <v>1</v>
      </c>
      <c r="K286">
        <v>2.1868958473205566</v>
      </c>
      <c r="L286">
        <v>627.53179931640625</v>
      </c>
    </row>
    <row r="287" spans="1:12" x14ac:dyDescent="0.25">
      <c r="A287">
        <v>1446</v>
      </c>
      <c r="B287" s="1">
        <f>DATE(2022,8,18) + TIME(0,0,0)</f>
        <v>44791</v>
      </c>
      <c r="C287">
        <v>5972949504</v>
      </c>
      <c r="D287">
        <v>13854947</v>
      </c>
      <c r="E287">
        <v>62601.8125</v>
      </c>
      <c r="F287">
        <v>432.41897583007813</v>
      </c>
      <c r="G287">
        <v>12159608</v>
      </c>
      <c r="H287">
        <v>6</v>
      </c>
      <c r="I287">
        <v>28119.96875</v>
      </c>
      <c r="J287">
        <v>1</v>
      </c>
      <c r="K287">
        <v>1.8805105686187744</v>
      </c>
      <c r="L287">
        <v>538.9337158203125</v>
      </c>
    </row>
    <row r="288" spans="1:12" x14ac:dyDescent="0.25">
      <c r="A288">
        <v>1464.99</v>
      </c>
      <c r="B288" s="1">
        <f>DATE(2022,9,5) + TIME(23,45,35)</f>
        <v>44809.989988425928</v>
      </c>
      <c r="C288">
        <v>6204016128</v>
      </c>
      <c r="D288">
        <v>14388894</v>
      </c>
      <c r="E288">
        <v>72908.5625</v>
      </c>
      <c r="F288">
        <v>433.10873413085938</v>
      </c>
      <c r="G288">
        <v>12171289</v>
      </c>
      <c r="H288">
        <v>6</v>
      </c>
      <c r="I288">
        <v>28102.15625</v>
      </c>
      <c r="J288">
        <v>1</v>
      </c>
      <c r="K288">
        <v>1.9458754062652588</v>
      </c>
      <c r="L288">
        <v>557.684814453125</v>
      </c>
    </row>
    <row r="289" spans="1:12" x14ac:dyDescent="0.25">
      <c r="A289">
        <v>1465</v>
      </c>
      <c r="B289" s="1">
        <f>DATE(2022,9,6) + TIME(0,0,0)</f>
        <v>44810</v>
      </c>
      <c r="C289">
        <v>6204139520</v>
      </c>
      <c r="D289">
        <v>14389178</v>
      </c>
      <c r="E289">
        <v>72912.9765625</v>
      </c>
      <c r="F289">
        <v>433.66973876953125</v>
      </c>
      <c r="G289">
        <v>12321160</v>
      </c>
      <c r="H289">
        <v>5</v>
      </c>
      <c r="I289">
        <v>28411.388671875</v>
      </c>
      <c r="J289">
        <v>1</v>
      </c>
      <c r="K289">
        <v>1.5320776700973511</v>
      </c>
      <c r="L289">
        <v>442.05718994140625</v>
      </c>
    </row>
    <row r="290" spans="1:12" x14ac:dyDescent="0.25">
      <c r="A290">
        <v>1466.99</v>
      </c>
      <c r="B290" s="1">
        <f>DATE(2022,9,7) + TIME(23,45,35)</f>
        <v>44811.989988425928</v>
      </c>
      <c r="C290">
        <v>6228653056</v>
      </c>
      <c r="D290">
        <v>14445696</v>
      </c>
      <c r="E290">
        <v>73813.1015625</v>
      </c>
      <c r="F290">
        <v>433.77175903320313</v>
      </c>
      <c r="G290">
        <v>12318052</v>
      </c>
      <c r="H290">
        <v>5</v>
      </c>
      <c r="I290">
        <v>28397.54296875</v>
      </c>
      <c r="J290">
        <v>1</v>
      </c>
      <c r="K290">
        <v>1.5794904232025146</v>
      </c>
      <c r="L290">
        <v>455.73477172851563</v>
      </c>
    </row>
    <row r="291" spans="1:12" x14ac:dyDescent="0.25">
      <c r="A291">
        <v>1467</v>
      </c>
      <c r="B291" s="1">
        <f>DATE(2022,9,8) + TIME(0,0,0)</f>
        <v>44812</v>
      </c>
      <c r="C291">
        <v>6228773376</v>
      </c>
      <c r="D291">
        <v>14445974</v>
      </c>
      <c r="E291">
        <v>73819.328125</v>
      </c>
      <c r="F291">
        <v>433.69454956054688</v>
      </c>
      <c r="G291">
        <v>12034641</v>
      </c>
      <c r="H291">
        <v>5</v>
      </c>
      <c r="I291">
        <v>27749.1171875</v>
      </c>
      <c r="J291">
        <v>1</v>
      </c>
      <c r="K291">
        <v>2.1928679943084717</v>
      </c>
      <c r="L291">
        <v>622.14434814453125</v>
      </c>
    </row>
    <row r="292" spans="1:12" x14ac:dyDescent="0.25">
      <c r="A292">
        <v>1467.59</v>
      </c>
      <c r="B292" s="1">
        <f>DATE(2022,9,8) + TIME(14,9,35)</f>
        <v>44812.589988425927</v>
      </c>
      <c r="C292">
        <v>6235865600</v>
      </c>
      <c r="D292">
        <v>14462326</v>
      </c>
      <c r="E292">
        <v>74206.34375</v>
      </c>
      <c r="F292">
        <v>433.76144409179688</v>
      </c>
      <c r="G292">
        <v>12019398</v>
      </c>
      <c r="H292">
        <v>5</v>
      </c>
      <c r="I292">
        <v>27709.6953125</v>
      </c>
      <c r="J292">
        <v>1</v>
      </c>
      <c r="K292">
        <v>2.331620454788208</v>
      </c>
      <c r="L292">
        <v>661.5087890625</v>
      </c>
    </row>
    <row r="293" spans="1:12" x14ac:dyDescent="0.25">
      <c r="A293">
        <v>1467.6</v>
      </c>
      <c r="B293" s="1">
        <f>DATE(2022,9,8) + TIME(14,24,0)</f>
        <v>44812.6</v>
      </c>
      <c r="C293">
        <v>6235986944</v>
      </c>
      <c r="D293">
        <v>14462605</v>
      </c>
      <c r="E293">
        <v>74212.0546875</v>
      </c>
      <c r="F293">
        <v>433.22061157226563</v>
      </c>
      <c r="G293">
        <v>12108516</v>
      </c>
      <c r="H293">
        <v>6</v>
      </c>
      <c r="I293">
        <v>27949.998046875</v>
      </c>
      <c r="J293">
        <v>1</v>
      </c>
      <c r="K293">
        <v>2.0024735927581787</v>
      </c>
      <c r="L293">
        <v>571.1280517578125</v>
      </c>
    </row>
    <row r="294" spans="1:12" x14ac:dyDescent="0.25">
      <c r="A294">
        <v>1478.99</v>
      </c>
      <c r="B294" s="1">
        <f>DATE(2022,9,19) + TIME(23,45,35)</f>
        <v>44823.989988425928</v>
      </c>
      <c r="C294">
        <v>6374013440</v>
      </c>
      <c r="D294">
        <v>14780889</v>
      </c>
      <c r="E294">
        <v>80781.2109375</v>
      </c>
      <c r="F294">
        <v>433.90853881835938</v>
      </c>
      <c r="G294">
        <v>12120802</v>
      </c>
      <c r="H294">
        <v>6</v>
      </c>
      <c r="I294">
        <v>27934.001953125</v>
      </c>
      <c r="J294">
        <v>1</v>
      </c>
      <c r="K294">
        <v>2.0574791431427002</v>
      </c>
      <c r="L294">
        <v>586.80975341796875</v>
      </c>
    </row>
    <row r="295" spans="1:12" x14ac:dyDescent="0.25">
      <c r="A295">
        <v>1479</v>
      </c>
      <c r="B295" s="1">
        <f>DATE(2022,9,20) + TIME(0,0,0)</f>
        <v>44824</v>
      </c>
      <c r="C295">
        <v>6374133760</v>
      </c>
      <c r="D295">
        <v>14781166</v>
      </c>
      <c r="E295">
        <v>80786.4921875</v>
      </c>
      <c r="F295">
        <v>434.5733642578125</v>
      </c>
      <c r="G295">
        <v>12035653</v>
      </c>
      <c r="H295">
        <v>5</v>
      </c>
      <c r="I295">
        <v>27695.330078125</v>
      </c>
      <c r="J295">
        <v>1</v>
      </c>
      <c r="K295">
        <v>1.8708031177520752</v>
      </c>
      <c r="L295">
        <v>528.00299072265625</v>
      </c>
    </row>
    <row r="296" spans="1:12" x14ac:dyDescent="0.25">
      <c r="A296">
        <v>1479.49</v>
      </c>
      <c r="B296" s="1">
        <f>DATE(2022,9,20) + TIME(11,45,35)</f>
        <v>44824.489988425928</v>
      </c>
      <c r="C296">
        <v>6380029952</v>
      </c>
      <c r="D296">
        <v>14794734</v>
      </c>
      <c r="E296">
        <v>81048.7890625</v>
      </c>
      <c r="F296">
        <v>434.57992553710938</v>
      </c>
      <c r="G296">
        <v>12031700</v>
      </c>
      <c r="H296">
        <v>5</v>
      </c>
      <c r="I296">
        <v>27685.81640625</v>
      </c>
      <c r="J296">
        <v>1</v>
      </c>
      <c r="K296">
        <v>1.9045712947845459</v>
      </c>
      <c r="L296">
        <v>537.5338134765625</v>
      </c>
    </row>
    <row r="297" spans="1:12" x14ac:dyDescent="0.25">
      <c r="A297">
        <v>1479.5</v>
      </c>
      <c r="B297" s="1">
        <f>DATE(2022,9,20) + TIME(12,0,0)</f>
        <v>44824.5</v>
      </c>
      <c r="C297">
        <v>6380151296</v>
      </c>
      <c r="D297">
        <v>14795013</v>
      </c>
      <c r="E297">
        <v>81054.78125</v>
      </c>
      <c r="F297">
        <v>433.93597412109375</v>
      </c>
      <c r="G297">
        <v>12126104</v>
      </c>
      <c r="H297">
        <v>6</v>
      </c>
      <c r="I297">
        <v>27944.455078125</v>
      </c>
      <c r="J297">
        <v>1</v>
      </c>
      <c r="K297">
        <v>2.1006505489349365</v>
      </c>
      <c r="L297">
        <v>599.61102294921875</v>
      </c>
    </row>
    <row r="298" spans="1:12" x14ac:dyDescent="0.25">
      <c r="A298">
        <v>1487.99</v>
      </c>
      <c r="B298" s="1">
        <f>DATE(2022,9,28) + TIME(23,45,35)</f>
        <v>44832.989988425928</v>
      </c>
      <c r="C298">
        <v>6483157504</v>
      </c>
      <c r="D298">
        <v>15032203</v>
      </c>
      <c r="E298">
        <v>86201.3046875</v>
      </c>
      <c r="F298">
        <v>434.44869995117188</v>
      </c>
      <c r="G298">
        <v>12134555</v>
      </c>
      <c r="H298">
        <v>6</v>
      </c>
      <c r="I298">
        <v>27930.927734375</v>
      </c>
      <c r="J298">
        <v>1</v>
      </c>
      <c r="K298">
        <v>2.1465060710906982</v>
      </c>
      <c r="L298">
        <v>612.6905517578125</v>
      </c>
    </row>
    <row r="299" spans="1:12" x14ac:dyDescent="0.25">
      <c r="A299">
        <v>1488</v>
      </c>
      <c r="B299" s="1">
        <f>DATE(2022,9,29) + TIME(0,0,0)</f>
        <v>44833</v>
      </c>
      <c r="C299">
        <v>6483279360</v>
      </c>
      <c r="D299">
        <v>15032483</v>
      </c>
      <c r="E299">
        <v>86208.2109375</v>
      </c>
      <c r="F299">
        <v>435.26800537109375</v>
      </c>
      <c r="G299">
        <v>12199954</v>
      </c>
      <c r="H299">
        <v>5</v>
      </c>
      <c r="I299">
        <v>28028.603515625</v>
      </c>
      <c r="J299">
        <v>1</v>
      </c>
      <c r="K299">
        <v>2.4049885272979736</v>
      </c>
      <c r="L299">
        <v>690.69586181640625</v>
      </c>
    </row>
    <row r="300" spans="1:12" x14ac:dyDescent="0.25">
      <c r="A300">
        <v>1492.99</v>
      </c>
      <c r="B300" s="1">
        <f>DATE(2022,10,3) + TIME(23,45,35)</f>
        <v>44837.989988425928</v>
      </c>
      <c r="C300">
        <v>6544344064</v>
      </c>
      <c r="D300">
        <v>15172178</v>
      </c>
      <c r="E300">
        <v>89815.40625</v>
      </c>
      <c r="F300">
        <v>440.00396728515625</v>
      </c>
      <c r="G300">
        <v>12311422</v>
      </c>
      <c r="H300">
        <v>5</v>
      </c>
      <c r="I300">
        <v>27980.25</v>
      </c>
      <c r="J300">
        <v>1</v>
      </c>
      <c r="K300">
        <v>2.56191086769104</v>
      </c>
      <c r="L300">
        <v>735.67645263671875</v>
      </c>
    </row>
    <row r="301" spans="1:12" x14ac:dyDescent="0.25">
      <c r="A301">
        <v>1493</v>
      </c>
      <c r="B301" s="1">
        <f>DATE(2022,10,4) + TIME(0,0,0)</f>
        <v>44838</v>
      </c>
      <c r="C301">
        <v>6544466432</v>
      </c>
      <c r="D301">
        <v>15172458</v>
      </c>
      <c r="E301">
        <v>89821.90625</v>
      </c>
      <c r="F301">
        <v>437.92745971679688</v>
      </c>
      <c r="G301">
        <v>12231331</v>
      </c>
      <c r="H301">
        <v>6</v>
      </c>
      <c r="I301">
        <v>27930.037109375</v>
      </c>
      <c r="J301">
        <v>1</v>
      </c>
      <c r="K301">
        <v>2.2740864753723145</v>
      </c>
      <c r="L301">
        <v>649.9332275390625</v>
      </c>
    </row>
    <row r="302" spans="1:12" x14ac:dyDescent="0.25">
      <c r="A302">
        <v>1512.99</v>
      </c>
      <c r="B302" s="1">
        <f>DATE(2022,10,23) + TIME(23,45,35)</f>
        <v>44857.989988425928</v>
      </c>
      <c r="C302">
        <v>6788180992</v>
      </c>
      <c r="D302">
        <v>15730737</v>
      </c>
      <c r="E302">
        <v>102842.5078125</v>
      </c>
      <c r="F302">
        <v>436.35885620117188</v>
      </c>
      <c r="G302">
        <v>12184009</v>
      </c>
      <c r="H302">
        <v>6</v>
      </c>
      <c r="I302">
        <v>27921.9921875</v>
      </c>
      <c r="J302">
        <v>1</v>
      </c>
      <c r="K302">
        <v>2.299072265625</v>
      </c>
      <c r="L302">
        <v>657.05291748046875</v>
      </c>
    </row>
    <row r="303" spans="1:12" x14ac:dyDescent="0.25">
      <c r="A303">
        <v>1513</v>
      </c>
      <c r="B303" s="1">
        <f>DATE(2022,10,24) + TIME(0,0,0)</f>
        <v>44858</v>
      </c>
      <c r="C303">
        <v>6788303360</v>
      </c>
      <c r="D303">
        <v>15731016</v>
      </c>
      <c r="E303">
        <v>102850.28125</v>
      </c>
      <c r="F303">
        <v>438.07003784179688</v>
      </c>
      <c r="G303">
        <v>12210272</v>
      </c>
      <c r="H303">
        <v>5</v>
      </c>
      <c r="I303">
        <v>27872.87890625</v>
      </c>
      <c r="J303">
        <v>1</v>
      </c>
      <c r="K303">
        <v>2.7132604122161865</v>
      </c>
      <c r="L303">
        <v>777.35546875</v>
      </c>
    </row>
    <row r="304" spans="1:12" x14ac:dyDescent="0.25">
      <c r="A304">
        <v>1514.99</v>
      </c>
      <c r="B304" s="1">
        <f>DATE(2022,10,25) + TIME(23,45,35)</f>
        <v>44859.989988425928</v>
      </c>
      <c r="C304">
        <v>6812623360</v>
      </c>
      <c r="D304">
        <v>15786439</v>
      </c>
      <c r="E304">
        <v>104439.2734375</v>
      </c>
      <c r="F304">
        <v>438.99102783203125</v>
      </c>
      <c r="G304">
        <v>12224350</v>
      </c>
      <c r="H304">
        <v>5</v>
      </c>
      <c r="I304">
        <v>27846.466796875</v>
      </c>
      <c r="J304">
        <v>1</v>
      </c>
      <c r="K304">
        <v>2.801814079284668</v>
      </c>
      <c r="L304">
        <v>802.6962890625</v>
      </c>
    </row>
    <row r="305" spans="1:12" x14ac:dyDescent="0.25">
      <c r="A305">
        <v>1515</v>
      </c>
      <c r="B305" s="1">
        <f>DATE(2022,10,26) + TIME(0,0,0)</f>
        <v>44860</v>
      </c>
      <c r="C305">
        <v>6812746240</v>
      </c>
      <c r="D305">
        <v>15786720</v>
      </c>
      <c r="E305">
        <v>104446.171875</v>
      </c>
      <c r="F305">
        <v>437.11770629882813</v>
      </c>
      <c r="G305">
        <v>12274032</v>
      </c>
      <c r="H305">
        <v>6</v>
      </c>
      <c r="I305">
        <v>28079.466796875</v>
      </c>
      <c r="J305">
        <v>1</v>
      </c>
      <c r="K305">
        <v>2.3972799777984619</v>
      </c>
      <c r="L305">
        <v>689.67694091796875</v>
      </c>
    </row>
    <row r="306" spans="1:12" x14ac:dyDescent="0.25">
      <c r="A306">
        <v>1517.99</v>
      </c>
      <c r="B306" s="1">
        <f>DATE(2022,10,28) + TIME(23,45,35)</f>
        <v>44862.989988425928</v>
      </c>
      <c r="C306">
        <v>6849432576</v>
      </c>
      <c r="D306">
        <v>15870725</v>
      </c>
      <c r="E306">
        <v>106461.4140625</v>
      </c>
      <c r="F306">
        <v>436.66058349609375</v>
      </c>
      <c r="G306">
        <v>12268748</v>
      </c>
      <c r="H306">
        <v>6</v>
      </c>
      <c r="I306">
        <v>28096.76171875</v>
      </c>
      <c r="J306">
        <v>1</v>
      </c>
      <c r="K306">
        <v>2.3374416828155518</v>
      </c>
      <c r="L306">
        <v>672.46392822265625</v>
      </c>
    </row>
    <row r="307" spans="1:12" x14ac:dyDescent="0.25">
      <c r="A307">
        <v>1518</v>
      </c>
      <c r="B307" s="1">
        <f>DATE(2022,10,29) + TIME(0,0,0)</f>
        <v>44863</v>
      </c>
      <c r="C307">
        <v>6849554944</v>
      </c>
      <c r="D307">
        <v>15871005</v>
      </c>
      <c r="E307">
        <v>106468.09375</v>
      </c>
      <c r="F307">
        <v>436.56576538085938</v>
      </c>
      <c r="G307">
        <v>12245692</v>
      </c>
      <c r="H307">
        <v>6</v>
      </c>
      <c r="I307">
        <v>28050.048828125</v>
      </c>
      <c r="J307">
        <v>1</v>
      </c>
      <c r="K307">
        <v>2.325901985168457</v>
      </c>
      <c r="L307">
        <v>667.95257568359375</v>
      </c>
    </row>
    <row r="308" spans="1:12" x14ac:dyDescent="0.25">
      <c r="A308">
        <v>1520.99</v>
      </c>
      <c r="B308" s="1">
        <f>DATE(2022,10,31) + TIME(23,45,35)</f>
        <v>44865.989988425928</v>
      </c>
      <c r="C308">
        <v>6886171648</v>
      </c>
      <c r="D308">
        <v>15954882</v>
      </c>
      <c r="E308">
        <v>108457.53125</v>
      </c>
      <c r="F308">
        <v>436.56954956054688</v>
      </c>
      <c r="G308">
        <v>12247254</v>
      </c>
      <c r="H308">
        <v>6</v>
      </c>
      <c r="I308">
        <v>28053.38671875</v>
      </c>
      <c r="J308">
        <v>1</v>
      </c>
      <c r="K308">
        <v>2.313880443572998</v>
      </c>
      <c r="L308">
        <v>664.49749755859375</v>
      </c>
    </row>
    <row r="309" spans="1:12" x14ac:dyDescent="0.25">
      <c r="A309">
        <v>1521</v>
      </c>
      <c r="B309" s="1">
        <f>DATE(2022,11,1) + TIME(0,0,0)</f>
        <v>44866</v>
      </c>
      <c r="C309">
        <v>6886291968</v>
      </c>
      <c r="D309">
        <v>15955158</v>
      </c>
      <c r="E309">
        <v>108464.203125</v>
      </c>
      <c r="F309">
        <v>436.77056884765625</v>
      </c>
      <c r="G309">
        <v>12020494</v>
      </c>
      <c r="H309">
        <v>6</v>
      </c>
      <c r="I309">
        <v>27521.298828125</v>
      </c>
      <c r="J309">
        <v>1</v>
      </c>
      <c r="K309">
        <v>2.3689141273498535</v>
      </c>
      <c r="L309">
        <v>667.77496337890625</v>
      </c>
    </row>
    <row r="310" spans="1:12" x14ac:dyDescent="0.25">
      <c r="A310">
        <v>1521.79</v>
      </c>
      <c r="B310" s="1">
        <f>DATE(2022,11,1) + TIME(18,57,35)</f>
        <v>44866.789988425924</v>
      </c>
      <c r="C310">
        <v>6895788544</v>
      </c>
      <c r="D310">
        <v>15976899</v>
      </c>
      <c r="E310">
        <v>108991.71875</v>
      </c>
      <c r="F310">
        <v>436.82199096679688</v>
      </c>
      <c r="G310">
        <v>12021978</v>
      </c>
      <c r="H310">
        <v>6</v>
      </c>
      <c r="I310">
        <v>27521.45703125</v>
      </c>
      <c r="J310">
        <v>1</v>
      </c>
      <c r="K310">
        <v>2.3682370185852051</v>
      </c>
      <c r="L310">
        <v>667.583251953125</v>
      </c>
    </row>
    <row r="311" spans="1:12" x14ac:dyDescent="0.25">
      <c r="A311">
        <v>1521.8</v>
      </c>
      <c r="B311" s="1">
        <f>DATE(2022,11,1) + TIME(19,12,0)</f>
        <v>44866.8</v>
      </c>
      <c r="C311">
        <v>6895910912</v>
      </c>
      <c r="D311">
        <v>15977179</v>
      </c>
      <c r="E311">
        <v>108998.3359375</v>
      </c>
      <c r="F311">
        <v>436.6163330078125</v>
      </c>
      <c r="G311">
        <v>12214832</v>
      </c>
      <c r="H311">
        <v>6</v>
      </c>
      <c r="I311">
        <v>27976.123046875</v>
      </c>
      <c r="J311">
        <v>1</v>
      </c>
      <c r="K311">
        <v>2.3093645572662354</v>
      </c>
      <c r="L311">
        <v>661.34356689453125</v>
      </c>
    </row>
    <row r="312" spans="1:12" x14ac:dyDescent="0.25">
      <c r="A312">
        <v>1522.99</v>
      </c>
      <c r="B312" s="1">
        <f>DATE(2022,11,2) + TIME(23,45,35)</f>
        <v>44867.989988425928</v>
      </c>
      <c r="C312">
        <v>6910447616</v>
      </c>
      <c r="D312">
        <v>16010472</v>
      </c>
      <c r="E312">
        <v>109783.8671875</v>
      </c>
      <c r="F312">
        <v>436.63955688476563</v>
      </c>
      <c r="G312">
        <v>12216238</v>
      </c>
      <c r="H312">
        <v>6</v>
      </c>
      <c r="I312">
        <v>27977.85546875</v>
      </c>
      <c r="J312">
        <v>1</v>
      </c>
      <c r="K312">
        <v>2.3031246662139893</v>
      </c>
      <c r="L312">
        <v>659.5552978515625</v>
      </c>
    </row>
    <row r="313" spans="1:12" x14ac:dyDescent="0.25">
      <c r="A313">
        <v>1523</v>
      </c>
      <c r="B313" s="1">
        <f>DATE(2022,11,3) + TIME(0,0,0)</f>
        <v>44868</v>
      </c>
      <c r="C313">
        <v>6910569984</v>
      </c>
      <c r="D313">
        <v>16010753</v>
      </c>
      <c r="E313">
        <v>109790.5859375</v>
      </c>
      <c r="F313">
        <v>436.85012817382813</v>
      </c>
      <c r="G313">
        <v>12256959</v>
      </c>
      <c r="H313">
        <v>6</v>
      </c>
      <c r="I313">
        <v>28057.5859375</v>
      </c>
      <c r="J313">
        <v>1</v>
      </c>
      <c r="K313">
        <v>2.3395771980285645</v>
      </c>
      <c r="L313">
        <v>672.15447998046875</v>
      </c>
    </row>
    <row r="314" spans="1:12" x14ac:dyDescent="0.25">
      <c r="A314">
        <v>1525.99</v>
      </c>
      <c r="B314" s="1">
        <f>DATE(2022,11,5) + TIME(23,45,35)</f>
        <v>44870.989988425928</v>
      </c>
      <c r="C314">
        <v>6947230720</v>
      </c>
      <c r="D314">
        <v>16094646</v>
      </c>
      <c r="E314">
        <v>111799.2421875</v>
      </c>
      <c r="F314">
        <v>437.06103515625</v>
      </c>
      <c r="G314">
        <v>12263196</v>
      </c>
      <c r="H314">
        <v>6</v>
      </c>
      <c r="I314">
        <v>28058.314453125</v>
      </c>
      <c r="J314">
        <v>1</v>
      </c>
      <c r="K314">
        <v>2.3363361358642578</v>
      </c>
      <c r="L314">
        <v>671.218505859375</v>
      </c>
    </row>
    <row r="315" spans="1:12" x14ac:dyDescent="0.25">
      <c r="A315">
        <v>1526</v>
      </c>
      <c r="B315" s="1">
        <f>DATE(2022,11,6) + TIME(0,0,0)</f>
        <v>44871</v>
      </c>
      <c r="C315">
        <v>6947353600</v>
      </c>
      <c r="D315">
        <v>16094926</v>
      </c>
      <c r="E315">
        <v>111805.8515625</v>
      </c>
      <c r="F315">
        <v>436.80404663085938</v>
      </c>
      <c r="G315">
        <v>12245607</v>
      </c>
      <c r="H315">
        <v>6</v>
      </c>
      <c r="I315">
        <v>28034.5546875</v>
      </c>
      <c r="J315">
        <v>1</v>
      </c>
      <c r="K315">
        <v>2.3036925792694092</v>
      </c>
      <c r="L315">
        <v>661.0587158203125</v>
      </c>
    </row>
    <row r="316" spans="1:12" x14ac:dyDescent="0.25">
      <c r="A316">
        <v>1526.99</v>
      </c>
      <c r="B316" s="1">
        <f>DATE(2022,11,6) + TIME(23,45,35)</f>
        <v>44871.989988425928</v>
      </c>
      <c r="C316">
        <v>6959476736</v>
      </c>
      <c r="D316">
        <v>16122681</v>
      </c>
      <c r="E316">
        <v>112459.2109375</v>
      </c>
      <c r="F316">
        <v>436.79534912109375</v>
      </c>
      <c r="G316">
        <v>12246056</v>
      </c>
      <c r="H316">
        <v>6</v>
      </c>
      <c r="I316">
        <v>28036.140625</v>
      </c>
      <c r="J316">
        <v>1</v>
      </c>
      <c r="K316">
        <v>2.2980673313140869</v>
      </c>
      <c r="L316">
        <v>659.44390869140625</v>
      </c>
    </row>
    <row r="317" spans="1:12" x14ac:dyDescent="0.25">
      <c r="A317">
        <v>1527</v>
      </c>
      <c r="B317" s="1">
        <f>DATE(2022,11,7) + TIME(0,0,0)</f>
        <v>44872</v>
      </c>
      <c r="C317">
        <v>6959599616</v>
      </c>
      <c r="D317">
        <v>16122963</v>
      </c>
      <c r="E317">
        <v>112465.8125</v>
      </c>
      <c r="F317">
        <v>436.78762817382813</v>
      </c>
      <c r="G317">
        <v>12285578</v>
      </c>
      <c r="H317">
        <v>6</v>
      </c>
      <c r="I317">
        <v>28127.12109375</v>
      </c>
      <c r="J317">
        <v>1</v>
      </c>
      <c r="K317">
        <v>2.2943594455718994</v>
      </c>
      <c r="L317">
        <v>660.49127197265625</v>
      </c>
    </row>
    <row r="318" spans="1:12" x14ac:dyDescent="0.25">
      <c r="A318">
        <v>1529.99</v>
      </c>
      <c r="B318" s="1">
        <f>DATE(2022,11,9) + TIME(23,45,35)</f>
        <v>44874.989988425928</v>
      </c>
      <c r="C318">
        <v>6996342784</v>
      </c>
      <c r="D318">
        <v>16207068</v>
      </c>
      <c r="E318">
        <v>114435.25</v>
      </c>
      <c r="F318">
        <v>436.92703247070313</v>
      </c>
      <c r="G318">
        <v>12290593</v>
      </c>
      <c r="H318">
        <v>6</v>
      </c>
      <c r="I318">
        <v>28129.623046875</v>
      </c>
      <c r="J318">
        <v>1</v>
      </c>
      <c r="K318">
        <v>2.2850172519683838</v>
      </c>
      <c r="L318">
        <v>657.79754638671875</v>
      </c>
    </row>
    <row r="319" spans="1:12" x14ac:dyDescent="0.25">
      <c r="A319">
        <v>1530</v>
      </c>
      <c r="B319" s="1">
        <f>DATE(2022,11,10) + TIME(0,0,0)</f>
        <v>44875</v>
      </c>
      <c r="C319">
        <v>6996463104</v>
      </c>
      <c r="D319">
        <v>16207342</v>
      </c>
      <c r="E319">
        <v>114442.9921875</v>
      </c>
      <c r="F319">
        <v>439.04061889648438</v>
      </c>
      <c r="G319">
        <v>12022885</v>
      </c>
      <c r="H319">
        <v>5</v>
      </c>
      <c r="I319">
        <v>27384.447265625</v>
      </c>
      <c r="J319">
        <v>1</v>
      </c>
      <c r="K319">
        <v>2.7499046325683594</v>
      </c>
      <c r="L319">
        <v>774.33984375</v>
      </c>
    </row>
    <row r="320" spans="1:12" x14ac:dyDescent="0.25">
      <c r="A320">
        <v>1530.99</v>
      </c>
      <c r="B320" s="1">
        <f>DATE(2022,11,10) + TIME(23,45,35)</f>
        <v>44875.989988425928</v>
      </c>
      <c r="C320">
        <v>7008373248</v>
      </c>
      <c r="D320">
        <v>16234436</v>
      </c>
      <c r="E320">
        <v>115224.75</v>
      </c>
      <c r="F320">
        <v>439.76303100585938</v>
      </c>
      <c r="G320">
        <v>12034270</v>
      </c>
      <c r="H320">
        <v>5</v>
      </c>
      <c r="I320">
        <v>27365.3515625</v>
      </c>
      <c r="J320">
        <v>1</v>
      </c>
      <c r="K320">
        <v>2.8144822120666504</v>
      </c>
      <c r="L320">
        <v>792.4976806640625</v>
      </c>
    </row>
    <row r="321" spans="1:12" x14ac:dyDescent="0.25">
      <c r="A321">
        <v>1531</v>
      </c>
      <c r="B321" s="1">
        <f>DATE(2022,11,11) + TIME(0,0,0)</f>
        <v>44876</v>
      </c>
      <c r="C321">
        <v>7008494592</v>
      </c>
      <c r="D321">
        <v>16234713</v>
      </c>
      <c r="E321">
        <v>115232.6484375</v>
      </c>
      <c r="F321">
        <v>439.13607788085938</v>
      </c>
      <c r="G321">
        <v>12151484</v>
      </c>
      <c r="H321">
        <v>5</v>
      </c>
      <c r="I321">
        <v>27671.341796875</v>
      </c>
      <c r="J321">
        <v>1</v>
      </c>
      <c r="K321">
        <v>2.7731087207794189</v>
      </c>
      <c r="L321">
        <v>789.242919921875</v>
      </c>
    </row>
    <row r="322" spans="1:12" x14ac:dyDescent="0.25">
      <c r="A322">
        <v>1532.99</v>
      </c>
      <c r="B322" s="1">
        <f>DATE(2022,11,12) + TIME(23,45,35)</f>
        <v>44877.989988425928</v>
      </c>
      <c r="C322">
        <v>7032675840</v>
      </c>
      <c r="D322">
        <v>16289766</v>
      </c>
      <c r="E322">
        <v>116815.765625</v>
      </c>
      <c r="F322">
        <v>439.31259155273438</v>
      </c>
      <c r="G322">
        <v>12152515</v>
      </c>
      <c r="H322">
        <v>5</v>
      </c>
      <c r="I322">
        <v>27662.568359375</v>
      </c>
      <c r="J322">
        <v>1</v>
      </c>
      <c r="K322">
        <v>2.8032510280609131</v>
      </c>
      <c r="L322">
        <v>797.81597900390625</v>
      </c>
    </row>
    <row r="323" spans="1:12" x14ac:dyDescent="0.25">
      <c r="A323">
        <v>1533</v>
      </c>
      <c r="B323" s="1">
        <f>DATE(2022,11,13) + TIME(0,0,0)</f>
        <v>44878</v>
      </c>
      <c r="C323">
        <v>7032788480</v>
      </c>
      <c r="D323">
        <v>16290026</v>
      </c>
      <c r="E323">
        <v>116820.90625</v>
      </c>
      <c r="F323">
        <v>431.9437255859375</v>
      </c>
      <c r="G323">
        <v>11222295</v>
      </c>
      <c r="H323">
        <v>4</v>
      </c>
      <c r="I323">
        <v>25980.919921875</v>
      </c>
      <c r="J323">
        <v>1</v>
      </c>
      <c r="K323">
        <v>1.9396607875823975</v>
      </c>
      <c r="L323">
        <v>513.90985107421875</v>
      </c>
    </row>
    <row r="324" spans="1:12" x14ac:dyDescent="0.25">
      <c r="A324">
        <v>1535.99</v>
      </c>
      <c r="B324" s="1">
        <f>DATE(2022,11,15) + TIME(23,45,35)</f>
        <v>44880.989988425928</v>
      </c>
      <c r="C324">
        <v>7066354688</v>
      </c>
      <c r="D324">
        <v>16367670</v>
      </c>
      <c r="E324">
        <v>118394.4375</v>
      </c>
      <c r="F324">
        <v>432.23629760742188</v>
      </c>
      <c r="G324">
        <v>11223333</v>
      </c>
      <c r="H324">
        <v>4</v>
      </c>
      <c r="I324">
        <v>25965.736328125</v>
      </c>
      <c r="J324">
        <v>1</v>
      </c>
      <c r="K324">
        <v>1.9971622228622437</v>
      </c>
      <c r="L324">
        <v>529.145751953125</v>
      </c>
    </row>
    <row r="325" spans="1:12" x14ac:dyDescent="0.25">
      <c r="A325">
        <v>1536</v>
      </c>
      <c r="B325" s="1">
        <f>DATE(2022,11,16) + TIME(0,0,0)</f>
        <v>44881</v>
      </c>
      <c r="C325">
        <v>7066476032</v>
      </c>
      <c r="D325">
        <v>16367951</v>
      </c>
      <c r="E325">
        <v>118399.03125</v>
      </c>
      <c r="F325">
        <v>431.86236572265625</v>
      </c>
      <c r="G325">
        <v>12110611</v>
      </c>
      <c r="H325">
        <v>5</v>
      </c>
      <c r="I325">
        <v>28042.755859375</v>
      </c>
      <c r="J325">
        <v>1</v>
      </c>
      <c r="K325">
        <v>1.610650897026062</v>
      </c>
      <c r="L325">
        <v>459.0648193359375</v>
      </c>
    </row>
    <row r="326" spans="1:12" x14ac:dyDescent="0.25">
      <c r="A326">
        <v>1536.99</v>
      </c>
      <c r="B326" s="1">
        <f>DATE(2022,11,16) + TIME(23,45,35)</f>
        <v>44881.989988425928</v>
      </c>
      <c r="C326">
        <v>7078470144</v>
      </c>
      <c r="D326">
        <v>16395725</v>
      </c>
      <c r="E326">
        <v>118841.9453125</v>
      </c>
      <c r="F326">
        <v>431.8626708984375</v>
      </c>
      <c r="G326">
        <v>12116405</v>
      </c>
      <c r="H326">
        <v>5</v>
      </c>
      <c r="I326">
        <v>28056.150390625</v>
      </c>
      <c r="J326">
        <v>1</v>
      </c>
      <c r="K326">
        <v>1.5646510124206543</v>
      </c>
      <c r="L326">
        <v>445.95855712890625</v>
      </c>
    </row>
    <row r="327" spans="1:12" x14ac:dyDescent="0.25">
      <c r="A327">
        <v>1537</v>
      </c>
      <c r="B327" s="1">
        <f>DATE(2022,11,17) + TIME(0,0,0)</f>
        <v>44882</v>
      </c>
      <c r="C327">
        <v>7078592512</v>
      </c>
      <c r="D327">
        <v>16396006</v>
      </c>
      <c r="E327">
        <v>118848.4296875</v>
      </c>
      <c r="F327">
        <v>436.51614379882813</v>
      </c>
      <c r="G327">
        <v>12263421</v>
      </c>
      <c r="H327">
        <v>6</v>
      </c>
      <c r="I327">
        <v>28093.85546875</v>
      </c>
      <c r="J327">
        <v>1</v>
      </c>
      <c r="K327">
        <v>2.2580156326293945</v>
      </c>
      <c r="L327">
        <v>649.0185546875</v>
      </c>
    </row>
    <row r="328" spans="1:12" x14ac:dyDescent="0.25">
      <c r="A328">
        <v>1541.99</v>
      </c>
      <c r="B328" s="1">
        <f>DATE(2022,11,21) + TIME(23,45,35)</f>
        <v>44886.989988425928</v>
      </c>
      <c r="C328">
        <v>7139860480</v>
      </c>
      <c r="D328">
        <v>16536156</v>
      </c>
      <c r="E328">
        <v>122118.0390625</v>
      </c>
      <c r="F328">
        <v>437.65997314453125</v>
      </c>
      <c r="G328">
        <v>12291598</v>
      </c>
      <c r="H328">
        <v>6</v>
      </c>
      <c r="I328">
        <v>28084.8125</v>
      </c>
      <c r="J328">
        <v>1</v>
      </c>
      <c r="K328">
        <v>2.2820122241973877</v>
      </c>
      <c r="L328">
        <v>655.86578369140625</v>
      </c>
    </row>
    <row r="329" spans="1:12" x14ac:dyDescent="0.25">
      <c r="A329">
        <v>1542</v>
      </c>
      <c r="B329" s="1">
        <f>DATE(2022,11,22) + TIME(0,0,0)</f>
        <v>44887</v>
      </c>
      <c r="C329">
        <v>7139982848</v>
      </c>
      <c r="D329">
        <v>16536435</v>
      </c>
      <c r="E329">
        <v>122125.6484375</v>
      </c>
      <c r="F329">
        <v>439.28915405273438</v>
      </c>
      <c r="G329">
        <v>12234697</v>
      </c>
      <c r="H329">
        <v>5</v>
      </c>
      <c r="I329">
        <v>27851.123046875</v>
      </c>
      <c r="J329">
        <v>1</v>
      </c>
      <c r="K329">
        <v>2.6601150035858154</v>
      </c>
      <c r="L329">
        <v>761.11859130859375</v>
      </c>
    </row>
    <row r="330" spans="1:12" x14ac:dyDescent="0.25">
      <c r="A330">
        <v>1545.99</v>
      </c>
      <c r="B330" s="1">
        <f>DATE(2022,11,25) + TIME(23,45,35)</f>
        <v>44890.989988425928</v>
      </c>
      <c r="C330">
        <v>7188869120</v>
      </c>
      <c r="D330">
        <v>16647465</v>
      </c>
      <c r="E330">
        <v>125251.234375</v>
      </c>
      <c r="F330">
        <v>440.75283813476563</v>
      </c>
      <c r="G330">
        <v>12262709</v>
      </c>
      <c r="H330">
        <v>5</v>
      </c>
      <c r="I330">
        <v>27822.189453125</v>
      </c>
      <c r="J330">
        <v>1</v>
      </c>
      <c r="K330">
        <v>2.7548844814300537</v>
      </c>
      <c r="L330">
        <v>788.18267822265625</v>
      </c>
    </row>
    <row r="331" spans="1:12" x14ac:dyDescent="0.25">
      <c r="A331">
        <v>1546</v>
      </c>
      <c r="B331" s="1">
        <f>DATE(2022,11,26) + TIME(0,0,0)</f>
        <v>44891</v>
      </c>
      <c r="C331">
        <v>7188992000</v>
      </c>
      <c r="D331">
        <v>16647746</v>
      </c>
      <c r="E331">
        <v>125258.015625</v>
      </c>
      <c r="F331">
        <v>438.442138671875</v>
      </c>
      <c r="G331">
        <v>12317229</v>
      </c>
      <c r="H331">
        <v>6</v>
      </c>
      <c r="I331">
        <v>28093.16796875</v>
      </c>
      <c r="J331">
        <v>1</v>
      </c>
      <c r="K331">
        <v>2.3567266464233398</v>
      </c>
      <c r="L331">
        <v>678.0592041015625</v>
      </c>
    </row>
    <row r="332" spans="1:12" x14ac:dyDescent="0.25">
      <c r="A332">
        <v>1550.99</v>
      </c>
      <c r="B332" s="1">
        <f>DATE(2022,11,30) + TIME(23,45,35)</f>
        <v>44895.989988425928</v>
      </c>
      <c r="C332">
        <v>7250466816</v>
      </c>
      <c r="D332">
        <v>16788032</v>
      </c>
      <c r="E332">
        <v>128540.1015625</v>
      </c>
      <c r="F332">
        <v>438.30810546875</v>
      </c>
      <c r="G332">
        <v>12323949</v>
      </c>
      <c r="H332">
        <v>6</v>
      </c>
      <c r="I332">
        <v>28117.091796875</v>
      </c>
      <c r="J332">
        <v>1</v>
      </c>
      <c r="K332">
        <v>2.2725317478179932</v>
      </c>
      <c r="L332">
        <v>653.8282470703125</v>
      </c>
    </row>
    <row r="333" spans="1:12" x14ac:dyDescent="0.25">
      <c r="A333">
        <v>1551</v>
      </c>
      <c r="B333" s="1">
        <f>DATE(2022,12,1) + TIME(0,0,0)</f>
        <v>44896</v>
      </c>
      <c r="C333">
        <v>7250589184</v>
      </c>
      <c r="D333">
        <v>16788310</v>
      </c>
      <c r="E333">
        <v>128546.59375</v>
      </c>
      <c r="F333">
        <v>438.55508422851563</v>
      </c>
      <c r="G333">
        <v>12208408</v>
      </c>
      <c r="H333">
        <v>6</v>
      </c>
      <c r="I333">
        <v>27837.80078125</v>
      </c>
      <c r="J333">
        <v>1</v>
      </c>
      <c r="K333">
        <v>2.2802653312683105</v>
      </c>
      <c r="L333">
        <v>649.58807373046875</v>
      </c>
    </row>
    <row r="334" spans="1:12" x14ac:dyDescent="0.25">
      <c r="A334">
        <v>1551.99</v>
      </c>
      <c r="B334" s="1">
        <f>DATE(2022,12,1) + TIME(23,45,35)</f>
        <v>44896.989988425928</v>
      </c>
      <c r="C334">
        <v>7262678528</v>
      </c>
      <c r="D334">
        <v>16815872</v>
      </c>
      <c r="E334">
        <v>129186.6796875</v>
      </c>
      <c r="F334">
        <v>438.67178344726563</v>
      </c>
      <c r="G334">
        <v>12213469</v>
      </c>
      <c r="H334">
        <v>6</v>
      </c>
      <c r="I334">
        <v>27841.9296875</v>
      </c>
      <c r="J334">
        <v>1</v>
      </c>
      <c r="K334">
        <v>2.2662684917449951</v>
      </c>
      <c r="L334">
        <v>645.60400390625</v>
      </c>
    </row>
    <row r="335" spans="1:12" x14ac:dyDescent="0.25">
      <c r="A335">
        <v>1552</v>
      </c>
      <c r="B335" s="1">
        <f>DATE(2022,12,2) + TIME(0,0,0)</f>
        <v>44897</v>
      </c>
      <c r="C335">
        <v>7262803968</v>
      </c>
      <c r="D335">
        <v>16816158</v>
      </c>
      <c r="E335">
        <v>129192.21875</v>
      </c>
      <c r="F335">
        <v>440.30596923828125</v>
      </c>
      <c r="G335">
        <v>12542333</v>
      </c>
      <c r="H335">
        <v>5</v>
      </c>
      <c r="I335">
        <v>28485.4921875</v>
      </c>
      <c r="J335">
        <v>1</v>
      </c>
      <c r="K335">
        <v>1.9071273803710938</v>
      </c>
      <c r="L335">
        <v>553.81658935546875</v>
      </c>
    </row>
    <row r="336" spans="1:12" x14ac:dyDescent="0.25">
      <c r="A336">
        <v>1552.49</v>
      </c>
      <c r="B336" s="1">
        <f>DATE(2022,12,2) + TIME(11,45,35)</f>
        <v>44897.489988425928</v>
      </c>
      <c r="C336">
        <v>7268971008</v>
      </c>
      <c r="D336">
        <v>16830110</v>
      </c>
      <c r="E336">
        <v>129467.015625</v>
      </c>
      <c r="F336">
        <v>442.38690185546875</v>
      </c>
      <c r="G336">
        <v>12595802</v>
      </c>
      <c r="H336">
        <v>5</v>
      </c>
      <c r="I336">
        <v>28472.365234375</v>
      </c>
      <c r="J336">
        <v>1</v>
      </c>
      <c r="K336">
        <v>1.9369370937347412</v>
      </c>
      <c r="L336">
        <v>562.3848876953125</v>
      </c>
    </row>
    <row r="337" spans="1:12" x14ac:dyDescent="0.25">
      <c r="A337">
        <v>1552.5</v>
      </c>
      <c r="B337" s="1">
        <f>DATE(2022,12,2) + TIME(12,0,0)</f>
        <v>44897.5</v>
      </c>
      <c r="C337">
        <v>7269092864</v>
      </c>
      <c r="D337">
        <v>16830388</v>
      </c>
      <c r="E337">
        <v>129473.109375</v>
      </c>
      <c r="F337">
        <v>440.1361083984375</v>
      </c>
      <c r="G337">
        <v>12202200</v>
      </c>
      <c r="H337">
        <v>6</v>
      </c>
      <c r="I337">
        <v>27723.697265625</v>
      </c>
      <c r="J337">
        <v>1</v>
      </c>
      <c r="K337">
        <v>2.1502857208251953</v>
      </c>
      <c r="L337">
        <v>609.23907470703125</v>
      </c>
    </row>
    <row r="338" spans="1:12" x14ac:dyDescent="0.25">
      <c r="A338">
        <v>1553.99</v>
      </c>
      <c r="B338" s="1">
        <f>DATE(2022,12,3) + TIME(23,45,35)</f>
        <v>44898.989988425928</v>
      </c>
      <c r="C338">
        <v>7287197696</v>
      </c>
      <c r="D338">
        <v>16871652</v>
      </c>
      <c r="E338">
        <v>130429.8046875</v>
      </c>
      <c r="F338">
        <v>438.7176513671875</v>
      </c>
      <c r="G338">
        <v>12149028</v>
      </c>
      <c r="H338">
        <v>6</v>
      </c>
      <c r="I338">
        <v>27692.1328125</v>
      </c>
      <c r="J338">
        <v>1</v>
      </c>
      <c r="K338">
        <v>2.2738993167877197</v>
      </c>
      <c r="L338">
        <v>644.34295654296875</v>
      </c>
    </row>
    <row r="339" spans="1:12" x14ac:dyDescent="0.25">
      <c r="A339">
        <v>1554</v>
      </c>
      <c r="B339" s="1">
        <f>DATE(2022,12,4) + TIME(0,0,0)</f>
        <v>44899</v>
      </c>
      <c r="C339">
        <v>7287320576</v>
      </c>
      <c r="D339">
        <v>16871932</v>
      </c>
      <c r="E339">
        <v>130436.2578125</v>
      </c>
      <c r="F339">
        <v>438.726806640625</v>
      </c>
      <c r="G339">
        <v>12261990</v>
      </c>
      <c r="H339">
        <v>6</v>
      </c>
      <c r="I339">
        <v>27949.033203125</v>
      </c>
      <c r="J339">
        <v>1</v>
      </c>
      <c r="K339">
        <v>2.2563674449920654</v>
      </c>
      <c r="L339">
        <v>645.1907958984375</v>
      </c>
    </row>
    <row r="340" spans="1:12" x14ac:dyDescent="0.25">
      <c r="A340">
        <v>1555</v>
      </c>
      <c r="B340" s="1">
        <f>DATE(2022,12,5) + TIME(0,0,0)</f>
        <v>44900</v>
      </c>
      <c r="C340">
        <v>7299583488</v>
      </c>
      <c r="D340">
        <v>16899880</v>
      </c>
      <c r="E340">
        <v>131082.09375</v>
      </c>
      <c r="F340">
        <v>438.83526611328125</v>
      </c>
      <c r="G340">
        <v>12264735</v>
      </c>
      <c r="H340">
        <v>6</v>
      </c>
      <c r="I340">
        <v>27948.37890625</v>
      </c>
      <c r="J340">
        <v>1</v>
      </c>
      <c r="K340">
        <v>2.2592501640319824</v>
      </c>
      <c r="L340">
        <v>646.01898193359375</v>
      </c>
    </row>
    <row r="341" spans="1:12" x14ac:dyDescent="0.25">
      <c r="A341">
        <v>1555.99</v>
      </c>
      <c r="B341" s="1">
        <f>DATE(2022,12,5) + TIME(23,45,35)</f>
        <v>44900.989988425928</v>
      </c>
      <c r="C341">
        <v>7311729152</v>
      </c>
      <c r="D341">
        <v>16927548</v>
      </c>
      <c r="E341">
        <v>131721.5625</v>
      </c>
      <c r="F341">
        <v>439.0252685546875</v>
      </c>
      <c r="G341">
        <v>12270152</v>
      </c>
      <c r="H341">
        <v>6</v>
      </c>
      <c r="I341">
        <v>27948.625</v>
      </c>
      <c r="J341">
        <v>1</v>
      </c>
      <c r="K341">
        <v>2.2586586475372314</v>
      </c>
      <c r="L341">
        <v>645.85162353515625</v>
      </c>
    </row>
    <row r="342" spans="1:12" x14ac:dyDescent="0.25">
      <c r="A342">
        <v>1556</v>
      </c>
      <c r="B342" s="1">
        <f>DATE(2022,12,6) + TIME(0,0,0)</f>
        <v>44901</v>
      </c>
      <c r="C342">
        <v>7311849984</v>
      </c>
      <c r="D342">
        <v>16927824</v>
      </c>
      <c r="E342">
        <v>131727.984375</v>
      </c>
      <c r="F342">
        <v>438.9454345703125</v>
      </c>
      <c r="G342">
        <v>12089535</v>
      </c>
      <c r="H342">
        <v>6</v>
      </c>
      <c r="I342">
        <v>27542.228515625</v>
      </c>
      <c r="J342">
        <v>1</v>
      </c>
      <c r="K342">
        <v>2.2770051956176758</v>
      </c>
      <c r="L342">
        <v>641.7506103515625</v>
      </c>
    </row>
    <row r="343" spans="1:12" x14ac:dyDescent="0.25">
      <c r="A343">
        <v>1556.99</v>
      </c>
      <c r="B343" s="1">
        <f>DATE(2022,12,6) + TIME(23,45,35)</f>
        <v>44901.989988425928</v>
      </c>
      <c r="C343">
        <v>7323834368</v>
      </c>
      <c r="D343">
        <v>16955092</v>
      </c>
      <c r="E343">
        <v>132362.34375</v>
      </c>
      <c r="F343">
        <v>439.62142944335938</v>
      </c>
      <c r="G343">
        <v>12108322</v>
      </c>
      <c r="H343">
        <v>6</v>
      </c>
      <c r="I343">
        <v>27542.609375</v>
      </c>
      <c r="J343">
        <v>1</v>
      </c>
      <c r="K343">
        <v>2.2725551128387451</v>
      </c>
      <c r="L343">
        <v>640.4761962890625</v>
      </c>
    </row>
    <row r="344" spans="1:12" x14ac:dyDescent="0.25">
      <c r="A344">
        <v>1557</v>
      </c>
      <c r="B344" s="1">
        <f>DATE(2022,12,7) + TIME(0,0,0)</f>
        <v>44902</v>
      </c>
      <c r="C344">
        <v>7323956736</v>
      </c>
      <c r="D344">
        <v>16955368</v>
      </c>
      <c r="E344">
        <v>132369.875</v>
      </c>
      <c r="F344">
        <v>441.95162963867188</v>
      </c>
      <c r="G344">
        <v>12247154</v>
      </c>
      <c r="H344">
        <v>5</v>
      </c>
      <c r="I344">
        <v>27711.5234375</v>
      </c>
      <c r="J344">
        <v>1</v>
      </c>
      <c r="K344">
        <v>2.6450619697570801</v>
      </c>
      <c r="L344">
        <v>752.9017333984375</v>
      </c>
    </row>
    <row r="345" spans="1:12" x14ac:dyDescent="0.25">
      <c r="A345">
        <v>1562.99</v>
      </c>
      <c r="B345" s="1">
        <f>DATE(2022,12,12) + TIME(23,45,35)</f>
        <v>44907.989988425928</v>
      </c>
      <c r="C345">
        <v>7397427200</v>
      </c>
      <c r="D345">
        <v>17121212</v>
      </c>
      <c r="E345">
        <v>137025.65625</v>
      </c>
      <c r="F345">
        <v>443.116943359375</v>
      </c>
      <c r="G345">
        <v>12266987</v>
      </c>
      <c r="H345">
        <v>5</v>
      </c>
      <c r="I345">
        <v>27683.40625</v>
      </c>
      <c r="J345">
        <v>1</v>
      </c>
      <c r="K345">
        <v>2.7461118698120117</v>
      </c>
      <c r="L345">
        <v>781.6832275390625</v>
      </c>
    </row>
    <row r="346" spans="1:12" x14ac:dyDescent="0.25">
      <c r="A346">
        <v>1563</v>
      </c>
      <c r="B346" s="1">
        <f>DATE(2022,12,13) + TIME(0,0,0)</f>
        <v>44908</v>
      </c>
      <c r="C346">
        <v>7397550080</v>
      </c>
      <c r="D346">
        <v>17121490</v>
      </c>
      <c r="E346">
        <v>137032.328125</v>
      </c>
      <c r="F346">
        <v>440.55401611328125</v>
      </c>
      <c r="G346">
        <v>12278867</v>
      </c>
      <c r="H346">
        <v>6</v>
      </c>
      <c r="I346">
        <v>27871.423828125</v>
      </c>
      <c r="J346">
        <v>1</v>
      </c>
      <c r="K346">
        <v>2.3388385772705078</v>
      </c>
      <c r="L346">
        <v>667.47882080078125</v>
      </c>
    </row>
    <row r="347" spans="1:12" x14ac:dyDescent="0.25">
      <c r="A347">
        <v>1569.99</v>
      </c>
      <c r="B347" s="1">
        <f>DATE(2022,12,19) + TIME(23,45,35)</f>
        <v>44914.989988425928</v>
      </c>
      <c r="C347">
        <v>7483528192</v>
      </c>
      <c r="D347">
        <v>17316456</v>
      </c>
      <c r="E347">
        <v>141539.6875</v>
      </c>
      <c r="F347">
        <v>441.35009765625</v>
      </c>
      <c r="G347">
        <v>12311274</v>
      </c>
      <c r="H347">
        <v>6</v>
      </c>
      <c r="I347">
        <v>27894.576171875</v>
      </c>
      <c r="J347">
        <v>1</v>
      </c>
      <c r="K347">
        <v>2.2485346794128418</v>
      </c>
      <c r="L347">
        <v>641.6468505859375</v>
      </c>
    </row>
    <row r="348" spans="1:12" x14ac:dyDescent="0.25">
      <c r="A348">
        <v>1570</v>
      </c>
      <c r="B348" s="1">
        <f>DATE(2022,12,20) + TIME(0,0,0)</f>
        <v>44915</v>
      </c>
      <c r="C348">
        <v>7483650048</v>
      </c>
      <c r="D348">
        <v>17316730</v>
      </c>
      <c r="E348">
        <v>141546.953125</v>
      </c>
      <c r="F348">
        <v>443.88693237304688</v>
      </c>
      <c r="G348">
        <v>12187728</v>
      </c>
      <c r="H348">
        <v>5</v>
      </c>
      <c r="I348">
        <v>27456.830078125</v>
      </c>
      <c r="J348">
        <v>1</v>
      </c>
      <c r="K348">
        <v>2.5763258934020996</v>
      </c>
      <c r="L348">
        <v>726.083740234375</v>
      </c>
    </row>
    <row r="349" spans="1:12" x14ac:dyDescent="0.25">
      <c r="A349">
        <v>1570.99</v>
      </c>
      <c r="B349" s="1">
        <f>DATE(2022,12,20) + TIME(23,45,35)</f>
        <v>44915.989988425928</v>
      </c>
      <c r="C349">
        <v>7495741952</v>
      </c>
      <c r="D349">
        <v>17343892</v>
      </c>
      <c r="E349">
        <v>142281.578125</v>
      </c>
      <c r="F349">
        <v>445.36090087890625</v>
      </c>
      <c r="G349">
        <v>12217476</v>
      </c>
      <c r="H349">
        <v>5</v>
      </c>
      <c r="I349">
        <v>27432.751953125</v>
      </c>
      <c r="J349">
        <v>1</v>
      </c>
      <c r="K349">
        <v>2.6448180675506592</v>
      </c>
      <c r="L349">
        <v>745.257080078125</v>
      </c>
    </row>
    <row r="350" spans="1:12" x14ac:dyDescent="0.25">
      <c r="A350">
        <v>1571</v>
      </c>
      <c r="B350" s="1">
        <f>DATE(2022,12,21) + TIME(0,0,0)</f>
        <v>44916</v>
      </c>
      <c r="C350">
        <v>7495861760</v>
      </c>
      <c r="D350">
        <v>17344162</v>
      </c>
      <c r="E350">
        <v>142287.921875</v>
      </c>
      <c r="F350">
        <v>442.0650634765625</v>
      </c>
      <c r="G350">
        <v>11968263</v>
      </c>
      <c r="H350">
        <v>4</v>
      </c>
      <c r="I350">
        <v>27073.53125</v>
      </c>
      <c r="J350">
        <v>1</v>
      </c>
      <c r="K350">
        <v>2.2910196781158447</v>
      </c>
      <c r="L350">
        <v>634.80340576171875</v>
      </c>
    </row>
    <row r="351" spans="1:12" x14ac:dyDescent="0.25">
      <c r="A351">
        <v>1575.99</v>
      </c>
      <c r="B351" s="1">
        <f>DATE(2022,12,25) + TIME(23,45,35)</f>
        <v>44920.989988425928</v>
      </c>
      <c r="C351">
        <v>7555932160</v>
      </c>
      <c r="D351">
        <v>17479056</v>
      </c>
      <c r="E351">
        <v>145613.3125</v>
      </c>
      <c r="F351">
        <v>446.77218627929688</v>
      </c>
      <c r="G351">
        <v>12069899</v>
      </c>
      <c r="H351">
        <v>4</v>
      </c>
      <c r="I351">
        <v>27015.78125</v>
      </c>
      <c r="J351">
        <v>1</v>
      </c>
      <c r="K351">
        <v>2.4498727321624756</v>
      </c>
      <c r="L351">
        <v>678.4739990234375</v>
      </c>
    </row>
    <row r="352" spans="1:12" x14ac:dyDescent="0.25">
      <c r="A352">
        <v>1576</v>
      </c>
      <c r="B352" s="1">
        <f>DATE(2022,12,26) + TIME(0,0,0)</f>
        <v>44921</v>
      </c>
      <c r="C352">
        <v>7556055552</v>
      </c>
      <c r="D352">
        <v>17479334</v>
      </c>
      <c r="E352">
        <v>145619.171875</v>
      </c>
      <c r="F352">
        <v>442.35165405273438</v>
      </c>
      <c r="G352">
        <v>12326302</v>
      </c>
      <c r="H352">
        <v>5</v>
      </c>
      <c r="I352">
        <v>27865.392578125</v>
      </c>
      <c r="J352">
        <v>1</v>
      </c>
      <c r="K352">
        <v>2.05879807472229</v>
      </c>
      <c r="L352">
        <v>585.7515869140625</v>
      </c>
    </row>
    <row r="353" spans="1:12" x14ac:dyDescent="0.25">
      <c r="A353">
        <v>1578.99</v>
      </c>
      <c r="B353" s="1">
        <f>DATE(2022,12,28) + TIME(23,45,35)</f>
        <v>44923.989988425928</v>
      </c>
      <c r="C353">
        <v>7592827904</v>
      </c>
      <c r="D353">
        <v>17562694</v>
      </c>
      <c r="E353">
        <v>147339.53125</v>
      </c>
      <c r="F353">
        <v>441.07781982421875</v>
      </c>
      <c r="G353">
        <v>12298282</v>
      </c>
      <c r="H353">
        <v>5</v>
      </c>
      <c r="I353">
        <v>27882.33984375</v>
      </c>
      <c r="J353">
        <v>1</v>
      </c>
      <c r="K353">
        <v>2.0146689414978027</v>
      </c>
      <c r="L353">
        <v>573.28668212890625</v>
      </c>
    </row>
    <row r="354" spans="1:12" x14ac:dyDescent="0.25">
      <c r="A354">
        <v>1579</v>
      </c>
      <c r="B354" s="1">
        <f>DATE(2022,12,29) + TIME(0,0,0)</f>
        <v>44924</v>
      </c>
      <c r="C354">
        <v>7592949760</v>
      </c>
      <c r="D354">
        <v>17562970</v>
      </c>
      <c r="E354">
        <v>147346.265625</v>
      </c>
      <c r="F354">
        <v>443.9422607421875</v>
      </c>
      <c r="G354">
        <v>12196815</v>
      </c>
      <c r="H354">
        <v>6</v>
      </c>
      <c r="I354">
        <v>27473.876953125</v>
      </c>
      <c r="J354">
        <v>1</v>
      </c>
      <c r="K354">
        <v>2.3936886787414551</v>
      </c>
      <c r="L354">
        <v>673.7669677734375</v>
      </c>
    </row>
    <row r="355" spans="1:12" x14ac:dyDescent="0.25">
      <c r="A355">
        <v>1591.99</v>
      </c>
      <c r="B355" s="1">
        <f>DATE(2023,1,10) + TIME(23,45,35)</f>
        <v>44936.989988425928</v>
      </c>
      <c r="C355">
        <v>7751867904</v>
      </c>
      <c r="D355">
        <v>17920054</v>
      </c>
      <c r="E355">
        <v>155790.8125</v>
      </c>
      <c r="F355">
        <v>446.78265380859375</v>
      </c>
      <c r="G355">
        <v>12281131</v>
      </c>
      <c r="H355">
        <v>6</v>
      </c>
      <c r="I355">
        <v>27487.931640625</v>
      </c>
      <c r="J355">
        <v>1</v>
      </c>
      <c r="K355">
        <v>2.3094139099121094</v>
      </c>
      <c r="L355">
        <v>649.81707763671875</v>
      </c>
    </row>
    <row r="356" spans="1:12" x14ac:dyDescent="0.25">
      <c r="A356">
        <v>1592</v>
      </c>
      <c r="B356" s="1">
        <f>DATE(2023,1,11) + TIME(0,0,0)</f>
        <v>44937</v>
      </c>
      <c r="C356">
        <v>7751991296</v>
      </c>
      <c r="D356">
        <v>17920328</v>
      </c>
      <c r="E356">
        <v>155798.546875</v>
      </c>
      <c r="F356">
        <v>451.70516967773438</v>
      </c>
      <c r="G356">
        <v>12338003</v>
      </c>
      <c r="H356">
        <v>5</v>
      </c>
      <c r="I356">
        <v>27314.28515625</v>
      </c>
      <c r="J356">
        <v>1</v>
      </c>
      <c r="K356">
        <v>2.7514688968658447</v>
      </c>
      <c r="L356">
        <v>772.8076171875</v>
      </c>
    </row>
    <row r="357" spans="1:12" x14ac:dyDescent="0.25">
      <c r="A357">
        <v>1594.99</v>
      </c>
      <c r="B357" s="1">
        <f>DATE(2023,1,13) + TIME(23,45,35)</f>
        <v>44939.989988425928</v>
      </c>
      <c r="C357">
        <v>7789097984</v>
      </c>
      <c r="D357">
        <v>18001904</v>
      </c>
      <c r="E357">
        <v>158182.375</v>
      </c>
      <c r="F357">
        <v>455.11724853515625</v>
      </c>
      <c r="G357">
        <v>12414976</v>
      </c>
      <c r="H357">
        <v>5</v>
      </c>
      <c r="I357">
        <v>27278.6328125</v>
      </c>
      <c r="J357">
        <v>1</v>
      </c>
      <c r="K357">
        <v>2.8581423759460449</v>
      </c>
      <c r="L357">
        <v>802.60162353515625</v>
      </c>
    </row>
    <row r="358" spans="1:12" x14ac:dyDescent="0.25">
      <c r="A358">
        <v>1595</v>
      </c>
      <c r="B358" s="1">
        <f>DATE(2023,1,14) + TIME(0,0,0)</f>
        <v>44940</v>
      </c>
      <c r="C358">
        <v>7789221888</v>
      </c>
      <c r="D358">
        <v>18002180</v>
      </c>
      <c r="E358">
        <v>158189.1875</v>
      </c>
      <c r="F358">
        <v>449.35635375976563</v>
      </c>
      <c r="G358">
        <v>12362607</v>
      </c>
      <c r="H358">
        <v>6</v>
      </c>
      <c r="I358">
        <v>27511.810546875</v>
      </c>
      <c r="J358">
        <v>1</v>
      </c>
      <c r="K358">
        <v>2.4205451011657715</v>
      </c>
      <c r="L358">
        <v>682.45489501953125</v>
      </c>
    </row>
    <row r="359" spans="1:12" x14ac:dyDescent="0.25">
      <c r="A359">
        <v>1600.58</v>
      </c>
      <c r="B359" s="1">
        <f>DATE(2023,1,19) + TIME(13,55,11)</f>
        <v>44945.579988425925</v>
      </c>
      <c r="C359">
        <v>7857923072</v>
      </c>
      <c r="D359">
        <v>18155814</v>
      </c>
      <c r="E359">
        <v>161899.078125</v>
      </c>
      <c r="F359">
        <v>447.12887573242188</v>
      </c>
      <c r="G359">
        <v>12311246</v>
      </c>
      <c r="H359">
        <v>6</v>
      </c>
      <c r="I359">
        <v>27534</v>
      </c>
      <c r="J359">
        <v>1</v>
      </c>
      <c r="K359">
        <v>2.3546977043151855</v>
      </c>
      <c r="L359">
        <v>663.97711181640625</v>
      </c>
    </row>
    <row r="360" spans="1:12" x14ac:dyDescent="0.25">
      <c r="A360">
        <v>1600.99</v>
      </c>
      <c r="B360" s="1">
        <f>DATE(2023,1,19) + TIME(23,45,35)</f>
        <v>44945.989988425928</v>
      </c>
      <c r="C360">
        <v>7862970880</v>
      </c>
      <c r="D360">
        <v>18167104</v>
      </c>
      <c r="E360">
        <v>162171.296875</v>
      </c>
      <c r="F360">
        <v>447.15121459960938</v>
      </c>
      <c r="G360">
        <v>12311828</v>
      </c>
      <c r="H360">
        <v>6</v>
      </c>
      <c r="I360">
        <v>27533.92578125</v>
      </c>
      <c r="J360">
        <v>1</v>
      </c>
      <c r="K360">
        <v>2.3546562194824219</v>
      </c>
      <c r="L360">
        <v>663.96331787109375</v>
      </c>
    </row>
    <row r="361" spans="1:12" x14ac:dyDescent="0.25">
      <c r="A361">
        <v>1601</v>
      </c>
      <c r="B361" s="1">
        <f>DATE(2023,1,20) + TIME(0,0,0)</f>
        <v>44946</v>
      </c>
      <c r="C361">
        <v>7863092224</v>
      </c>
      <c r="D361">
        <v>18167374</v>
      </c>
      <c r="E361">
        <v>162177.90625</v>
      </c>
      <c r="F361">
        <v>447.75436401367188</v>
      </c>
      <c r="G361">
        <v>12109075</v>
      </c>
      <c r="H361">
        <v>6</v>
      </c>
      <c r="I361">
        <v>27044.013671875</v>
      </c>
      <c r="J361">
        <v>1</v>
      </c>
      <c r="K361">
        <v>2.3851251602172852</v>
      </c>
      <c r="L361">
        <v>660.79437255859375</v>
      </c>
    </row>
    <row r="362" spans="1:12" x14ac:dyDescent="0.25">
      <c r="A362">
        <v>1602.99</v>
      </c>
      <c r="B362" s="1">
        <f>DATE(2023,1,21) + TIME(23,45,35)</f>
        <v>44947.989988425928</v>
      </c>
      <c r="C362">
        <v>7887204352</v>
      </c>
      <c r="D362">
        <v>18221194</v>
      </c>
      <c r="E362">
        <v>163489.8125</v>
      </c>
      <c r="F362">
        <v>448.17648315429688</v>
      </c>
      <c r="G362">
        <v>12120670</v>
      </c>
      <c r="H362">
        <v>6</v>
      </c>
      <c r="I362">
        <v>27044.412109375</v>
      </c>
      <c r="J362">
        <v>1</v>
      </c>
      <c r="K362">
        <v>2.3793718814849854</v>
      </c>
      <c r="L362">
        <v>659.1712646484375</v>
      </c>
    </row>
    <row r="363" spans="1:12" x14ac:dyDescent="0.25">
      <c r="A363">
        <v>1603</v>
      </c>
      <c r="B363" s="1">
        <f>DATE(2023,1,22) + TIME(0,0,0)</f>
        <v>44948</v>
      </c>
      <c r="C363">
        <v>7887328768</v>
      </c>
      <c r="D363">
        <v>18221468</v>
      </c>
      <c r="E363">
        <v>163495.28125</v>
      </c>
      <c r="F363">
        <v>451.47427368164063</v>
      </c>
      <c r="G363">
        <v>12419888</v>
      </c>
      <c r="H363">
        <v>5</v>
      </c>
      <c r="I363">
        <v>27509.625</v>
      </c>
      <c r="J363">
        <v>1</v>
      </c>
      <c r="K363">
        <v>1.9463454484939575</v>
      </c>
      <c r="L363">
        <v>546.060546875</v>
      </c>
    </row>
    <row r="364" spans="1:12" x14ac:dyDescent="0.25">
      <c r="A364">
        <v>1605.99</v>
      </c>
      <c r="B364" s="1">
        <f>DATE(2023,1,24) + TIME(23,45,35)</f>
        <v>44950.989988425928</v>
      </c>
      <c r="C364">
        <v>7924652544</v>
      </c>
      <c r="D364">
        <v>18303670</v>
      </c>
      <c r="E364">
        <v>165156.703125</v>
      </c>
      <c r="F364">
        <v>454.24853515625</v>
      </c>
      <c r="G364">
        <v>12487088</v>
      </c>
      <c r="H364">
        <v>5</v>
      </c>
      <c r="I364">
        <v>27489.55078125</v>
      </c>
      <c r="J364">
        <v>1</v>
      </c>
      <c r="K364">
        <v>1.990178108215332</v>
      </c>
      <c r="L364">
        <v>558.2001953125</v>
      </c>
    </row>
    <row r="365" spans="1:12" x14ac:dyDescent="0.25">
      <c r="A365">
        <v>1606</v>
      </c>
      <c r="B365" s="1">
        <f>DATE(2023,1,25) + TIME(0,0,0)</f>
        <v>44951</v>
      </c>
      <c r="C365">
        <v>7924775424</v>
      </c>
      <c r="D365">
        <v>18303944</v>
      </c>
      <c r="E365">
        <v>165162.421875</v>
      </c>
      <c r="F365">
        <v>449.19827270507813</v>
      </c>
      <c r="G365">
        <v>12312861</v>
      </c>
      <c r="H365">
        <v>6</v>
      </c>
      <c r="I365">
        <v>27410.748046875</v>
      </c>
      <c r="J365">
        <v>1</v>
      </c>
      <c r="K365">
        <v>2.0422887802124023</v>
      </c>
      <c r="L365">
        <v>571.4779052734375</v>
      </c>
    </row>
    <row r="366" spans="1:12" x14ac:dyDescent="0.25">
      <c r="A366">
        <v>1613.99</v>
      </c>
      <c r="B366" s="1">
        <f>DATE(2023,2,1) + TIME(23,45,35)</f>
        <v>44958.989988425928</v>
      </c>
      <c r="C366">
        <v>8022407168</v>
      </c>
      <c r="D366">
        <v>18522288</v>
      </c>
      <c r="E366">
        <v>170409.609375</v>
      </c>
      <c r="F366">
        <v>447.14288330078125</v>
      </c>
      <c r="G366">
        <v>12214042</v>
      </c>
      <c r="H366">
        <v>6</v>
      </c>
      <c r="I366">
        <v>27315.748046875</v>
      </c>
      <c r="J366">
        <v>1</v>
      </c>
      <c r="K366">
        <v>2.382014274597168</v>
      </c>
      <c r="L366">
        <v>666.5421142578125</v>
      </c>
    </row>
    <row r="367" spans="1:12" x14ac:dyDescent="0.25">
      <c r="A367">
        <v>1614</v>
      </c>
      <c r="B367" s="1">
        <f>DATE(2023,2,2) + TIME(0,0,0)</f>
        <v>44959</v>
      </c>
      <c r="C367">
        <v>8022529536</v>
      </c>
      <c r="D367">
        <v>18522560</v>
      </c>
      <c r="E367">
        <v>170416.25</v>
      </c>
      <c r="F367">
        <v>447.2525634765625</v>
      </c>
      <c r="G367">
        <v>12228754</v>
      </c>
      <c r="H367">
        <v>6</v>
      </c>
      <c r="I367">
        <v>27341.943359375</v>
      </c>
      <c r="J367">
        <v>1</v>
      </c>
      <c r="K367">
        <v>2.3728964328765869</v>
      </c>
      <c r="L367">
        <v>664.5654296875</v>
      </c>
    </row>
    <row r="368" spans="1:12" x14ac:dyDescent="0.25">
      <c r="A368">
        <v>1627.99</v>
      </c>
      <c r="B368" s="1">
        <f>DATE(2023,2,15) + TIME(23,45,35)</f>
        <v>44972.989988425928</v>
      </c>
      <c r="C368">
        <v>8193783296</v>
      </c>
      <c r="D368">
        <v>18904872</v>
      </c>
      <c r="E368">
        <v>179909.328125</v>
      </c>
      <c r="F368">
        <v>448.63543701171875</v>
      </c>
      <c r="G368">
        <v>12254425</v>
      </c>
      <c r="H368">
        <v>6</v>
      </c>
      <c r="I368">
        <v>27314.8828125</v>
      </c>
      <c r="J368">
        <v>1</v>
      </c>
      <c r="K368">
        <v>2.4671120643615723</v>
      </c>
      <c r="L368">
        <v>690.93487548828125</v>
      </c>
    </row>
    <row r="369" spans="1:12" x14ac:dyDescent="0.25">
      <c r="A369">
        <v>1628</v>
      </c>
      <c r="B369" s="1">
        <f>DATE(2023,2,16) + TIME(0,0,0)</f>
        <v>44973</v>
      </c>
      <c r="C369">
        <v>8193906176</v>
      </c>
      <c r="D369">
        <v>18905146</v>
      </c>
      <c r="E369">
        <v>179916.28125</v>
      </c>
      <c r="F369">
        <v>448.68060302734375</v>
      </c>
      <c r="G369">
        <v>12288842</v>
      </c>
      <c r="H369">
        <v>6</v>
      </c>
      <c r="I369">
        <v>27388.841796875</v>
      </c>
      <c r="J369">
        <v>1</v>
      </c>
      <c r="K369">
        <v>2.4766111373901367</v>
      </c>
      <c r="L369">
        <v>695.5408935546875</v>
      </c>
    </row>
    <row r="370" spans="1:12" x14ac:dyDescent="0.25">
      <c r="A370">
        <v>1633.99</v>
      </c>
      <c r="B370" s="1">
        <f>DATE(2023,2,21) + TIME(23,45,35)</f>
        <v>44978.989988425928</v>
      </c>
      <c r="C370">
        <v>8267582464</v>
      </c>
      <c r="D370">
        <v>19069140</v>
      </c>
      <c r="E370">
        <v>184139.390625</v>
      </c>
      <c r="F370">
        <v>449.54443359375</v>
      </c>
      <c r="G370">
        <v>12305420</v>
      </c>
      <c r="H370">
        <v>6</v>
      </c>
      <c r="I370">
        <v>27373.08984375</v>
      </c>
      <c r="J370">
        <v>1</v>
      </c>
      <c r="K370">
        <v>2.5251154899597168</v>
      </c>
      <c r="L370">
        <v>709.10791015625</v>
      </c>
    </row>
    <row r="371" spans="1:12" x14ac:dyDescent="0.25">
      <c r="A371">
        <v>1634</v>
      </c>
      <c r="B371" s="1">
        <f>DATE(2023,2,22) + TIME(0,0,0)</f>
        <v>44979</v>
      </c>
      <c r="C371">
        <v>8267705344</v>
      </c>
      <c r="D371">
        <v>19069412</v>
      </c>
      <c r="E371">
        <v>184146.5</v>
      </c>
      <c r="F371">
        <v>449.65713500976563</v>
      </c>
      <c r="G371">
        <v>12279042</v>
      </c>
      <c r="H371">
        <v>6</v>
      </c>
      <c r="I371">
        <v>27307.56640625</v>
      </c>
      <c r="J371">
        <v>1</v>
      </c>
      <c r="K371">
        <v>2.5366487503051758</v>
      </c>
      <c r="L371">
        <v>710.72564697265625</v>
      </c>
    </row>
    <row r="372" spans="1:12" x14ac:dyDescent="0.25">
      <c r="A372">
        <v>1645.99</v>
      </c>
      <c r="B372" s="1">
        <f>DATE(2023,3,5) + TIME(23,45,35)</f>
        <v>44990.989988425928</v>
      </c>
      <c r="C372">
        <v>8415782912</v>
      </c>
      <c r="D372">
        <v>19396562</v>
      </c>
      <c r="E372">
        <v>192910.75</v>
      </c>
      <c r="F372">
        <v>451.41586303710938</v>
      </c>
      <c r="G372">
        <v>12309476</v>
      </c>
      <c r="H372">
        <v>6</v>
      </c>
      <c r="I372">
        <v>27268.59375</v>
      </c>
      <c r="J372">
        <v>1</v>
      </c>
      <c r="K372">
        <v>2.6779217720031738</v>
      </c>
      <c r="L372">
        <v>750.32476806640625</v>
      </c>
    </row>
    <row r="373" spans="1:12" x14ac:dyDescent="0.25">
      <c r="A373">
        <v>1646</v>
      </c>
      <c r="B373" s="1">
        <f>DATE(2023,3,6) + TIME(0,0,0)</f>
        <v>44991</v>
      </c>
      <c r="C373">
        <v>8415905792</v>
      </c>
      <c r="D373">
        <v>19396836</v>
      </c>
      <c r="E373">
        <v>192918.171875</v>
      </c>
      <c r="F373">
        <v>451.02059936523438</v>
      </c>
      <c r="G373">
        <v>12281934</v>
      </c>
      <c r="H373">
        <v>6</v>
      </c>
      <c r="I373">
        <v>27231.42578125</v>
      </c>
      <c r="J373">
        <v>1</v>
      </c>
      <c r="K373">
        <v>2.6538529396057129</v>
      </c>
      <c r="L373">
        <v>742.38372802734375</v>
      </c>
    </row>
    <row r="374" spans="1:12" x14ac:dyDescent="0.25">
      <c r="A374">
        <v>1648.99</v>
      </c>
      <c r="B374" s="1">
        <f>DATE(2023,3,8) + TIME(23,45,35)</f>
        <v>44993.989988425928</v>
      </c>
      <c r="C374">
        <v>8452585472</v>
      </c>
      <c r="D374">
        <v>19478242</v>
      </c>
      <c r="E374">
        <v>195149.78125</v>
      </c>
      <c r="F374">
        <v>450.83016967773438</v>
      </c>
      <c r="G374">
        <v>12273704</v>
      </c>
      <c r="H374">
        <v>6</v>
      </c>
      <c r="I374">
        <v>27224.671875</v>
      </c>
      <c r="J374">
        <v>1</v>
      </c>
      <c r="K374">
        <v>2.673616886138916</v>
      </c>
      <c r="L374">
        <v>747.87884521484375</v>
      </c>
    </row>
    <row r="375" spans="1:12" x14ac:dyDescent="0.25">
      <c r="A375">
        <v>1649</v>
      </c>
      <c r="B375" s="1">
        <f>DATE(2023,3,9) + TIME(0,0,0)</f>
        <v>44994</v>
      </c>
      <c r="C375">
        <v>8452710400</v>
      </c>
      <c r="D375">
        <v>19478518</v>
      </c>
      <c r="E375">
        <v>195158.46875</v>
      </c>
      <c r="F375">
        <v>456.3358154296875</v>
      </c>
      <c r="G375">
        <v>12522884</v>
      </c>
      <c r="H375">
        <v>5</v>
      </c>
      <c r="I375">
        <v>27442.255859375</v>
      </c>
      <c r="J375">
        <v>1</v>
      </c>
      <c r="K375">
        <v>3.0670859813690186</v>
      </c>
      <c r="L375">
        <v>868.30938720703125</v>
      </c>
    </row>
    <row r="376" spans="1:12" x14ac:dyDescent="0.25">
      <c r="A376">
        <v>1649.39</v>
      </c>
      <c r="B376" s="1">
        <f>DATE(2023,3,9) + TIME(9,21,36)</f>
        <v>44994.39</v>
      </c>
      <c r="C376">
        <v>8457623040</v>
      </c>
      <c r="D376">
        <v>19489210</v>
      </c>
      <c r="E376">
        <v>195502.921875</v>
      </c>
      <c r="F376">
        <v>460.42337036132813</v>
      </c>
      <c r="G376">
        <v>12620475</v>
      </c>
      <c r="H376">
        <v>5</v>
      </c>
      <c r="I376">
        <v>27410.5859375</v>
      </c>
      <c r="J376">
        <v>1</v>
      </c>
      <c r="K376">
        <v>3.1345279216766357</v>
      </c>
      <c r="L376">
        <v>886.99560546875</v>
      </c>
    </row>
    <row r="377" spans="1:12" x14ac:dyDescent="0.25">
      <c r="A377">
        <v>1649.4</v>
      </c>
      <c r="B377" s="1">
        <f>DATE(2023,3,9) + TIME(9,35,59)</f>
        <v>44994.399988425925</v>
      </c>
      <c r="C377">
        <v>8457748992</v>
      </c>
      <c r="D377">
        <v>19489488</v>
      </c>
      <c r="E377">
        <v>195510.5625</v>
      </c>
      <c r="F377">
        <v>453.39385986328125</v>
      </c>
      <c r="G377">
        <v>12580816</v>
      </c>
      <c r="H377">
        <v>6</v>
      </c>
      <c r="I377">
        <v>27748.095703125</v>
      </c>
      <c r="J377">
        <v>1</v>
      </c>
      <c r="K377">
        <v>2.67879319190979</v>
      </c>
      <c r="L377">
        <v>763.77398681640625</v>
      </c>
    </row>
    <row r="378" spans="1:12" x14ac:dyDescent="0.25">
      <c r="A378">
        <v>1649.99</v>
      </c>
      <c r="B378" s="1">
        <f>DATE(2023,3,9) + TIME(23,45,35)</f>
        <v>44994.989988425928</v>
      </c>
      <c r="C378">
        <v>8465140224</v>
      </c>
      <c r="D378">
        <v>19505864</v>
      </c>
      <c r="E378">
        <v>195960.046875</v>
      </c>
      <c r="F378">
        <v>450.81747436523438</v>
      </c>
      <c r="G378">
        <v>12515194</v>
      </c>
      <c r="H378">
        <v>6</v>
      </c>
      <c r="I378">
        <v>27761.111328125</v>
      </c>
      <c r="J378">
        <v>1</v>
      </c>
      <c r="K378">
        <v>2.6706840991973877</v>
      </c>
      <c r="L378">
        <v>761.75567626953125</v>
      </c>
    </row>
    <row r="379" spans="1:12" x14ac:dyDescent="0.25">
      <c r="A379">
        <v>1650</v>
      </c>
      <c r="B379" s="1">
        <f>DATE(2023,3,10) + TIME(0,0,0)</f>
        <v>44995</v>
      </c>
      <c r="C379">
        <v>8465264640</v>
      </c>
      <c r="D379">
        <v>19506136</v>
      </c>
      <c r="E379">
        <v>195968.703125</v>
      </c>
      <c r="F379">
        <v>457.53640747070313</v>
      </c>
      <c r="G379">
        <v>12430593</v>
      </c>
      <c r="H379">
        <v>5</v>
      </c>
      <c r="I379">
        <v>27168.53515625</v>
      </c>
      <c r="J379">
        <v>1</v>
      </c>
      <c r="K379">
        <v>3.0914640426635742</v>
      </c>
      <c r="L379">
        <v>866.69921875</v>
      </c>
    </row>
    <row r="380" spans="1:12" x14ac:dyDescent="0.25">
      <c r="A380">
        <v>1650.99</v>
      </c>
      <c r="B380" s="1">
        <f>DATE(2023,3,10) + TIME(23,45,35)</f>
        <v>44995.989988425928</v>
      </c>
      <c r="C380">
        <v>8477681664</v>
      </c>
      <c r="D380">
        <v>19533004</v>
      </c>
      <c r="E380">
        <v>196840.203125</v>
      </c>
      <c r="F380">
        <v>462.99520874023438</v>
      </c>
      <c r="G380">
        <v>12562557</v>
      </c>
      <c r="H380">
        <v>5</v>
      </c>
      <c r="I380">
        <v>27133.234375</v>
      </c>
      <c r="J380">
        <v>1</v>
      </c>
      <c r="K380">
        <v>3.1527013778686523</v>
      </c>
      <c r="L380">
        <v>883.27691650390625</v>
      </c>
    </row>
    <row r="381" spans="1:12" x14ac:dyDescent="0.25">
      <c r="A381">
        <v>1651</v>
      </c>
      <c r="B381" s="1">
        <f>DATE(2023,3,11) + TIME(0,0,0)</f>
        <v>44996</v>
      </c>
      <c r="C381">
        <v>8477807104</v>
      </c>
      <c r="D381">
        <v>19533276</v>
      </c>
      <c r="E381">
        <v>196848.96875</v>
      </c>
      <c r="F381">
        <v>460.37164306640625</v>
      </c>
      <c r="G381">
        <v>12576123</v>
      </c>
      <c r="H381">
        <v>5</v>
      </c>
      <c r="I381">
        <v>27317.328125</v>
      </c>
      <c r="J381">
        <v>1</v>
      </c>
      <c r="K381">
        <v>3.1105685234069824</v>
      </c>
      <c r="L381">
        <v>877.0040283203125</v>
      </c>
    </row>
    <row r="382" spans="1:12" x14ac:dyDescent="0.25">
      <c r="A382">
        <v>1651.99</v>
      </c>
      <c r="B382" s="1">
        <f>DATE(2023,3,11) + TIME(23,45,35)</f>
        <v>44996.989988425928</v>
      </c>
      <c r="C382">
        <v>8490228224</v>
      </c>
      <c r="D382">
        <v>19560308</v>
      </c>
      <c r="E382">
        <v>197733.078125</v>
      </c>
      <c r="F382">
        <v>459.2777099609375</v>
      </c>
      <c r="G382">
        <v>12539691</v>
      </c>
      <c r="H382">
        <v>5</v>
      </c>
      <c r="I382">
        <v>27303.0703125</v>
      </c>
      <c r="J382">
        <v>1</v>
      </c>
      <c r="K382">
        <v>3.1792623996734619</v>
      </c>
      <c r="L382">
        <v>896.53955078125</v>
      </c>
    </row>
    <row r="383" spans="1:12" x14ac:dyDescent="0.25">
      <c r="A383">
        <v>1652</v>
      </c>
      <c r="B383" s="1">
        <f>DATE(2023,3,12) + TIME(0,0,0)</f>
        <v>44997</v>
      </c>
      <c r="C383">
        <v>8490352640</v>
      </c>
      <c r="D383">
        <v>19560578</v>
      </c>
      <c r="E383">
        <v>197742.140625</v>
      </c>
      <c r="F383">
        <v>460.61984252929688</v>
      </c>
      <c r="G383">
        <v>12447598</v>
      </c>
      <c r="H383">
        <v>5</v>
      </c>
      <c r="I383">
        <v>27023.58203125</v>
      </c>
      <c r="J383">
        <v>1</v>
      </c>
      <c r="K383">
        <v>3.2462191581726074</v>
      </c>
      <c r="L383">
        <v>906.67742919921875</v>
      </c>
    </row>
    <row r="384" spans="1:12" x14ac:dyDescent="0.25">
      <c r="A384">
        <v>1653.99</v>
      </c>
      <c r="B384" s="1">
        <f>DATE(2023,3,13) + TIME(23,45,35)</f>
        <v>44998.989988425928</v>
      </c>
      <c r="C384">
        <v>8515139072</v>
      </c>
      <c r="D384">
        <v>19614342</v>
      </c>
      <c r="E384">
        <v>199557.6875</v>
      </c>
      <c r="F384">
        <v>460.98944091796875</v>
      </c>
      <c r="G384">
        <v>12452452</v>
      </c>
      <c r="H384">
        <v>5</v>
      </c>
      <c r="I384">
        <v>27012.4453125</v>
      </c>
      <c r="J384">
        <v>1</v>
      </c>
      <c r="K384">
        <v>3.2810993194580078</v>
      </c>
      <c r="L384">
        <v>916.37225341796875</v>
      </c>
    </row>
    <row r="385" spans="1:12" x14ac:dyDescent="0.25">
      <c r="A385">
        <v>1654</v>
      </c>
      <c r="B385" s="1">
        <f>DATE(2023,3,14) + TIME(0,0,0)</f>
        <v>44999</v>
      </c>
      <c r="C385">
        <v>8515264000</v>
      </c>
      <c r="D385">
        <v>19614616</v>
      </c>
      <c r="E385">
        <v>199565.5625</v>
      </c>
      <c r="F385">
        <v>454.60208129882813</v>
      </c>
      <c r="G385">
        <v>12489413</v>
      </c>
      <c r="H385">
        <v>6</v>
      </c>
      <c r="I385">
        <v>27473.28515625</v>
      </c>
      <c r="J385">
        <v>1</v>
      </c>
      <c r="K385">
        <v>2.7910053730010986</v>
      </c>
      <c r="L385">
        <v>788.7962646484375</v>
      </c>
    </row>
    <row r="386" spans="1:12" x14ac:dyDescent="0.25">
      <c r="A386">
        <v>1657.99</v>
      </c>
      <c r="B386" s="1">
        <f>DATE(2023,3,17) + TIME(23,45,35)</f>
        <v>45002.989988425928</v>
      </c>
      <c r="C386">
        <v>8564848128</v>
      </c>
      <c r="D386">
        <v>19724316</v>
      </c>
      <c r="E386">
        <v>202647.234375</v>
      </c>
      <c r="F386">
        <v>452.3712158203125</v>
      </c>
      <c r="G386">
        <v>12436115</v>
      </c>
      <c r="H386">
        <v>6</v>
      </c>
      <c r="I386">
        <v>27490.953125</v>
      </c>
      <c r="J386">
        <v>1</v>
      </c>
      <c r="K386">
        <v>2.7300765514373779</v>
      </c>
      <c r="L386">
        <v>771.58905029296875</v>
      </c>
    </row>
    <row r="387" spans="1:12" x14ac:dyDescent="0.25">
      <c r="A387">
        <v>1658</v>
      </c>
      <c r="B387" s="1">
        <f>DATE(2023,3,18) + TIME(0,0,0)</f>
        <v>45003</v>
      </c>
      <c r="C387">
        <v>8564971520</v>
      </c>
      <c r="D387">
        <v>19724588</v>
      </c>
      <c r="E387">
        <v>202654.9375</v>
      </c>
      <c r="F387">
        <v>452.40362548828125</v>
      </c>
      <c r="G387">
        <v>12336007</v>
      </c>
      <c r="H387">
        <v>6</v>
      </c>
      <c r="I387">
        <v>27267.701171875</v>
      </c>
      <c r="J387">
        <v>1</v>
      </c>
      <c r="K387">
        <v>2.750859260559082</v>
      </c>
      <c r="L387">
        <v>771.3138427734375</v>
      </c>
    </row>
    <row r="388" spans="1:12" x14ac:dyDescent="0.25">
      <c r="A388">
        <v>1673.99</v>
      </c>
      <c r="B388" s="1">
        <f>DATE(2023,4,2) + TIME(23,45,35)</f>
        <v>45018.989988425928</v>
      </c>
      <c r="C388">
        <v>8762987520</v>
      </c>
      <c r="D388">
        <v>20160146</v>
      </c>
      <c r="E388">
        <v>215252.46875</v>
      </c>
      <c r="F388">
        <v>456.89181518554688</v>
      </c>
      <c r="G388">
        <v>12436777</v>
      </c>
      <c r="H388">
        <v>6</v>
      </c>
      <c r="I388">
        <v>27220.3984375</v>
      </c>
      <c r="J388">
        <v>1</v>
      </c>
      <c r="K388">
        <v>2.8648276329040527</v>
      </c>
      <c r="L388">
        <v>802.81683349609375</v>
      </c>
    </row>
    <row r="389" spans="1:12" x14ac:dyDescent="0.25">
      <c r="A389">
        <v>1674</v>
      </c>
      <c r="B389" s="1">
        <f>DATE(2023,4,3) + TIME(0,0,0)</f>
        <v>45019</v>
      </c>
      <c r="C389">
        <v>8763112448</v>
      </c>
      <c r="D389">
        <v>20160418</v>
      </c>
      <c r="E389">
        <v>215260.53125</v>
      </c>
      <c r="F389">
        <v>457.69964599609375</v>
      </c>
      <c r="G389">
        <v>12450539</v>
      </c>
      <c r="H389">
        <v>6</v>
      </c>
      <c r="I389">
        <v>27202.421875</v>
      </c>
      <c r="J389">
        <v>1</v>
      </c>
      <c r="K389">
        <v>2.8785054683685303</v>
      </c>
      <c r="L389">
        <v>806.2305908203125</v>
      </c>
    </row>
    <row r="390" spans="1:12" x14ac:dyDescent="0.25">
      <c r="A390">
        <v>1674.05</v>
      </c>
      <c r="B390" s="1">
        <f>DATE(2023,4,3) + TIME(1,12,0)</f>
        <v>45019.05</v>
      </c>
      <c r="C390">
        <v>8763735040</v>
      </c>
      <c r="D390">
        <v>20161780</v>
      </c>
      <c r="E390">
        <v>215300.828125</v>
      </c>
      <c r="F390">
        <v>457.83514404296875</v>
      </c>
      <c r="G390">
        <v>12454272</v>
      </c>
      <c r="H390">
        <v>6</v>
      </c>
      <c r="I390">
        <v>27202.525390625</v>
      </c>
      <c r="J390">
        <v>1</v>
      </c>
      <c r="K390">
        <v>2.8768489360809326</v>
      </c>
      <c r="L390">
        <v>805.7559814453125</v>
      </c>
    </row>
    <row r="391" spans="1:12" x14ac:dyDescent="0.25">
      <c r="A391">
        <v>1674.99</v>
      </c>
      <c r="B391" s="1">
        <f>DATE(2023,4,3) + TIME(23,45,35)</f>
        <v>45019.989988425928</v>
      </c>
      <c r="C391">
        <v>8775446528</v>
      </c>
      <c r="D391">
        <v>20187348</v>
      </c>
      <c r="E391">
        <v>216059.015625</v>
      </c>
      <c r="F391">
        <v>457.98788452148438</v>
      </c>
      <c r="G391">
        <v>12458174</v>
      </c>
      <c r="H391">
        <v>6</v>
      </c>
      <c r="I391">
        <v>27201.97265625</v>
      </c>
      <c r="J391">
        <v>1</v>
      </c>
      <c r="K391">
        <v>2.8840363025665283</v>
      </c>
      <c r="L391">
        <v>807.8123779296875</v>
      </c>
    </row>
    <row r="392" spans="1:12" x14ac:dyDescent="0.25">
      <c r="A392">
        <v>1675</v>
      </c>
      <c r="B392" s="1">
        <f>DATE(2023,4,4) + TIME(0,0,0)</f>
        <v>45020</v>
      </c>
      <c r="C392">
        <v>8775569408</v>
      </c>
      <c r="D392">
        <v>20187616</v>
      </c>
      <c r="E392">
        <v>216066.921875</v>
      </c>
      <c r="F392">
        <v>456.843017578125</v>
      </c>
      <c r="G392">
        <v>12262415</v>
      </c>
      <c r="H392">
        <v>6</v>
      </c>
      <c r="I392">
        <v>26841.63671875</v>
      </c>
      <c r="J392">
        <v>1</v>
      </c>
      <c r="K392">
        <v>2.8573439121246338</v>
      </c>
      <c r="L392">
        <v>789.51708984375</v>
      </c>
    </row>
    <row r="393" spans="1:12" x14ac:dyDescent="0.25">
      <c r="A393">
        <v>1675.99</v>
      </c>
      <c r="B393" s="1">
        <f>DATE(2023,4,4) + TIME(23,45,35)</f>
        <v>45020.989988425928</v>
      </c>
      <c r="C393">
        <v>8787686400</v>
      </c>
      <c r="D393">
        <v>20214196</v>
      </c>
      <c r="E393">
        <v>216850.125</v>
      </c>
      <c r="F393">
        <v>455.71835327148438</v>
      </c>
      <c r="G393">
        <v>12235863</v>
      </c>
      <c r="H393">
        <v>6</v>
      </c>
      <c r="I393">
        <v>26849.6171875</v>
      </c>
      <c r="J393">
        <v>1</v>
      </c>
      <c r="K393">
        <v>2.8649790287017822</v>
      </c>
      <c r="L393">
        <v>791.92431640625</v>
      </c>
    </row>
    <row r="394" spans="1:12" x14ac:dyDescent="0.25">
      <c r="A394">
        <v>1676</v>
      </c>
      <c r="B394" s="1">
        <f>DATE(2023,4,5) + TIME(0,0,0)</f>
        <v>45021</v>
      </c>
      <c r="C394">
        <v>8787810304</v>
      </c>
      <c r="D394">
        <v>20214462</v>
      </c>
      <c r="E394">
        <v>216856.40625</v>
      </c>
      <c r="F394">
        <v>461.99429321289063</v>
      </c>
      <c r="G394">
        <v>12294468</v>
      </c>
      <c r="H394">
        <v>5</v>
      </c>
      <c r="I394">
        <v>26611.73046875</v>
      </c>
      <c r="J394">
        <v>1</v>
      </c>
      <c r="K394">
        <v>2.3048379421234131</v>
      </c>
      <c r="L394">
        <v>627.82763671875</v>
      </c>
    </row>
    <row r="395" spans="1:12" x14ac:dyDescent="0.25">
      <c r="A395">
        <v>1676.99</v>
      </c>
      <c r="B395" s="1">
        <f>DATE(2023,4,5) + TIME(23,45,35)</f>
        <v>45021.989988425928</v>
      </c>
      <c r="C395">
        <v>8800082944</v>
      </c>
      <c r="D395">
        <v>20240792</v>
      </c>
      <c r="E395">
        <v>217486.53125</v>
      </c>
      <c r="F395">
        <v>466.4671630859375</v>
      </c>
      <c r="G395">
        <v>12405827</v>
      </c>
      <c r="H395">
        <v>5</v>
      </c>
      <c r="I395">
        <v>26595.28515625</v>
      </c>
      <c r="J395">
        <v>1</v>
      </c>
      <c r="K395">
        <v>2.344186544418335</v>
      </c>
      <c r="L395">
        <v>638.40863037109375</v>
      </c>
    </row>
    <row r="396" spans="1:12" x14ac:dyDescent="0.25">
      <c r="A396">
        <v>1677</v>
      </c>
      <c r="B396" s="1">
        <f>DATE(2023,4,6) + TIME(0,0,0)</f>
        <v>45022</v>
      </c>
      <c r="C396">
        <v>8800207872</v>
      </c>
      <c r="D396">
        <v>20241060</v>
      </c>
      <c r="E396">
        <v>217492.875</v>
      </c>
      <c r="F396">
        <v>465.71871948242188</v>
      </c>
      <c r="G396">
        <v>12522421</v>
      </c>
      <c r="H396">
        <v>5</v>
      </c>
      <c r="I396">
        <v>26888.37890625</v>
      </c>
      <c r="J396">
        <v>1</v>
      </c>
      <c r="K396">
        <v>2.3077917098999023</v>
      </c>
      <c r="L396">
        <v>635.18658447265625</v>
      </c>
    </row>
    <row r="397" spans="1:12" x14ac:dyDescent="0.25">
      <c r="A397">
        <v>1680.99</v>
      </c>
      <c r="B397" s="1">
        <f>DATE(2023,4,9) + TIME(23,45,35)</f>
        <v>45025.989988425928</v>
      </c>
      <c r="C397">
        <v>8850114560</v>
      </c>
      <c r="D397">
        <v>20348382</v>
      </c>
      <c r="E397">
        <v>220069.859375</v>
      </c>
      <c r="F397">
        <v>464.74801635742188</v>
      </c>
      <c r="G397">
        <v>12502103</v>
      </c>
      <c r="H397">
        <v>5</v>
      </c>
      <c r="I397">
        <v>26900.8203125</v>
      </c>
      <c r="J397">
        <v>1</v>
      </c>
      <c r="K397">
        <v>2.365018367767334</v>
      </c>
      <c r="L397">
        <v>651.6202392578125</v>
      </c>
    </row>
    <row r="398" spans="1:12" x14ac:dyDescent="0.25">
      <c r="A398">
        <v>1681</v>
      </c>
      <c r="B398" s="1">
        <f>DATE(2023,4,10) + TIME(0,0,0)</f>
        <v>45026</v>
      </c>
      <c r="C398">
        <v>8850239488</v>
      </c>
      <c r="D398">
        <v>20348656</v>
      </c>
      <c r="E398">
        <v>220077.046875</v>
      </c>
      <c r="F398">
        <v>458.08670043945313</v>
      </c>
      <c r="G398">
        <v>12480473</v>
      </c>
      <c r="H398">
        <v>6</v>
      </c>
      <c r="I398">
        <v>27244.783203125</v>
      </c>
      <c r="J398">
        <v>1</v>
      </c>
      <c r="K398">
        <v>2.573509693145752</v>
      </c>
      <c r="L398">
        <v>719.6678466796875</v>
      </c>
    </row>
    <row r="399" spans="1:12" x14ac:dyDescent="0.25">
      <c r="A399">
        <v>1681.99</v>
      </c>
      <c r="B399" s="1">
        <f>DATE(2023,4,10) + TIME(23,45,35)</f>
        <v>45026.989988425928</v>
      </c>
      <c r="C399">
        <v>8862481408</v>
      </c>
      <c r="D399">
        <v>20375578</v>
      </c>
      <c r="E399">
        <v>220849.984375</v>
      </c>
      <c r="F399">
        <v>453.8927001953125</v>
      </c>
      <c r="G399">
        <v>12339544</v>
      </c>
      <c r="H399">
        <v>6</v>
      </c>
      <c r="I399">
        <v>27186.037109375</v>
      </c>
      <c r="J399">
        <v>1</v>
      </c>
      <c r="K399">
        <v>2.8255128860473633</v>
      </c>
      <c r="L399">
        <v>790.4801025390625</v>
      </c>
    </row>
    <row r="400" spans="1:12" x14ac:dyDescent="0.25">
      <c r="A400">
        <v>1682</v>
      </c>
      <c r="B400" s="1">
        <f>DATE(2023,4,11) + TIME(0,0,0)</f>
        <v>45027</v>
      </c>
      <c r="C400">
        <v>8862607360</v>
      </c>
      <c r="D400">
        <v>20375850</v>
      </c>
      <c r="E400">
        <v>220859.671875</v>
      </c>
      <c r="F400">
        <v>461.42007446289063</v>
      </c>
      <c r="G400">
        <v>12580759</v>
      </c>
      <c r="H400">
        <v>5</v>
      </c>
      <c r="I400">
        <v>27265.306640625</v>
      </c>
      <c r="J400">
        <v>1</v>
      </c>
      <c r="K400">
        <v>3.4276642799377441</v>
      </c>
      <c r="L400">
        <v>967.73382568359375</v>
      </c>
    </row>
    <row r="401" spans="1:12" x14ac:dyDescent="0.25">
      <c r="A401">
        <v>1682.49</v>
      </c>
      <c r="B401" s="1">
        <f>DATE(2023,4,11) + TIME(11,45,35)</f>
        <v>45027.489988425928</v>
      </c>
      <c r="C401">
        <v>8868826112</v>
      </c>
      <c r="D401">
        <v>20389190</v>
      </c>
      <c r="E401">
        <v>221344.921875</v>
      </c>
      <c r="F401">
        <v>467.54354858398438</v>
      </c>
      <c r="G401">
        <v>12723057</v>
      </c>
      <c r="H401">
        <v>5</v>
      </c>
      <c r="I401">
        <v>27212.560546875</v>
      </c>
      <c r="J401">
        <v>1</v>
      </c>
      <c r="K401">
        <v>3.5309872627258301</v>
      </c>
      <c r="L401">
        <v>996.04217529296875</v>
      </c>
    </row>
    <row r="402" spans="1:12" x14ac:dyDescent="0.25">
      <c r="A402">
        <v>1682.5</v>
      </c>
      <c r="B402" s="1">
        <f>DATE(2023,4,11) + TIME(12,0,0)</f>
        <v>45027.5</v>
      </c>
      <c r="C402">
        <v>8868950016</v>
      </c>
      <c r="D402">
        <v>20389460</v>
      </c>
      <c r="E402">
        <v>221353.078125</v>
      </c>
      <c r="F402">
        <v>458.8472900390625</v>
      </c>
      <c r="G402">
        <v>12426622</v>
      </c>
      <c r="H402">
        <v>6</v>
      </c>
      <c r="I402">
        <v>27082.259765625</v>
      </c>
      <c r="J402">
        <v>1</v>
      </c>
      <c r="K402">
        <v>2.9224989414215088</v>
      </c>
      <c r="L402">
        <v>815.3060302734375</v>
      </c>
    </row>
    <row r="403" spans="1:12" x14ac:dyDescent="0.25">
      <c r="A403">
        <v>1702.99</v>
      </c>
      <c r="B403" s="1">
        <f>DATE(2023,5,1) + TIME(23,45,35)</f>
        <v>45047.989988425928</v>
      </c>
      <c r="C403">
        <v>9121785856</v>
      </c>
      <c r="D403">
        <v>20944932</v>
      </c>
      <c r="E403">
        <v>237973.796875</v>
      </c>
      <c r="F403">
        <v>455.97174072265625</v>
      </c>
      <c r="G403">
        <v>12360603</v>
      </c>
      <c r="H403">
        <v>6</v>
      </c>
      <c r="I403">
        <v>27108.265625</v>
      </c>
      <c r="J403">
        <v>1</v>
      </c>
      <c r="K403">
        <v>2.913973331451416</v>
      </c>
      <c r="L403">
        <v>813.6368408203125</v>
      </c>
    </row>
    <row r="404" spans="1:12" x14ac:dyDescent="0.25">
      <c r="A404">
        <v>1703</v>
      </c>
      <c r="B404" s="1">
        <f>DATE(2023,5,2) + TIME(0,0,0)</f>
        <v>45048</v>
      </c>
      <c r="C404">
        <v>9121909760</v>
      </c>
      <c r="D404">
        <v>20945200</v>
      </c>
      <c r="E404">
        <v>237983.09375</v>
      </c>
      <c r="F404">
        <v>462.17269897460938</v>
      </c>
      <c r="G404">
        <v>12441490</v>
      </c>
      <c r="H404">
        <v>5</v>
      </c>
      <c r="I404">
        <v>26919.568359375</v>
      </c>
      <c r="J404">
        <v>1</v>
      </c>
      <c r="K404">
        <v>3.3384418487548828</v>
      </c>
      <c r="L404">
        <v>929.7327880859375</v>
      </c>
    </row>
    <row r="405" spans="1:12" x14ac:dyDescent="0.25">
      <c r="A405">
        <v>1706.99</v>
      </c>
      <c r="B405" s="1">
        <f>DATE(2023,5,5) + TIME(23,45,35)</f>
        <v>45051.989988425928</v>
      </c>
      <c r="C405">
        <v>9172126720</v>
      </c>
      <c r="D405">
        <v>21052464</v>
      </c>
      <c r="E405">
        <v>241797.625</v>
      </c>
      <c r="F405">
        <v>468.72341918945313</v>
      </c>
      <c r="G405">
        <v>12601261</v>
      </c>
      <c r="H405">
        <v>5</v>
      </c>
      <c r="I405">
        <v>26884.21484375</v>
      </c>
      <c r="J405">
        <v>1</v>
      </c>
      <c r="K405">
        <v>3.4581868648529053</v>
      </c>
      <c r="L405">
        <v>963.009033203125</v>
      </c>
    </row>
    <row r="406" spans="1:12" x14ac:dyDescent="0.25">
      <c r="A406">
        <v>1707</v>
      </c>
      <c r="B406" s="1">
        <f>DATE(2023,5,6) + TIME(0,0,0)</f>
        <v>45052</v>
      </c>
      <c r="C406">
        <v>9172252672</v>
      </c>
      <c r="D406">
        <v>21052736</v>
      </c>
      <c r="E406">
        <v>241806.03125</v>
      </c>
      <c r="F406">
        <v>461.760986328125</v>
      </c>
      <c r="G406">
        <v>12588287</v>
      </c>
      <c r="H406">
        <v>6</v>
      </c>
      <c r="I406">
        <v>27261.4765625</v>
      </c>
      <c r="J406">
        <v>1</v>
      </c>
      <c r="K406">
        <v>2.9900617599487305</v>
      </c>
      <c r="L406">
        <v>840.25927734375</v>
      </c>
    </row>
    <row r="407" spans="1:12" x14ac:dyDescent="0.25">
      <c r="A407">
        <v>1709</v>
      </c>
      <c r="B407" s="1">
        <f>DATE(2023,5,8) + TIME(0,0,0)</f>
        <v>45054</v>
      </c>
      <c r="C407">
        <v>9197194240</v>
      </c>
      <c r="D407">
        <v>21107212</v>
      </c>
      <c r="E407">
        <v>243481.140625</v>
      </c>
      <c r="F407">
        <v>457.83236694335938</v>
      </c>
      <c r="G407">
        <v>12470278</v>
      </c>
      <c r="H407">
        <v>6</v>
      </c>
      <c r="I407">
        <v>27237.6484375</v>
      </c>
      <c r="J407">
        <v>1</v>
      </c>
      <c r="K407">
        <v>2.982548713684082</v>
      </c>
      <c r="L407">
        <v>837.35052490234375</v>
      </c>
    </row>
    <row r="408" spans="1:12" x14ac:dyDescent="0.25">
      <c r="A408">
        <v>1709.99</v>
      </c>
      <c r="B408" s="1">
        <f>DATE(2023,5,8) + TIME(23,45,35)</f>
        <v>45054.989988425928</v>
      </c>
      <c r="C408">
        <v>9209560064</v>
      </c>
      <c r="D408">
        <v>21134206</v>
      </c>
      <c r="E408">
        <v>244312.46875</v>
      </c>
      <c r="F408">
        <v>458.08807373046875</v>
      </c>
      <c r="G408">
        <v>12490118</v>
      </c>
      <c r="H408">
        <v>6</v>
      </c>
      <c r="I408">
        <v>27265.7578125</v>
      </c>
      <c r="J408">
        <v>1</v>
      </c>
      <c r="K408">
        <v>2.9880712032318115</v>
      </c>
      <c r="L408">
        <v>839.81451416015625</v>
      </c>
    </row>
    <row r="409" spans="1:12" x14ac:dyDescent="0.25">
      <c r="A409">
        <v>1710</v>
      </c>
      <c r="B409" s="1">
        <f>DATE(2023,5,9) + TIME(0,0,0)</f>
        <v>45055</v>
      </c>
      <c r="C409">
        <v>9209683968</v>
      </c>
      <c r="D409">
        <v>21134476</v>
      </c>
      <c r="E409">
        <v>244320.671875</v>
      </c>
      <c r="F409">
        <v>457.77542114257813</v>
      </c>
      <c r="G409">
        <v>12365866</v>
      </c>
      <c r="H409">
        <v>6</v>
      </c>
      <c r="I409">
        <v>27012.953125</v>
      </c>
      <c r="J409">
        <v>1</v>
      </c>
      <c r="K409">
        <v>2.9439113140106201</v>
      </c>
      <c r="L409">
        <v>819.3585205078125</v>
      </c>
    </row>
    <row r="410" spans="1:12" x14ac:dyDescent="0.25">
      <c r="A410">
        <v>1712.99</v>
      </c>
      <c r="B410" s="1">
        <f>DATE(2023,5,11) + TIME(23,45,35)</f>
        <v>45057.989988425928</v>
      </c>
      <c r="C410">
        <v>9246675968</v>
      </c>
      <c r="D410">
        <v>21215246</v>
      </c>
      <c r="E410">
        <v>246757.28125</v>
      </c>
      <c r="F410">
        <v>458.11065673828125</v>
      </c>
      <c r="G410">
        <v>12375685</v>
      </c>
      <c r="H410">
        <v>6</v>
      </c>
      <c r="I410">
        <v>27014.619140625</v>
      </c>
      <c r="J410">
        <v>1</v>
      </c>
      <c r="K410">
        <v>2.9244065284729004</v>
      </c>
      <c r="L410">
        <v>813.81658935546875</v>
      </c>
    </row>
    <row r="411" spans="1:12" x14ac:dyDescent="0.25">
      <c r="A411">
        <v>1713</v>
      </c>
      <c r="B411" s="1">
        <f>DATE(2023,5,12) + TIME(0,0,0)</f>
        <v>45058</v>
      </c>
      <c r="C411">
        <v>9246799872</v>
      </c>
      <c r="D411">
        <v>21215522</v>
      </c>
      <c r="E411">
        <v>246762.984375</v>
      </c>
      <c r="F411">
        <v>450.75680541992188</v>
      </c>
      <c r="G411">
        <v>12446557</v>
      </c>
      <c r="H411">
        <v>5</v>
      </c>
      <c r="I411">
        <v>27612.578125</v>
      </c>
      <c r="J411">
        <v>1</v>
      </c>
      <c r="K411">
        <v>2.0227389335632324</v>
      </c>
      <c r="L411">
        <v>570.06121826171875</v>
      </c>
    </row>
    <row r="412" spans="1:12" x14ac:dyDescent="0.25">
      <c r="A412">
        <v>1713.13</v>
      </c>
      <c r="B412" s="1">
        <f>DATE(2023,5,12) + TIME(3,7,11)</f>
        <v>45058.129988425928</v>
      </c>
      <c r="C412">
        <v>9248421888</v>
      </c>
      <c r="D412">
        <v>21219110</v>
      </c>
      <c r="E412">
        <v>246838.203125</v>
      </c>
      <c r="F412">
        <v>452.63735961914063</v>
      </c>
      <c r="G412">
        <v>12485844</v>
      </c>
      <c r="H412">
        <v>5</v>
      </c>
      <c r="I412">
        <v>27584.65234375</v>
      </c>
      <c r="J412">
        <v>1</v>
      </c>
      <c r="K412">
        <v>2.0611329078674316</v>
      </c>
      <c r="L412">
        <v>580.52166748046875</v>
      </c>
    </row>
    <row r="413" spans="1:12" x14ac:dyDescent="0.25">
      <c r="A413">
        <v>1713.99</v>
      </c>
      <c r="B413" s="1">
        <f>DATE(2023,5,12) + TIME(23,45,35)</f>
        <v>45058.989988425928</v>
      </c>
      <c r="C413">
        <v>9259188224</v>
      </c>
      <c r="D413">
        <v>21242828</v>
      </c>
      <c r="E413">
        <v>247341.109375</v>
      </c>
      <c r="F413">
        <v>454.0823974609375</v>
      </c>
      <c r="G413">
        <v>12524484</v>
      </c>
      <c r="H413">
        <v>5</v>
      </c>
      <c r="I413">
        <v>27581.9609375</v>
      </c>
      <c r="J413">
        <v>1</v>
      </c>
      <c r="K413">
        <v>2.0803313255310059</v>
      </c>
      <c r="L413">
        <v>585.9866943359375</v>
      </c>
    </row>
    <row r="414" spans="1:12" x14ac:dyDescent="0.25">
      <c r="A414">
        <v>1714</v>
      </c>
      <c r="B414" s="1">
        <f>DATE(2023,5,13) + TIME(0,0,0)</f>
        <v>45059</v>
      </c>
      <c r="C414">
        <v>9259311104</v>
      </c>
      <c r="D414">
        <v>21243098</v>
      </c>
      <c r="E414">
        <v>247346.859375</v>
      </c>
      <c r="F414">
        <v>454.349609375</v>
      </c>
      <c r="G414">
        <v>12267712</v>
      </c>
      <c r="H414">
        <v>5</v>
      </c>
      <c r="I414">
        <v>27000.599609375</v>
      </c>
      <c r="J414">
        <v>1</v>
      </c>
      <c r="K414">
        <v>2.0859851837158203</v>
      </c>
      <c r="L414">
        <v>575.2276611328125</v>
      </c>
    </row>
    <row r="415" spans="1:12" x14ac:dyDescent="0.25">
      <c r="A415">
        <v>1718.99</v>
      </c>
      <c r="B415" s="1">
        <f>DATE(2023,5,17) + TIME(23,45,35)</f>
        <v>45063.989988425928</v>
      </c>
      <c r="C415">
        <v>9320343552</v>
      </c>
      <c r="D415">
        <v>21377808</v>
      </c>
      <c r="E415">
        <v>250250.015625</v>
      </c>
      <c r="F415">
        <v>452.82742309570313</v>
      </c>
      <c r="G415">
        <v>12220954</v>
      </c>
      <c r="H415">
        <v>5</v>
      </c>
      <c r="I415">
        <v>26988.10546875</v>
      </c>
      <c r="J415">
        <v>1</v>
      </c>
      <c r="K415">
        <v>2.1242907047271729</v>
      </c>
      <c r="L415">
        <v>585.748779296875</v>
      </c>
    </row>
    <row r="416" spans="1:12" x14ac:dyDescent="0.25">
      <c r="A416">
        <v>1719</v>
      </c>
      <c r="B416" s="1">
        <f>DATE(2023,5,18) + TIME(0,0,0)</f>
        <v>45064</v>
      </c>
      <c r="C416">
        <v>9320467456</v>
      </c>
      <c r="D416">
        <v>21378080</v>
      </c>
      <c r="E416">
        <v>250258.0625</v>
      </c>
      <c r="F416">
        <v>455.33404541015625</v>
      </c>
      <c r="G416">
        <v>12368071</v>
      </c>
      <c r="H416">
        <v>6</v>
      </c>
      <c r="I416">
        <v>27162.6328125</v>
      </c>
      <c r="J416">
        <v>1</v>
      </c>
      <c r="K416">
        <v>2.8767061233520508</v>
      </c>
      <c r="L416">
        <v>804.53314208984375</v>
      </c>
    </row>
    <row r="417" spans="1:12" x14ac:dyDescent="0.25">
      <c r="A417">
        <v>1726.99</v>
      </c>
      <c r="B417" s="1">
        <f>DATE(2023,5,25) + TIME(23,45,35)</f>
        <v>45071.989988425928</v>
      </c>
      <c r="C417">
        <v>9419441152</v>
      </c>
      <c r="D417">
        <v>21594926</v>
      </c>
      <c r="E417">
        <v>256877.6875</v>
      </c>
      <c r="F417">
        <v>458.50112915039063</v>
      </c>
      <c r="G417">
        <v>12436475</v>
      </c>
      <c r="H417">
        <v>6</v>
      </c>
      <c r="I417">
        <v>27124.197265625</v>
      </c>
      <c r="J417">
        <v>1</v>
      </c>
      <c r="K417">
        <v>2.9971621036529541</v>
      </c>
      <c r="L417">
        <v>838.07464599609375</v>
      </c>
    </row>
    <row r="418" spans="1:12" x14ac:dyDescent="0.25">
      <c r="A418">
        <v>1727</v>
      </c>
      <c r="B418" s="1">
        <f>DATE(2023,5,26) + TIME(0,0,0)</f>
        <v>45072</v>
      </c>
      <c r="C418">
        <v>9419566080</v>
      </c>
      <c r="D418">
        <v>21595196</v>
      </c>
      <c r="E418">
        <v>256887.375</v>
      </c>
      <c r="F418">
        <v>465.33486938476563</v>
      </c>
      <c r="G418">
        <v>12564930</v>
      </c>
      <c r="H418">
        <v>5</v>
      </c>
      <c r="I418">
        <v>27001.91015625</v>
      </c>
      <c r="J418">
        <v>1</v>
      </c>
      <c r="K418">
        <v>3.4645681381225586</v>
      </c>
      <c r="L418">
        <v>969.07379150390625</v>
      </c>
    </row>
    <row r="419" spans="1:12" x14ac:dyDescent="0.25">
      <c r="A419">
        <v>1727.49</v>
      </c>
      <c r="B419" s="1">
        <f>DATE(2023,5,26) + TIME(11,45,35)</f>
        <v>45072.489988425928</v>
      </c>
      <c r="C419">
        <v>9425774592</v>
      </c>
      <c r="D419">
        <v>21608410</v>
      </c>
      <c r="E419">
        <v>257368.90625</v>
      </c>
      <c r="F419">
        <v>471.46054077148438</v>
      </c>
      <c r="G419">
        <v>12710368</v>
      </c>
      <c r="H419">
        <v>5</v>
      </c>
      <c r="I419">
        <v>26959.55859375</v>
      </c>
      <c r="J419">
        <v>1</v>
      </c>
      <c r="K419">
        <v>3.5280473232269287</v>
      </c>
      <c r="L419">
        <v>985.9300537109375</v>
      </c>
    </row>
    <row r="420" spans="1:12" x14ac:dyDescent="0.25">
      <c r="A420">
        <v>1727.5</v>
      </c>
      <c r="B420" s="1">
        <f>DATE(2023,5,26) + TIME(12,0,0)</f>
        <v>45072.5</v>
      </c>
      <c r="C420">
        <v>9425900544</v>
      </c>
      <c r="D420">
        <v>21608680</v>
      </c>
      <c r="E420">
        <v>257377.328125</v>
      </c>
      <c r="F420">
        <v>463.22622680664063</v>
      </c>
      <c r="G420">
        <v>12573808</v>
      </c>
      <c r="H420">
        <v>6</v>
      </c>
      <c r="I420">
        <v>27143.990234375</v>
      </c>
      <c r="J420">
        <v>1</v>
      </c>
      <c r="K420">
        <v>3.0085139274597168</v>
      </c>
      <c r="L420">
        <v>841.96124267578125</v>
      </c>
    </row>
    <row r="421" spans="1:12" x14ac:dyDescent="0.25">
      <c r="A421">
        <v>1739.99</v>
      </c>
      <c r="B421" s="1">
        <f>DATE(2023,6,7) + TIME(23,45,35)</f>
        <v>45084.989988425928</v>
      </c>
      <c r="C421">
        <v>9581417472</v>
      </c>
      <c r="D421">
        <v>21947646</v>
      </c>
      <c r="E421">
        <v>268109.65625</v>
      </c>
      <c r="F421">
        <v>458.63375854492188</v>
      </c>
      <c r="G421">
        <v>12439937</v>
      </c>
      <c r="H421">
        <v>6</v>
      </c>
      <c r="I421">
        <v>27123.900390625</v>
      </c>
      <c r="J421">
        <v>1</v>
      </c>
      <c r="K421">
        <v>3.1097145080566406</v>
      </c>
      <c r="L421">
        <v>870.54742431640625</v>
      </c>
    </row>
    <row r="422" spans="1:12" x14ac:dyDescent="0.25">
      <c r="A422">
        <v>1740</v>
      </c>
      <c r="B422" s="1">
        <f>DATE(2023,6,8) + TIME(0,0,0)</f>
        <v>45085</v>
      </c>
      <c r="C422">
        <v>9581542400</v>
      </c>
      <c r="D422">
        <v>21947914</v>
      </c>
      <c r="E422">
        <v>268117.40625</v>
      </c>
      <c r="F422">
        <v>463.98086547851563</v>
      </c>
      <c r="G422">
        <v>12516022</v>
      </c>
      <c r="H422">
        <v>5</v>
      </c>
      <c r="I422">
        <v>26975.298828125</v>
      </c>
      <c r="J422">
        <v>1</v>
      </c>
      <c r="K422">
        <v>2.7951798439025879</v>
      </c>
      <c r="L422">
        <v>775.69000244140625</v>
      </c>
    </row>
    <row r="423" spans="1:12" x14ac:dyDescent="0.25">
      <c r="A423">
        <v>1740.79</v>
      </c>
      <c r="B423" s="1">
        <f>DATE(2023,6,8) + TIME(18,57,35)</f>
        <v>45085.789988425924</v>
      </c>
      <c r="C423">
        <v>9591515136</v>
      </c>
      <c r="D423">
        <v>21969206</v>
      </c>
      <c r="E423">
        <v>268736.625</v>
      </c>
      <c r="F423">
        <v>469.52816772460938</v>
      </c>
      <c r="G423">
        <v>12653161</v>
      </c>
      <c r="H423">
        <v>5</v>
      </c>
      <c r="I423">
        <v>26948.671875</v>
      </c>
      <c r="J423">
        <v>1</v>
      </c>
      <c r="K423">
        <v>2.8328573703765869</v>
      </c>
      <c r="L423">
        <v>785.67449951171875</v>
      </c>
    </row>
    <row r="424" spans="1:12" x14ac:dyDescent="0.25">
      <c r="A424">
        <v>1740.8</v>
      </c>
      <c r="B424" s="1">
        <f>DATE(2023,6,8) + TIME(19,12,0)</f>
        <v>45085.8</v>
      </c>
      <c r="C424">
        <v>9591641088</v>
      </c>
      <c r="D424">
        <v>21969478</v>
      </c>
      <c r="E424">
        <v>268744.53125</v>
      </c>
      <c r="F424">
        <v>462.6845703125</v>
      </c>
      <c r="G424">
        <v>12532164</v>
      </c>
      <c r="H424">
        <v>6</v>
      </c>
      <c r="I424">
        <v>27085.759765625</v>
      </c>
      <c r="J424">
        <v>1</v>
      </c>
      <c r="K424">
        <v>2.8283941745758057</v>
      </c>
      <c r="L424">
        <v>788.390869140625</v>
      </c>
    </row>
    <row r="425" spans="1:12" x14ac:dyDescent="0.25">
      <c r="A425">
        <v>1740.99</v>
      </c>
      <c r="B425" s="1">
        <f>DATE(2023,6,8) + TIME(23,45,35)</f>
        <v>45085.989988425928</v>
      </c>
      <c r="C425">
        <v>9594008576</v>
      </c>
      <c r="D425">
        <v>21974618</v>
      </c>
      <c r="E425">
        <v>268902.15625</v>
      </c>
      <c r="F425">
        <v>459.97775268554688</v>
      </c>
      <c r="G425">
        <v>12444319</v>
      </c>
      <c r="H425">
        <v>6</v>
      </c>
      <c r="I425">
        <v>27054.17578125</v>
      </c>
      <c r="J425">
        <v>1</v>
      </c>
      <c r="K425">
        <v>3.0084290504455566</v>
      </c>
      <c r="L425">
        <v>839.15093994140625</v>
      </c>
    </row>
    <row r="426" spans="1:12" x14ac:dyDescent="0.25">
      <c r="A426">
        <v>1741</v>
      </c>
      <c r="B426" s="1">
        <f>DATE(2023,6,9) + TIME(0,0,0)</f>
        <v>45086</v>
      </c>
      <c r="C426">
        <v>9594128384</v>
      </c>
      <c r="D426">
        <v>21974884</v>
      </c>
      <c r="E426">
        <v>268909.53125</v>
      </c>
      <c r="F426">
        <v>449.34292602539063</v>
      </c>
      <c r="G426">
        <v>11891310</v>
      </c>
      <c r="H426">
        <v>4</v>
      </c>
      <c r="I426">
        <v>26463.775390625</v>
      </c>
      <c r="J426">
        <v>1</v>
      </c>
      <c r="K426">
        <v>2.7194952964782715</v>
      </c>
      <c r="L426">
        <v>739.7999267578125</v>
      </c>
    </row>
    <row r="427" spans="1:12" x14ac:dyDescent="0.25">
      <c r="A427">
        <v>1742.99</v>
      </c>
      <c r="B427" s="1">
        <f>DATE(2023,6,10) + TIME(23,45,35)</f>
        <v>45087.989988425928</v>
      </c>
      <c r="C427">
        <v>9617899520</v>
      </c>
      <c r="D427">
        <v>22027414</v>
      </c>
      <c r="E427">
        <v>270496.5625</v>
      </c>
      <c r="F427">
        <v>453.92303466796875</v>
      </c>
      <c r="G427">
        <v>11972505</v>
      </c>
      <c r="H427">
        <v>4</v>
      </c>
      <c r="I427">
        <v>26375.62890625</v>
      </c>
      <c r="J427">
        <v>1</v>
      </c>
      <c r="K427">
        <v>2.9896512031555176</v>
      </c>
      <c r="L427">
        <v>812.84033203125</v>
      </c>
    </row>
    <row r="428" spans="1:12" x14ac:dyDescent="0.25">
      <c r="A428">
        <v>1743</v>
      </c>
      <c r="B428" s="1">
        <f>DATE(2023,6,11) + TIME(0,0,0)</f>
        <v>45088</v>
      </c>
      <c r="C428">
        <v>9618023424</v>
      </c>
      <c r="D428">
        <v>22027688</v>
      </c>
      <c r="E428">
        <v>270503.625</v>
      </c>
      <c r="F428">
        <v>448.69039916992188</v>
      </c>
      <c r="G428">
        <v>12291478</v>
      </c>
      <c r="H428">
        <v>5</v>
      </c>
      <c r="I428">
        <v>27394.1171875</v>
      </c>
      <c r="J428">
        <v>1</v>
      </c>
      <c r="K428">
        <v>2.5132348537445068</v>
      </c>
      <c r="L428">
        <v>706.2276611328125</v>
      </c>
    </row>
    <row r="429" spans="1:12" x14ac:dyDescent="0.25">
      <c r="A429">
        <v>1746.99</v>
      </c>
      <c r="B429" s="1">
        <f>DATE(2023,6,14) + TIME(23,45,35)</f>
        <v>45091.989988425928</v>
      </c>
      <c r="C429">
        <v>9666866176</v>
      </c>
      <c r="D429">
        <v>22137012</v>
      </c>
      <c r="E429">
        <v>273321.3125</v>
      </c>
      <c r="F429">
        <v>446.35760498046875</v>
      </c>
      <c r="G429">
        <v>12229784</v>
      </c>
      <c r="H429">
        <v>5</v>
      </c>
      <c r="I429">
        <v>27399.072265625</v>
      </c>
      <c r="J429">
        <v>1</v>
      </c>
      <c r="K429">
        <v>2.5184190273284912</v>
      </c>
      <c r="L429">
        <v>707.85003662109375</v>
      </c>
    </row>
    <row r="430" spans="1:12" x14ac:dyDescent="0.25">
      <c r="A430">
        <v>1747</v>
      </c>
      <c r="B430" s="1">
        <f>DATE(2023,6,15) + TIME(0,0,0)</f>
        <v>45092</v>
      </c>
      <c r="C430">
        <v>9666987008</v>
      </c>
      <c r="D430">
        <v>22137282</v>
      </c>
      <c r="E430">
        <v>273330.28125</v>
      </c>
      <c r="F430">
        <v>448.787109375</v>
      </c>
      <c r="G430">
        <v>12046280</v>
      </c>
      <c r="H430">
        <v>6</v>
      </c>
      <c r="I430">
        <v>26841.857421875</v>
      </c>
      <c r="J430">
        <v>1</v>
      </c>
      <c r="K430">
        <v>3.2356297969818115</v>
      </c>
      <c r="L430">
        <v>897.54437255859375</v>
      </c>
    </row>
    <row r="431" spans="1:12" x14ac:dyDescent="0.25">
      <c r="A431">
        <v>1747.99</v>
      </c>
      <c r="B431" s="1">
        <f>DATE(2023,6,15) + TIME(23,45,35)</f>
        <v>45092.989988425928</v>
      </c>
      <c r="C431">
        <v>9678883840</v>
      </c>
      <c r="D431">
        <v>22163874</v>
      </c>
      <c r="E431">
        <v>274200.25</v>
      </c>
      <c r="F431">
        <v>447.13021850585938</v>
      </c>
      <c r="G431">
        <v>12013455</v>
      </c>
      <c r="H431">
        <v>6</v>
      </c>
      <c r="I431">
        <v>26867.912109375</v>
      </c>
      <c r="J431">
        <v>1</v>
      </c>
      <c r="K431">
        <v>3.144813060760498</v>
      </c>
      <c r="L431">
        <v>872.38037109375</v>
      </c>
    </row>
    <row r="432" spans="1:12" x14ac:dyDescent="0.25">
      <c r="A432">
        <v>1748</v>
      </c>
      <c r="B432" s="1">
        <f>DATE(2023,6,16) + TIME(0,0,0)</f>
        <v>45093</v>
      </c>
      <c r="C432">
        <v>9679005696</v>
      </c>
      <c r="D432">
        <v>22164142</v>
      </c>
      <c r="E432">
        <v>274210.90625</v>
      </c>
      <c r="F432">
        <v>452.56048583984375</v>
      </c>
      <c r="G432">
        <v>12135340</v>
      </c>
      <c r="H432">
        <v>5</v>
      </c>
      <c r="I432">
        <v>26814.84765625</v>
      </c>
      <c r="J432">
        <v>1</v>
      </c>
      <c r="K432">
        <v>3.8150711059570313</v>
      </c>
      <c r="L432">
        <v>1063.5819091796875</v>
      </c>
    </row>
    <row r="433" spans="1:12" x14ac:dyDescent="0.25">
      <c r="A433">
        <v>1749.99</v>
      </c>
      <c r="B433" s="1">
        <f>DATE(2023,6,17) + TIME(23,45,35)</f>
        <v>45094.989988425928</v>
      </c>
      <c r="C433">
        <v>9703652352</v>
      </c>
      <c r="D433">
        <v>22217416</v>
      </c>
      <c r="E433">
        <v>276388.21875</v>
      </c>
      <c r="F433">
        <v>465.22802734375</v>
      </c>
      <c r="G433">
        <v>12449426</v>
      </c>
      <c r="H433">
        <v>5</v>
      </c>
      <c r="I433">
        <v>26759.8359375</v>
      </c>
      <c r="J433">
        <v>1</v>
      </c>
      <c r="K433">
        <v>3.9523465633392334</v>
      </c>
      <c r="L433">
        <v>1101.1632080078125</v>
      </c>
    </row>
    <row r="434" spans="1:12" x14ac:dyDescent="0.25">
      <c r="A434">
        <v>1750</v>
      </c>
      <c r="B434" s="1">
        <f>DATE(2023,6,18) + TIME(0,0,0)</f>
        <v>45095</v>
      </c>
      <c r="C434">
        <v>9703776256</v>
      </c>
      <c r="D434">
        <v>22217688</v>
      </c>
      <c r="E434">
        <v>276397.46875</v>
      </c>
      <c r="F434">
        <v>456.8111572265625</v>
      </c>
      <c r="G434">
        <v>12438208</v>
      </c>
      <c r="H434">
        <v>6</v>
      </c>
      <c r="I434">
        <v>27228.337890625</v>
      </c>
      <c r="J434">
        <v>1</v>
      </c>
      <c r="K434">
        <v>3.287693977355957</v>
      </c>
      <c r="L434">
        <v>925.6158447265625</v>
      </c>
    </row>
    <row r="435" spans="1:12" x14ac:dyDescent="0.25">
      <c r="A435">
        <v>1752</v>
      </c>
      <c r="B435" s="1">
        <f>DATE(2023,6,20) + TIME(0,0,0)</f>
        <v>45097</v>
      </c>
      <c r="C435">
        <v>9728474112</v>
      </c>
      <c r="D435">
        <v>22272206</v>
      </c>
      <c r="E435">
        <v>278218.46875</v>
      </c>
      <c r="F435">
        <v>453.32012939453125</v>
      </c>
      <c r="G435">
        <v>12357447</v>
      </c>
      <c r="H435">
        <v>6</v>
      </c>
      <c r="I435">
        <v>27259.8671875</v>
      </c>
      <c r="J435">
        <v>1</v>
      </c>
      <c r="K435">
        <v>3.2309904098510742</v>
      </c>
      <c r="L435">
        <v>910.17132568359375</v>
      </c>
    </row>
    <row r="436" spans="1:12" x14ac:dyDescent="0.25">
      <c r="A436">
        <v>1752.99</v>
      </c>
      <c r="B436" s="1">
        <f>DATE(2023,6,20) + TIME(23,45,35)</f>
        <v>45097.989988425928</v>
      </c>
      <c r="C436">
        <v>9740743680</v>
      </c>
      <c r="D436">
        <v>22299204</v>
      </c>
      <c r="E436">
        <v>279119.09375</v>
      </c>
      <c r="F436">
        <v>454.46755981445313</v>
      </c>
      <c r="G436">
        <v>12393689</v>
      </c>
      <c r="H436">
        <v>6</v>
      </c>
      <c r="I436">
        <v>27270.791015625</v>
      </c>
      <c r="J436">
        <v>1</v>
      </c>
      <c r="K436">
        <v>3.2281539440155029</v>
      </c>
      <c r="L436">
        <v>909.7099609375</v>
      </c>
    </row>
    <row r="437" spans="1:12" x14ac:dyDescent="0.25">
      <c r="A437">
        <v>1753</v>
      </c>
      <c r="B437" s="1">
        <f>DATE(2023,6,21) + TIME(0,0,0)</f>
        <v>45098</v>
      </c>
      <c r="C437">
        <v>9740869632</v>
      </c>
      <c r="D437">
        <v>22299478</v>
      </c>
      <c r="E437">
        <v>279129.90625</v>
      </c>
      <c r="F437">
        <v>459.25961303710938</v>
      </c>
      <c r="G437">
        <v>12584731</v>
      </c>
      <c r="H437">
        <v>5</v>
      </c>
      <c r="I437">
        <v>27402.216796875</v>
      </c>
      <c r="J437">
        <v>1</v>
      </c>
      <c r="K437">
        <v>3.7993884086608887</v>
      </c>
      <c r="L437">
        <v>1082.23486328125</v>
      </c>
    </row>
    <row r="438" spans="1:12" x14ac:dyDescent="0.25">
      <c r="A438">
        <v>1753.59</v>
      </c>
      <c r="B438" s="1">
        <f>DATE(2023,6,21) + TIME(14,9,35)</f>
        <v>45098.589988425927</v>
      </c>
      <c r="C438">
        <v>9748350976</v>
      </c>
      <c r="D438">
        <v>22315626</v>
      </c>
      <c r="E438">
        <v>279779.03125</v>
      </c>
      <c r="F438">
        <v>464.50448608398438</v>
      </c>
      <c r="G438">
        <v>12711547</v>
      </c>
      <c r="H438">
        <v>5</v>
      </c>
      <c r="I438">
        <v>27365.8203125</v>
      </c>
      <c r="J438">
        <v>1</v>
      </c>
      <c r="K438">
        <v>3.8764562606811523</v>
      </c>
      <c r="L438">
        <v>1103.6048583984375</v>
      </c>
    </row>
    <row r="439" spans="1:12" x14ac:dyDescent="0.25">
      <c r="A439">
        <v>1753.6</v>
      </c>
      <c r="B439" s="1">
        <f>DATE(2023,6,21) + TIME(14,24,0)</f>
        <v>45098.6</v>
      </c>
      <c r="C439">
        <v>9748474880</v>
      </c>
      <c r="D439">
        <v>22315898</v>
      </c>
      <c r="E439">
        <v>279788.34375</v>
      </c>
      <c r="F439">
        <v>458.70431518554688</v>
      </c>
      <c r="G439">
        <v>12437660</v>
      </c>
      <c r="H439">
        <v>6</v>
      </c>
      <c r="I439">
        <v>27114.765625</v>
      </c>
      <c r="J439">
        <v>1</v>
      </c>
      <c r="K439">
        <v>3.3232307434082031</v>
      </c>
      <c r="L439">
        <v>932.060791015625</v>
      </c>
    </row>
    <row r="440" spans="1:12" x14ac:dyDescent="0.25">
      <c r="A440">
        <v>1760.99</v>
      </c>
      <c r="B440" s="1">
        <f>DATE(2023,6,28) + TIME(23,45,35)</f>
        <v>45105.989988425928</v>
      </c>
      <c r="C440">
        <v>9839450112</v>
      </c>
      <c r="D440">
        <v>22516262</v>
      </c>
      <c r="E440">
        <v>286731.34375</v>
      </c>
      <c r="F440">
        <v>454.37750244140625</v>
      </c>
      <c r="G440">
        <v>12314397</v>
      </c>
      <c r="H440">
        <v>6</v>
      </c>
      <c r="I440">
        <v>27101.6875</v>
      </c>
      <c r="J440">
        <v>1</v>
      </c>
      <c r="K440">
        <v>3.3955605030059814</v>
      </c>
      <c r="L440">
        <v>952.600341796875</v>
      </c>
    </row>
    <row r="441" spans="1:12" x14ac:dyDescent="0.25">
      <c r="A441">
        <v>1761</v>
      </c>
      <c r="B441" s="1">
        <f>DATE(2023,6,29) + TIME(0,0,0)</f>
        <v>45106</v>
      </c>
      <c r="C441">
        <v>9839574016</v>
      </c>
      <c r="D441">
        <v>22516536</v>
      </c>
      <c r="E441">
        <v>286740.96875</v>
      </c>
      <c r="F441">
        <v>454.73080444335938</v>
      </c>
      <c r="G441">
        <v>12424175</v>
      </c>
      <c r="H441">
        <v>6</v>
      </c>
      <c r="I441">
        <v>27322.044921875</v>
      </c>
      <c r="J441">
        <v>1</v>
      </c>
      <c r="K441">
        <v>3.3966348171234131</v>
      </c>
      <c r="L441">
        <v>960.66015625</v>
      </c>
    </row>
    <row r="442" spans="1:12" x14ac:dyDescent="0.25">
      <c r="A442">
        <v>1762.99</v>
      </c>
      <c r="B442" s="1">
        <f>DATE(2023,6,30) + TIME(23,45,35)</f>
        <v>45107.989988425928</v>
      </c>
      <c r="C442">
        <v>9864301568</v>
      </c>
      <c r="D442">
        <v>22570884</v>
      </c>
      <c r="E442">
        <v>288669.09375</v>
      </c>
      <c r="F442">
        <v>454.7208251953125</v>
      </c>
      <c r="G442">
        <v>12415832</v>
      </c>
      <c r="H442">
        <v>6</v>
      </c>
      <c r="I442">
        <v>27304.296875</v>
      </c>
      <c r="J442">
        <v>1</v>
      </c>
      <c r="K442">
        <v>3.4460015296936035</v>
      </c>
      <c r="L442">
        <v>974.48736572265625</v>
      </c>
    </row>
    <row r="443" spans="1:12" x14ac:dyDescent="0.25">
      <c r="A443">
        <v>1763</v>
      </c>
      <c r="B443" s="1">
        <f>DATE(2023,7,1) + TIME(0,0,0)</f>
        <v>45108</v>
      </c>
      <c r="C443">
        <v>9864426496</v>
      </c>
      <c r="D443">
        <v>22571160</v>
      </c>
      <c r="E443">
        <v>288678.8125</v>
      </c>
      <c r="F443">
        <v>453.88580322265625</v>
      </c>
      <c r="G443">
        <v>12470942</v>
      </c>
      <c r="H443">
        <v>6</v>
      </c>
      <c r="I443">
        <v>27475.9453125</v>
      </c>
      <c r="J443">
        <v>1</v>
      </c>
      <c r="K443">
        <v>3.4133753776550293</v>
      </c>
      <c r="L443">
        <v>971.00103759765625</v>
      </c>
    </row>
    <row r="444" spans="1:12" x14ac:dyDescent="0.25">
      <c r="A444">
        <v>1764.99</v>
      </c>
      <c r="B444" s="1">
        <f>DATE(2023,7,2) + TIME(23,45,35)</f>
        <v>45109.989988425928</v>
      </c>
      <c r="C444">
        <v>9889289216</v>
      </c>
      <c r="D444">
        <v>22625842</v>
      </c>
      <c r="E444">
        <v>290621.6875</v>
      </c>
      <c r="F444">
        <v>456.6534423828125</v>
      </c>
      <c r="G444">
        <v>12563838</v>
      </c>
      <c r="H444">
        <v>6</v>
      </c>
      <c r="I444">
        <v>27512.849609375</v>
      </c>
      <c r="J444">
        <v>1</v>
      </c>
      <c r="K444">
        <v>3.2955470085144043</v>
      </c>
      <c r="L444">
        <v>937.597900390625</v>
      </c>
    </row>
    <row r="445" spans="1:12" x14ac:dyDescent="0.25">
      <c r="A445">
        <v>1765</v>
      </c>
      <c r="B445" s="1">
        <f>DATE(2023,7,3) + TIME(0,0,0)</f>
        <v>45110</v>
      </c>
      <c r="C445">
        <v>9889414144</v>
      </c>
      <c r="D445">
        <v>22626116</v>
      </c>
      <c r="E445">
        <v>290631.0625</v>
      </c>
      <c r="F445">
        <v>457.41293334960938</v>
      </c>
      <c r="G445">
        <v>12572680</v>
      </c>
      <c r="H445">
        <v>6</v>
      </c>
      <c r="I445">
        <v>27486.5</v>
      </c>
      <c r="J445">
        <v>1</v>
      </c>
      <c r="K445">
        <v>3.295555591583252</v>
      </c>
      <c r="L445">
        <v>936.70245361328125</v>
      </c>
    </row>
    <row r="446" spans="1:12" x14ac:dyDescent="0.25">
      <c r="A446">
        <v>1765.99</v>
      </c>
      <c r="B446" s="1">
        <f>DATE(2023,7,3) + TIME(23,45,35)</f>
        <v>45110.989988425928</v>
      </c>
      <c r="C446">
        <v>9901860864</v>
      </c>
      <c r="D446">
        <v>22653316</v>
      </c>
      <c r="E446">
        <v>291564.09375</v>
      </c>
      <c r="F446">
        <v>457.46975708007813</v>
      </c>
      <c r="G446">
        <v>12565279</v>
      </c>
      <c r="H446">
        <v>6</v>
      </c>
      <c r="I446">
        <v>27466.90625</v>
      </c>
      <c r="J446">
        <v>1</v>
      </c>
      <c r="K446">
        <v>3.341604471206665</v>
      </c>
      <c r="L446">
        <v>949.56610107421875</v>
      </c>
    </row>
    <row r="447" spans="1:12" x14ac:dyDescent="0.25">
      <c r="A447">
        <v>1766</v>
      </c>
      <c r="B447" s="1">
        <f>DATE(2023,7,4) + TIME(0,0,0)</f>
        <v>45111</v>
      </c>
      <c r="C447">
        <v>9901985792</v>
      </c>
      <c r="D447">
        <v>22653598</v>
      </c>
      <c r="E447">
        <v>291571.25</v>
      </c>
      <c r="F447">
        <v>443.75534057617188</v>
      </c>
      <c r="G447">
        <v>12539506</v>
      </c>
      <c r="H447">
        <v>5</v>
      </c>
      <c r="I447">
        <v>28257.701171875</v>
      </c>
      <c r="J447">
        <v>1</v>
      </c>
      <c r="K447">
        <v>2.467634916305542</v>
      </c>
      <c r="L447">
        <v>714.93902587890625</v>
      </c>
    </row>
    <row r="448" spans="1:12" x14ac:dyDescent="0.25">
      <c r="A448">
        <v>1766.99</v>
      </c>
      <c r="B448" s="1">
        <f>DATE(2023,7,4) + TIME(23,45,35)</f>
        <v>45111.989988425928</v>
      </c>
      <c r="C448">
        <v>9914423296</v>
      </c>
      <c r="D448">
        <v>22681554</v>
      </c>
      <c r="E448">
        <v>292296.90625</v>
      </c>
      <c r="F448">
        <v>445.4755859375</v>
      </c>
      <c r="G448">
        <v>12577015</v>
      </c>
      <c r="H448">
        <v>5</v>
      </c>
      <c r="I448">
        <v>28232.783203125</v>
      </c>
      <c r="J448">
        <v>1</v>
      </c>
      <c r="K448">
        <v>2.5461604595184326</v>
      </c>
      <c r="L448">
        <v>737.63323974609375</v>
      </c>
    </row>
    <row r="449" spans="1:12" x14ac:dyDescent="0.25">
      <c r="A449">
        <v>1767</v>
      </c>
      <c r="B449" s="1">
        <f>DATE(2023,7,5) + TIME(0,0,0)</f>
        <v>45112</v>
      </c>
      <c r="C449">
        <v>9914541056</v>
      </c>
      <c r="D449">
        <v>22681818</v>
      </c>
      <c r="E449">
        <v>292302.28125</v>
      </c>
      <c r="F449">
        <v>447.0946044921875</v>
      </c>
      <c r="G449">
        <v>11763036</v>
      </c>
      <c r="H449">
        <v>4</v>
      </c>
      <c r="I449">
        <v>26309.94921875</v>
      </c>
      <c r="J449">
        <v>1</v>
      </c>
      <c r="K449">
        <v>2.0001552104949951</v>
      </c>
      <c r="L449">
        <v>536.980224609375</v>
      </c>
    </row>
    <row r="450" spans="1:12" x14ac:dyDescent="0.25">
      <c r="A450">
        <v>1768.99</v>
      </c>
      <c r="B450" s="1">
        <f>DATE(2023,7,6) + TIME(23,45,35)</f>
        <v>45113.989988425928</v>
      </c>
      <c r="C450">
        <v>9938070528</v>
      </c>
      <c r="D450">
        <v>22734132</v>
      </c>
      <c r="E450">
        <v>293392.40625</v>
      </c>
      <c r="F450">
        <v>450.83163452148438</v>
      </c>
      <c r="G450">
        <v>11847562</v>
      </c>
      <c r="H450">
        <v>4</v>
      </c>
      <c r="I450">
        <v>26279.349609375</v>
      </c>
      <c r="J450">
        <v>1</v>
      </c>
      <c r="K450">
        <v>2.0571308135986328</v>
      </c>
      <c r="L450">
        <v>551.95501708984375</v>
      </c>
    </row>
    <row r="451" spans="1:12" x14ac:dyDescent="0.25">
      <c r="A451">
        <v>1769</v>
      </c>
      <c r="B451" s="1">
        <f>DATE(2023,7,7) + TIME(0,0,0)</f>
        <v>45114</v>
      </c>
      <c r="C451">
        <v>9938196480</v>
      </c>
      <c r="D451">
        <v>22734410</v>
      </c>
      <c r="E451">
        <v>293398.34375</v>
      </c>
      <c r="F451">
        <v>448.24920654296875</v>
      </c>
      <c r="G451">
        <v>12511768</v>
      </c>
      <c r="H451">
        <v>5</v>
      </c>
      <c r="I451">
        <v>27912.525390625</v>
      </c>
      <c r="J451">
        <v>1</v>
      </c>
      <c r="K451">
        <v>2.0791490077972412</v>
      </c>
      <c r="L451">
        <v>592.6654052734375</v>
      </c>
    </row>
    <row r="452" spans="1:12" x14ac:dyDescent="0.25">
      <c r="A452">
        <v>1769.99</v>
      </c>
      <c r="B452" s="1">
        <f>DATE(2023,7,7) + TIME(23,45,35)</f>
        <v>45114.989988425928</v>
      </c>
      <c r="C452">
        <v>9950504960</v>
      </c>
      <c r="D452">
        <v>22761954</v>
      </c>
      <c r="E452">
        <v>294078.375</v>
      </c>
      <c r="F452">
        <v>446.59268188476563</v>
      </c>
      <c r="G452">
        <v>12418208</v>
      </c>
      <c r="H452">
        <v>5</v>
      </c>
      <c r="I452">
        <v>27806.564453125</v>
      </c>
      <c r="J452">
        <v>1</v>
      </c>
      <c r="K452">
        <v>2.4665329456329346</v>
      </c>
      <c r="L452">
        <v>703.20281982421875</v>
      </c>
    </row>
    <row r="453" spans="1:12" x14ac:dyDescent="0.25">
      <c r="A453">
        <v>1770</v>
      </c>
      <c r="B453" s="1">
        <f>DATE(2023,7,8) + TIME(0,0,0)</f>
        <v>45115</v>
      </c>
      <c r="C453">
        <v>9950628864</v>
      </c>
      <c r="D453">
        <v>22762230</v>
      </c>
      <c r="E453">
        <v>294085.5</v>
      </c>
      <c r="F453">
        <v>446.80133056640625</v>
      </c>
      <c r="G453">
        <v>12349755</v>
      </c>
      <c r="H453">
        <v>5</v>
      </c>
      <c r="I453">
        <v>27640.37109375</v>
      </c>
      <c r="J453">
        <v>1</v>
      </c>
      <c r="K453">
        <v>2.5162537097930908</v>
      </c>
      <c r="L453">
        <v>713.4542236328125</v>
      </c>
    </row>
    <row r="454" spans="1:12" x14ac:dyDescent="0.25">
      <c r="A454">
        <v>1770.99</v>
      </c>
      <c r="B454" s="1">
        <f>DATE(2023,7,8) + TIME(23,45,35)</f>
        <v>45115.989988425928</v>
      </c>
      <c r="C454">
        <v>9962845184</v>
      </c>
      <c r="D454">
        <v>22789584</v>
      </c>
      <c r="E454">
        <v>294803.875</v>
      </c>
      <c r="F454">
        <v>446.55780029296875</v>
      </c>
      <c r="G454">
        <v>12335534</v>
      </c>
      <c r="H454">
        <v>5</v>
      </c>
      <c r="I454">
        <v>27623.599609375</v>
      </c>
      <c r="J454">
        <v>1</v>
      </c>
      <c r="K454">
        <v>2.5770933628082275</v>
      </c>
      <c r="L454">
        <v>730.71722412109375</v>
      </c>
    </row>
    <row r="455" spans="1:12" x14ac:dyDescent="0.25">
      <c r="A455">
        <v>1771</v>
      </c>
      <c r="B455" s="1">
        <f>DATE(2023,7,9) + TIME(0,0,0)</f>
        <v>45116</v>
      </c>
      <c r="C455">
        <v>9962966016</v>
      </c>
      <c r="D455">
        <v>22789852</v>
      </c>
      <c r="E455">
        <v>294814.09375</v>
      </c>
      <c r="F455">
        <v>449.79443359375</v>
      </c>
      <c r="G455">
        <v>12049258</v>
      </c>
      <c r="H455">
        <v>6</v>
      </c>
      <c r="I455">
        <v>26788.3671875</v>
      </c>
      <c r="J455">
        <v>1</v>
      </c>
      <c r="K455">
        <v>3.6753952503204346</v>
      </c>
      <c r="L455">
        <v>1022.1463012695313</v>
      </c>
    </row>
    <row r="456" spans="1:12" x14ac:dyDescent="0.25">
      <c r="A456">
        <v>1772.99</v>
      </c>
      <c r="B456" s="1">
        <f>DATE(2023,7,10) + TIME(23,45,35)</f>
        <v>45117.989988425928</v>
      </c>
      <c r="C456">
        <v>9986946048</v>
      </c>
      <c r="D456">
        <v>22843204</v>
      </c>
      <c r="E456">
        <v>296802.9375</v>
      </c>
      <c r="F456">
        <v>452.642822265625</v>
      </c>
      <c r="G456">
        <v>12136321</v>
      </c>
      <c r="H456">
        <v>6</v>
      </c>
      <c r="I456">
        <v>26812.134765625</v>
      </c>
      <c r="J456">
        <v>1</v>
      </c>
      <c r="K456">
        <v>3.5868711471557617</v>
      </c>
      <c r="L456">
        <v>997.49560546875</v>
      </c>
    </row>
    <row r="457" spans="1:12" x14ac:dyDescent="0.25">
      <c r="A457">
        <v>1773</v>
      </c>
      <c r="B457" s="1">
        <f>DATE(2023,7,11) + TIME(0,0,0)</f>
        <v>45118</v>
      </c>
      <c r="C457">
        <v>9987069952</v>
      </c>
      <c r="D457">
        <v>22843476</v>
      </c>
      <c r="E457">
        <v>296813</v>
      </c>
      <c r="F457">
        <v>452.27334594726563</v>
      </c>
      <c r="G457">
        <v>12345548</v>
      </c>
      <c r="H457">
        <v>6</v>
      </c>
      <c r="I457">
        <v>27296.65234375</v>
      </c>
      <c r="J457">
        <v>1</v>
      </c>
      <c r="K457">
        <v>3.5549182891845703</v>
      </c>
      <c r="L457">
        <v>1006.1411743164063</v>
      </c>
    </row>
    <row r="458" spans="1:12" x14ac:dyDescent="0.25">
      <c r="A458">
        <v>1773.99</v>
      </c>
      <c r="B458" s="1">
        <f>DATE(2023,7,11) + TIME(23,45,35)</f>
        <v>45118.989988425928</v>
      </c>
      <c r="C458">
        <v>9999375360</v>
      </c>
      <c r="D458">
        <v>22870508</v>
      </c>
      <c r="E458">
        <v>297801.96875</v>
      </c>
      <c r="F458">
        <v>456.26641845703125</v>
      </c>
      <c r="G458">
        <v>12459741</v>
      </c>
      <c r="H458">
        <v>6</v>
      </c>
      <c r="I458">
        <v>27308.037109375</v>
      </c>
      <c r="J458">
        <v>1</v>
      </c>
      <c r="K458">
        <v>3.51517653465271</v>
      </c>
      <c r="L458">
        <v>994.898193359375</v>
      </c>
    </row>
    <row r="459" spans="1:12" x14ac:dyDescent="0.25">
      <c r="A459">
        <v>1774</v>
      </c>
      <c r="B459" s="1">
        <f>DATE(2023,7,12) + TIME(0,0,0)</f>
        <v>45119</v>
      </c>
      <c r="C459">
        <v>9999500288</v>
      </c>
      <c r="D459">
        <v>22870782</v>
      </c>
      <c r="E459">
        <v>297811.875</v>
      </c>
      <c r="F459">
        <v>456.30462646484375</v>
      </c>
      <c r="G459">
        <v>12475424</v>
      </c>
      <c r="H459">
        <v>6</v>
      </c>
      <c r="I459">
        <v>27340.12109375</v>
      </c>
      <c r="J459">
        <v>1</v>
      </c>
      <c r="K459">
        <v>3.5008573532104492</v>
      </c>
      <c r="L459">
        <v>991.86236572265625</v>
      </c>
    </row>
    <row r="460" spans="1:12" x14ac:dyDescent="0.25">
      <c r="A460">
        <v>1774.59</v>
      </c>
      <c r="B460" s="1">
        <f>DATE(2023,7,12) + TIME(14,9,35)</f>
        <v>45119.589988425927</v>
      </c>
      <c r="C460">
        <v>10006863872</v>
      </c>
      <c r="D460">
        <v>22886910</v>
      </c>
      <c r="E460">
        <v>298397.53125</v>
      </c>
      <c r="F460">
        <v>456.59927368164063</v>
      </c>
      <c r="G460">
        <v>12481684</v>
      </c>
      <c r="H460">
        <v>6</v>
      </c>
      <c r="I460">
        <v>27336.1875</v>
      </c>
      <c r="J460">
        <v>1</v>
      </c>
      <c r="K460">
        <v>3.5088956356048584</v>
      </c>
      <c r="L460">
        <v>994.07952880859375</v>
      </c>
    </row>
    <row r="461" spans="1:12" x14ac:dyDescent="0.25">
      <c r="A461">
        <v>1774.6</v>
      </c>
      <c r="B461" s="1">
        <f>DATE(2023,7,12) + TIME(14,24,0)</f>
        <v>45119.6</v>
      </c>
      <c r="C461">
        <v>10006987776</v>
      </c>
      <c r="D461">
        <v>22887182</v>
      </c>
      <c r="E461">
        <v>298407.4375</v>
      </c>
      <c r="F461">
        <v>456.53359985351563</v>
      </c>
      <c r="G461">
        <v>12384210</v>
      </c>
      <c r="H461">
        <v>6</v>
      </c>
      <c r="I461">
        <v>27126.61328125</v>
      </c>
      <c r="J461">
        <v>1</v>
      </c>
      <c r="K461">
        <v>3.519597053527832</v>
      </c>
      <c r="L461">
        <v>989.57659912109375</v>
      </c>
    </row>
    <row r="462" spans="1:12" x14ac:dyDescent="0.25">
      <c r="A462">
        <v>1779.99</v>
      </c>
      <c r="B462" s="1">
        <f>DATE(2023,7,17) + TIME(23,45,35)</f>
        <v>45124.989988425928</v>
      </c>
      <c r="C462">
        <v>10073436160</v>
      </c>
      <c r="D462">
        <v>23033178</v>
      </c>
      <c r="E462">
        <v>303913.96875</v>
      </c>
      <c r="F462">
        <v>454.80575561523438</v>
      </c>
      <c r="G462">
        <v>12313264</v>
      </c>
      <c r="H462">
        <v>6</v>
      </c>
      <c r="I462">
        <v>27073.67578125</v>
      </c>
      <c r="J462">
        <v>1</v>
      </c>
      <c r="K462">
        <v>3.6611931324005127</v>
      </c>
      <c r="L462">
        <v>1028.88916015625</v>
      </c>
    </row>
    <row r="463" spans="1:12" x14ac:dyDescent="0.25">
      <c r="A463">
        <v>1780</v>
      </c>
      <c r="B463" s="1">
        <f>DATE(2023,7,18) + TIME(0,0,0)</f>
        <v>45125</v>
      </c>
      <c r="C463">
        <v>10073436160</v>
      </c>
      <c r="D463">
        <v>23033178</v>
      </c>
      <c r="E463">
        <v>303913.96875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1781.99</v>
      </c>
      <c r="B464" s="1">
        <f>DATE(2023,7,19) + TIME(23,45,35)</f>
        <v>45126.989988425928</v>
      </c>
      <c r="C464">
        <v>10073436160</v>
      </c>
      <c r="D464">
        <v>23033178</v>
      </c>
      <c r="E464">
        <v>303913.96875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</v>
      </c>
      <c r="B465" s="1">
        <f>DATE(2023,7,20) + TIME(0,0,0)</f>
        <v>45127</v>
      </c>
      <c r="C465">
        <v>10073559040</v>
      </c>
      <c r="D465">
        <v>23033454</v>
      </c>
      <c r="E465">
        <v>303922.53125</v>
      </c>
      <c r="F465">
        <v>442.94424438476563</v>
      </c>
      <c r="G465">
        <v>12249259</v>
      </c>
      <c r="H465">
        <v>6</v>
      </c>
      <c r="I465">
        <v>27654.177734375</v>
      </c>
      <c r="J465">
        <v>1</v>
      </c>
      <c r="K465">
        <v>2.9982268810272217</v>
      </c>
      <c r="L465">
        <v>854.76275634765625</v>
      </c>
    </row>
    <row r="466" spans="1:12" x14ac:dyDescent="0.25">
      <c r="A466">
        <v>1782.11</v>
      </c>
      <c r="B466" s="1">
        <f>DATE(2023,7,20) + TIME(2,38,23)</f>
        <v>45127.109988425924</v>
      </c>
      <c r="C466">
        <v>10074901504</v>
      </c>
      <c r="D466">
        <v>23036488</v>
      </c>
      <c r="E466">
        <v>304024.96875</v>
      </c>
      <c r="F466">
        <v>442.4608154296875</v>
      </c>
      <c r="G466">
        <v>12191495</v>
      </c>
      <c r="H466">
        <v>6</v>
      </c>
      <c r="I466">
        <v>27553.83984375</v>
      </c>
      <c r="J466">
        <v>1</v>
      </c>
      <c r="K466">
        <v>3.3498373031616211</v>
      </c>
      <c r="L466">
        <v>954.99969482421875</v>
      </c>
    </row>
    <row r="467" spans="1:12" x14ac:dyDescent="0.25">
      <c r="A467">
        <v>1782.99</v>
      </c>
      <c r="B467" s="1">
        <f>DATE(2023,7,20) + TIME(23,45,35)</f>
        <v>45127.989988425928</v>
      </c>
      <c r="C467">
        <v>10085685248</v>
      </c>
      <c r="D467">
        <v>23060696</v>
      </c>
      <c r="E467">
        <v>304901.125</v>
      </c>
      <c r="F467">
        <v>448.13845825195313</v>
      </c>
      <c r="G467">
        <v>12319112</v>
      </c>
      <c r="H467">
        <v>6</v>
      </c>
      <c r="I467">
        <v>27489.521484375</v>
      </c>
      <c r="J467">
        <v>1</v>
      </c>
      <c r="K467">
        <v>3.5377218723297119</v>
      </c>
      <c r="L467">
        <v>1008.1690673828125</v>
      </c>
    </row>
    <row r="468" spans="1:12" x14ac:dyDescent="0.25">
      <c r="A468">
        <v>1783</v>
      </c>
      <c r="B468" s="1">
        <f>DATE(2023,7,21) + TIME(0,0,0)</f>
        <v>45128</v>
      </c>
      <c r="C468">
        <v>10085808128</v>
      </c>
      <c r="D468">
        <v>23060970</v>
      </c>
      <c r="E468">
        <v>304911.03125</v>
      </c>
      <c r="F468">
        <v>447.72494506835938</v>
      </c>
      <c r="G468">
        <v>12294110</v>
      </c>
      <c r="H468">
        <v>6</v>
      </c>
      <c r="I468">
        <v>27459.068359375</v>
      </c>
      <c r="J468">
        <v>1</v>
      </c>
      <c r="K468">
        <v>3.4741344451904297</v>
      </c>
      <c r="L468">
        <v>988.2998046875</v>
      </c>
    </row>
    <row r="469" spans="1:12" x14ac:dyDescent="0.25">
      <c r="A469">
        <v>1786.99</v>
      </c>
      <c r="B469" s="1">
        <f>DATE(2023,7,24) + TIME(23,45,35)</f>
        <v>45131.989988425928</v>
      </c>
      <c r="C469">
        <v>10135481344</v>
      </c>
      <c r="D469">
        <v>23170412</v>
      </c>
      <c r="E469">
        <v>308932.3125</v>
      </c>
      <c r="F469">
        <v>455.4254150390625</v>
      </c>
      <c r="G469">
        <v>12484845</v>
      </c>
      <c r="H469">
        <v>6</v>
      </c>
      <c r="I469">
        <v>27413.587890625</v>
      </c>
      <c r="J469">
        <v>1</v>
      </c>
      <c r="K469">
        <v>3.5831506252288818</v>
      </c>
      <c r="L469">
        <v>1018.7743530273438</v>
      </c>
    </row>
    <row r="470" spans="1:12" x14ac:dyDescent="0.25">
      <c r="A470">
        <v>1787</v>
      </c>
      <c r="B470" s="1">
        <f>DATE(2023,7,25) + TIME(0,0,0)</f>
        <v>45132</v>
      </c>
      <c r="C470">
        <v>10135607296</v>
      </c>
      <c r="D470">
        <v>23170686</v>
      </c>
      <c r="E470">
        <v>308944.59375</v>
      </c>
      <c r="F470">
        <v>461.33871459960938</v>
      </c>
      <c r="G470">
        <v>12629481</v>
      </c>
      <c r="H470">
        <v>5</v>
      </c>
      <c r="I470">
        <v>27375.72265625</v>
      </c>
      <c r="J470">
        <v>1</v>
      </c>
      <c r="K470">
        <v>4.2946033477783203</v>
      </c>
      <c r="L470">
        <v>1228.43505859375</v>
      </c>
    </row>
    <row r="471" spans="1:12" x14ac:dyDescent="0.25">
      <c r="A471">
        <v>1788.99</v>
      </c>
      <c r="B471" s="1">
        <f>DATE(2023,7,26) + TIME(23,45,35)</f>
        <v>45133.989988425928</v>
      </c>
      <c r="C471">
        <v>10161008640</v>
      </c>
      <c r="D471">
        <v>23225138</v>
      </c>
      <c r="E471">
        <v>311464.4375</v>
      </c>
      <c r="F471">
        <v>466.80313110351563</v>
      </c>
      <c r="G471">
        <v>12765837</v>
      </c>
      <c r="H471">
        <v>5</v>
      </c>
      <c r="I471">
        <v>27347.369140625</v>
      </c>
      <c r="J471">
        <v>1</v>
      </c>
      <c r="K471">
        <v>4.4891738891601563</v>
      </c>
      <c r="L471">
        <v>1285.37353515625</v>
      </c>
    </row>
    <row r="472" spans="1:12" x14ac:dyDescent="0.25">
      <c r="A472">
        <v>1789</v>
      </c>
      <c r="B472" s="1">
        <f>DATE(2023,7,27) + TIME(0,0,0)</f>
        <v>45134</v>
      </c>
      <c r="C472">
        <v>10161131520</v>
      </c>
      <c r="D472">
        <v>23225408</v>
      </c>
      <c r="E472">
        <v>311474.84375</v>
      </c>
      <c r="F472">
        <v>458.0697021484375</v>
      </c>
      <c r="G472">
        <v>12330701</v>
      </c>
      <c r="H472">
        <v>6</v>
      </c>
      <c r="I472">
        <v>26918.83203125</v>
      </c>
      <c r="J472">
        <v>1</v>
      </c>
      <c r="K472">
        <v>3.7185416221618652</v>
      </c>
      <c r="L472">
        <v>1039.647705078125</v>
      </c>
    </row>
    <row r="473" spans="1:12" x14ac:dyDescent="0.25">
      <c r="A473">
        <v>1794.99</v>
      </c>
      <c r="B473" s="1">
        <f>DATE(2023,8,1) + TIME(23,45,35)</f>
        <v>45139.989988425928</v>
      </c>
      <c r="C473">
        <v>10234213376</v>
      </c>
      <c r="D473">
        <v>23386830</v>
      </c>
      <c r="E473">
        <v>317692.375</v>
      </c>
      <c r="F473">
        <v>452.80111694335938</v>
      </c>
      <c r="G473">
        <v>12205007</v>
      </c>
      <c r="H473">
        <v>6</v>
      </c>
      <c r="I473">
        <v>26954.455078125</v>
      </c>
      <c r="J473">
        <v>1</v>
      </c>
      <c r="K473">
        <v>3.7121894359588623</v>
      </c>
      <c r="L473">
        <v>1039.1766357421875</v>
      </c>
    </row>
    <row r="474" spans="1:12" x14ac:dyDescent="0.25">
      <c r="A474">
        <v>1795</v>
      </c>
      <c r="B474" s="1">
        <f>DATE(2023,8,2) + TIME(0,0,0)</f>
        <v>45140</v>
      </c>
      <c r="C474">
        <v>10234338304</v>
      </c>
      <c r="D474">
        <v>23387104</v>
      </c>
      <c r="E474">
        <v>317702.96875</v>
      </c>
      <c r="F474">
        <v>453.02032470703125</v>
      </c>
      <c r="G474">
        <v>12442629</v>
      </c>
      <c r="H474">
        <v>6</v>
      </c>
      <c r="I474">
        <v>27465.939453125</v>
      </c>
      <c r="J474">
        <v>1</v>
      </c>
      <c r="K474">
        <v>3.7128129005432129</v>
      </c>
      <c r="L474">
        <v>1059.08056640625</v>
      </c>
    </row>
    <row r="475" spans="1:12" x14ac:dyDescent="0.25">
      <c r="A475">
        <v>1799.99</v>
      </c>
      <c r="B475" s="1">
        <f>DATE(2023,8,6) + TIME(23,45,35)</f>
        <v>45144.989988425928</v>
      </c>
      <c r="C475">
        <v>10296562688</v>
      </c>
      <c r="D475">
        <v>23524104</v>
      </c>
      <c r="E475">
        <v>323041.4375</v>
      </c>
      <c r="F475">
        <v>454.25674438476563</v>
      </c>
      <c r="G475">
        <v>12468076</v>
      </c>
      <c r="H475">
        <v>6</v>
      </c>
      <c r="I475">
        <v>27447.19921875</v>
      </c>
      <c r="J475">
        <v>1</v>
      </c>
      <c r="K475">
        <v>3.7780122756958008</v>
      </c>
      <c r="L475">
        <v>1077.673095703125</v>
      </c>
    </row>
    <row r="476" spans="1:12" x14ac:dyDescent="0.25">
      <c r="A476">
        <v>1800</v>
      </c>
      <c r="B476" s="1">
        <f>DATE(2023,8,7) + TIME(0,0,0)</f>
        <v>45145</v>
      </c>
      <c r="C476">
        <v>10296686592</v>
      </c>
      <c r="D476">
        <v>23524378</v>
      </c>
      <c r="E476">
        <v>323052.3125</v>
      </c>
      <c r="F476">
        <v>454.77224731445313</v>
      </c>
      <c r="G476">
        <v>12414760</v>
      </c>
      <c r="H476">
        <v>6</v>
      </c>
      <c r="I476">
        <v>27298.8515625</v>
      </c>
      <c r="J476">
        <v>1</v>
      </c>
      <c r="K476">
        <v>3.8258237838745117</v>
      </c>
      <c r="L476">
        <v>1085.9525146484375</v>
      </c>
    </row>
    <row r="477" spans="1:12" x14ac:dyDescent="0.25">
      <c r="A477">
        <v>1800.49</v>
      </c>
      <c r="B477" s="1">
        <f>DATE(2023,8,7) + TIME(11,45,35)</f>
        <v>45145.489988425928</v>
      </c>
      <c r="C477">
        <v>10302775296</v>
      </c>
      <c r="D477">
        <v>23537754</v>
      </c>
      <c r="E477">
        <v>323585.25</v>
      </c>
      <c r="F477">
        <v>455.36990356445313</v>
      </c>
      <c r="G477">
        <v>12429855</v>
      </c>
      <c r="H477">
        <v>6</v>
      </c>
      <c r="I477">
        <v>27296.173828125</v>
      </c>
      <c r="J477">
        <v>1</v>
      </c>
      <c r="K477">
        <v>3.8352189064025879</v>
      </c>
      <c r="L477">
        <v>1088.618896484375</v>
      </c>
    </row>
    <row r="478" spans="1:12" x14ac:dyDescent="0.25">
      <c r="A478">
        <v>1800.5</v>
      </c>
      <c r="B478" s="1">
        <f>DATE(2023,8,7) + TIME(12,0,0)</f>
        <v>45145.5</v>
      </c>
      <c r="C478">
        <v>10302899200</v>
      </c>
      <c r="D478">
        <v>23538024</v>
      </c>
      <c r="E478">
        <v>323596</v>
      </c>
      <c r="F478">
        <v>454.91815185546875</v>
      </c>
      <c r="G478">
        <v>12326735</v>
      </c>
      <c r="H478">
        <v>6</v>
      </c>
      <c r="I478">
        <v>27096.599609375</v>
      </c>
      <c r="J478">
        <v>1</v>
      </c>
      <c r="K478">
        <v>3.8100748062133789</v>
      </c>
      <c r="L478">
        <v>1073.2940673828125</v>
      </c>
    </row>
    <row r="479" spans="1:12" x14ac:dyDescent="0.25">
      <c r="A479">
        <v>1808.99</v>
      </c>
      <c r="B479" s="1">
        <f>DATE(2023,8,15) + TIME(23,45,35)</f>
        <v>45153.989988425928</v>
      </c>
      <c r="C479">
        <v>10407150592</v>
      </c>
      <c r="D479">
        <v>23767694</v>
      </c>
      <c r="E479">
        <v>332848.46875</v>
      </c>
      <c r="F479">
        <v>454.07611083984375</v>
      </c>
      <c r="G479">
        <v>12277182</v>
      </c>
      <c r="H479">
        <v>6</v>
      </c>
      <c r="I479">
        <v>27037.71875</v>
      </c>
      <c r="J479">
        <v>1</v>
      </c>
      <c r="K479">
        <v>3.9016516208648682</v>
      </c>
      <c r="L479">
        <v>1097.7479248046875</v>
      </c>
    </row>
    <row r="480" spans="1:12" x14ac:dyDescent="0.25">
      <c r="A480">
        <v>1809</v>
      </c>
      <c r="B480" s="1">
        <f>DATE(2023,8,16) + TIME(0,0,0)</f>
        <v>45154</v>
      </c>
      <c r="C480">
        <v>10407272448</v>
      </c>
      <c r="D480">
        <v>23767962</v>
      </c>
      <c r="E480">
        <v>332859.4375</v>
      </c>
      <c r="F480">
        <v>454.264892578125</v>
      </c>
      <c r="G480">
        <v>12227022</v>
      </c>
      <c r="H480">
        <v>6</v>
      </c>
      <c r="I480">
        <v>26916.060546875</v>
      </c>
      <c r="J480">
        <v>1</v>
      </c>
      <c r="K480">
        <v>3.9209771156311035</v>
      </c>
      <c r="L480">
        <v>1098.4422607421875</v>
      </c>
    </row>
    <row r="481" spans="1:12" x14ac:dyDescent="0.25">
      <c r="A481">
        <v>1814.99</v>
      </c>
      <c r="B481" s="1">
        <f>DATE(2023,8,21) + TIME(23,45,35)</f>
        <v>45159.989988425928</v>
      </c>
      <c r="C481">
        <v>10480601088</v>
      </c>
      <c r="D481">
        <v>23929120</v>
      </c>
      <c r="E481">
        <v>339516.71875</v>
      </c>
      <c r="F481">
        <v>455.7626953125</v>
      </c>
      <c r="G481">
        <v>12258250</v>
      </c>
      <c r="H481">
        <v>6</v>
      </c>
      <c r="I481">
        <v>26896.125</v>
      </c>
      <c r="J481">
        <v>1</v>
      </c>
      <c r="K481">
        <v>3.9996662139892578</v>
      </c>
      <c r="L481">
        <v>1120.574462890625</v>
      </c>
    </row>
    <row r="482" spans="1:12" x14ac:dyDescent="0.25">
      <c r="A482">
        <v>1815</v>
      </c>
      <c r="B482" s="1">
        <f>DATE(2023,8,22) + TIME(0,0,0)</f>
        <v>45160</v>
      </c>
      <c r="C482">
        <v>10480724992</v>
      </c>
      <c r="D482">
        <v>23929392</v>
      </c>
      <c r="E482">
        <v>339527.9375</v>
      </c>
      <c r="F482">
        <v>455.43063354492188</v>
      </c>
      <c r="G482">
        <v>12363165</v>
      </c>
      <c r="H482">
        <v>6</v>
      </c>
      <c r="I482">
        <v>27146.099609375</v>
      </c>
      <c r="J482">
        <v>1</v>
      </c>
      <c r="K482">
        <v>3.9713795185089111</v>
      </c>
      <c r="L482">
        <v>1122.65966796875</v>
      </c>
    </row>
    <row r="483" spans="1:12" x14ac:dyDescent="0.25">
      <c r="A483">
        <v>1821.99</v>
      </c>
      <c r="B483" s="1">
        <f>DATE(2023,8,28) + TIME(23,45,35)</f>
        <v>45166.989988425928</v>
      </c>
      <c r="C483">
        <v>10567122944</v>
      </c>
      <c r="D483">
        <v>24119024</v>
      </c>
      <c r="E483">
        <v>347502.21875</v>
      </c>
      <c r="F483">
        <v>457.27142333984375</v>
      </c>
      <c r="G483">
        <v>12409613</v>
      </c>
      <c r="H483">
        <v>6</v>
      </c>
      <c r="I483">
        <v>27138.39453125</v>
      </c>
      <c r="J483">
        <v>1</v>
      </c>
      <c r="K483">
        <v>4.0095524787902832</v>
      </c>
      <c r="L483">
        <v>1133.5797119140625</v>
      </c>
    </row>
    <row r="484" spans="1:12" x14ac:dyDescent="0.25">
      <c r="A484">
        <v>1822</v>
      </c>
      <c r="B484" s="1">
        <f>DATE(2023,8,29) + TIME(0,0,0)</f>
        <v>45167</v>
      </c>
      <c r="C484">
        <v>10567248896</v>
      </c>
      <c r="D484">
        <v>24119294</v>
      </c>
      <c r="E484">
        <v>347516.21875</v>
      </c>
      <c r="F484">
        <v>465.21078491210938</v>
      </c>
      <c r="G484">
        <v>12591941</v>
      </c>
      <c r="H484">
        <v>5</v>
      </c>
      <c r="I484">
        <v>27067.173828125</v>
      </c>
      <c r="J484">
        <v>1</v>
      </c>
      <c r="K484">
        <v>4.9177107810974121</v>
      </c>
      <c r="L484">
        <v>1399.9298095703125</v>
      </c>
    </row>
    <row r="485" spans="1:12" x14ac:dyDescent="0.25">
      <c r="A485">
        <v>1826.99</v>
      </c>
      <c r="B485" s="1">
        <f>DATE(2023,9,2) + TIME(23,45,35)</f>
        <v>45171.989988425928</v>
      </c>
      <c r="C485">
        <v>10630888448</v>
      </c>
      <c r="D485">
        <v>24254032</v>
      </c>
      <c r="E485">
        <v>355003.5</v>
      </c>
      <c r="F485">
        <v>470.5562744140625</v>
      </c>
      <c r="G485">
        <v>12689239</v>
      </c>
      <c r="H485">
        <v>5</v>
      </c>
      <c r="I485">
        <v>26966.46484375</v>
      </c>
      <c r="J485">
        <v>1</v>
      </c>
      <c r="K485">
        <v>5.3741674423217773</v>
      </c>
      <c r="L485">
        <v>1531.5299072265625</v>
      </c>
    </row>
    <row r="486" spans="1:12" x14ac:dyDescent="0.25">
      <c r="A486">
        <v>1827</v>
      </c>
      <c r="B486" s="1">
        <f>DATE(2023,9,3) + TIME(0,0,0)</f>
        <v>45172</v>
      </c>
      <c r="C486">
        <v>10631013376</v>
      </c>
      <c r="D486">
        <v>24254304</v>
      </c>
      <c r="E486">
        <v>355016</v>
      </c>
      <c r="F486">
        <v>460.16156005859375</v>
      </c>
      <c r="G486">
        <v>12503005</v>
      </c>
      <c r="H486">
        <v>6</v>
      </c>
      <c r="I486">
        <v>27170.90234375</v>
      </c>
      <c r="J486">
        <v>1</v>
      </c>
      <c r="K486">
        <v>4.4008588790893555</v>
      </c>
      <c r="L486">
        <v>1250.7989501953125</v>
      </c>
    </row>
    <row r="487" spans="1:12" x14ac:dyDescent="0.25">
      <c r="A487">
        <v>1840.99</v>
      </c>
      <c r="B487" s="1">
        <f>DATE(2023,9,16) + TIME(23,45,35)</f>
        <v>45185.989988425928</v>
      </c>
      <c r="C487">
        <v>10803304448</v>
      </c>
      <c r="D487">
        <v>24634702</v>
      </c>
      <c r="E487">
        <v>372425.84375</v>
      </c>
      <c r="F487">
        <v>453.55148315429688</v>
      </c>
      <c r="G487">
        <v>12320811</v>
      </c>
      <c r="H487">
        <v>6</v>
      </c>
      <c r="I487">
        <v>27165.1875</v>
      </c>
      <c r="J487">
        <v>1</v>
      </c>
      <c r="K487">
        <v>4.4652962684631348</v>
      </c>
      <c r="L487">
        <v>1269.7021484375</v>
      </c>
    </row>
    <row r="488" spans="1:12" x14ac:dyDescent="0.25">
      <c r="A488">
        <v>1841</v>
      </c>
      <c r="B488" s="1">
        <f>DATE(2023,9,17) + TIME(0,0,0)</f>
        <v>45186</v>
      </c>
      <c r="C488">
        <v>10803426304</v>
      </c>
      <c r="D488">
        <v>24634970</v>
      </c>
      <c r="E488">
        <v>372438.28125</v>
      </c>
      <c r="F488">
        <v>453.09429931640625</v>
      </c>
      <c r="G488">
        <v>12176676</v>
      </c>
      <c r="H488">
        <v>6</v>
      </c>
      <c r="I488">
        <v>26874.484375</v>
      </c>
      <c r="J488">
        <v>1</v>
      </c>
      <c r="K488">
        <v>4.4284119606018066</v>
      </c>
      <c r="L488">
        <v>1245.258056640625</v>
      </c>
    </row>
    <row r="489" spans="1:12" x14ac:dyDescent="0.25">
      <c r="A489">
        <v>1843.99</v>
      </c>
      <c r="B489" s="1">
        <f>DATE(2023,9,19) + TIME(23,45,35)</f>
        <v>45188.989988425928</v>
      </c>
      <c r="C489">
        <v>10839865344</v>
      </c>
      <c r="D489">
        <v>24715342</v>
      </c>
      <c r="E489">
        <v>376151</v>
      </c>
      <c r="F489">
        <v>454.64291381835938</v>
      </c>
      <c r="G489">
        <v>12226335</v>
      </c>
      <c r="H489">
        <v>6</v>
      </c>
      <c r="I489">
        <v>26892.171875</v>
      </c>
      <c r="J489">
        <v>1</v>
      </c>
      <c r="K489">
        <v>4.3646783828735352</v>
      </c>
      <c r="L489">
        <v>1227.3255615234375</v>
      </c>
    </row>
    <row r="490" spans="1:12" x14ac:dyDescent="0.25">
      <c r="A490">
        <v>1844</v>
      </c>
      <c r="B490" s="1">
        <f>DATE(2023,9,20) + TIME(0,0,0)</f>
        <v>45189</v>
      </c>
      <c r="C490">
        <v>10839989248</v>
      </c>
      <c r="D490">
        <v>24715614</v>
      </c>
      <c r="E490">
        <v>376163.625</v>
      </c>
      <c r="F490">
        <v>455.3114013671875</v>
      </c>
      <c r="G490">
        <v>12378854</v>
      </c>
      <c r="H490">
        <v>6</v>
      </c>
      <c r="I490">
        <v>27187.6640625</v>
      </c>
      <c r="J490">
        <v>1</v>
      </c>
      <c r="K490">
        <v>4.4308681488037109</v>
      </c>
      <c r="L490">
        <v>1260.5006103515625</v>
      </c>
    </row>
    <row r="491" spans="1:12" x14ac:dyDescent="0.25">
      <c r="A491">
        <v>1859</v>
      </c>
      <c r="B491" s="1">
        <f>DATE(2023,10,5) + TIME(0,0,0)</f>
        <v>45204</v>
      </c>
      <c r="C491">
        <v>11024545792</v>
      </c>
      <c r="D491">
        <v>25121984</v>
      </c>
      <c r="E491">
        <v>396522.0625</v>
      </c>
      <c r="F491">
        <v>455.49575805664063</v>
      </c>
      <c r="G491">
        <v>12333569</v>
      </c>
      <c r="H491">
        <v>6</v>
      </c>
      <c r="I491">
        <v>27077.244140625</v>
      </c>
      <c r="J491">
        <v>1</v>
      </c>
      <c r="K491">
        <v>4.8295345306396484</v>
      </c>
      <c r="L491">
        <v>1374.0657958984375</v>
      </c>
    </row>
    <row r="492" spans="1:12" x14ac:dyDescent="0.25">
      <c r="A492">
        <v>1859.99</v>
      </c>
      <c r="B492" s="1">
        <f>DATE(2023,10,5) + TIME(23,45,35)</f>
        <v>45204.989988425928</v>
      </c>
      <c r="C492">
        <v>11036689408</v>
      </c>
      <c r="D492">
        <v>25148752</v>
      </c>
      <c r="E492">
        <v>397919.875</v>
      </c>
      <c r="F492">
        <v>453.66311645507813</v>
      </c>
      <c r="G492">
        <v>12265847</v>
      </c>
      <c r="H492">
        <v>6</v>
      </c>
      <c r="I492">
        <v>27037.34765625</v>
      </c>
      <c r="J492">
        <v>1</v>
      </c>
      <c r="K492">
        <v>4.9629254341125488</v>
      </c>
      <c r="L492">
        <v>1411.9156494140625</v>
      </c>
    </row>
    <row r="493" spans="1:12" x14ac:dyDescent="0.25">
      <c r="A493">
        <v>1860</v>
      </c>
      <c r="B493" s="1">
        <f>DATE(2023,10,6) + TIME(0,0,0)</f>
        <v>45205</v>
      </c>
      <c r="C493">
        <v>11036811264</v>
      </c>
      <c r="D493">
        <v>25149020</v>
      </c>
      <c r="E493">
        <v>397933.84375</v>
      </c>
      <c r="F493">
        <v>453.34994506835938</v>
      </c>
      <c r="G493">
        <v>12191793</v>
      </c>
      <c r="H493">
        <v>6</v>
      </c>
      <c r="I493">
        <v>26892.673828125</v>
      </c>
      <c r="J493">
        <v>1</v>
      </c>
      <c r="K493">
        <v>4.9461030960083008</v>
      </c>
      <c r="L493">
        <v>1399.352783203125</v>
      </c>
    </row>
    <row r="494" spans="1:12" x14ac:dyDescent="0.25">
      <c r="A494">
        <v>1870.99</v>
      </c>
      <c r="B494" s="1">
        <f>DATE(2023,10,16) + TIME(23,45,35)</f>
        <v>45215.989988425928</v>
      </c>
      <c r="C494">
        <v>11168719872</v>
      </c>
      <c r="D494">
        <v>25443386</v>
      </c>
      <c r="E494">
        <v>414665.4375</v>
      </c>
      <c r="F494">
        <v>446.91897583007813</v>
      </c>
      <c r="G494">
        <v>11937880</v>
      </c>
      <c r="H494">
        <v>6</v>
      </c>
      <c r="I494">
        <v>26711.5078125</v>
      </c>
      <c r="J494">
        <v>1</v>
      </c>
      <c r="K494">
        <v>5.6502280235290527</v>
      </c>
      <c r="L494">
        <v>1599.6446533203125</v>
      </c>
    </row>
    <row r="495" spans="1:12" x14ac:dyDescent="0.25">
      <c r="A495">
        <v>1871</v>
      </c>
      <c r="B495" s="1">
        <f>DATE(2023,10,17) + TIME(0,0,0)</f>
        <v>45216</v>
      </c>
      <c r="C495">
        <v>11168837632</v>
      </c>
      <c r="D495">
        <v>25443654</v>
      </c>
      <c r="E495">
        <v>414678.71875</v>
      </c>
      <c r="F495">
        <v>441.90374755859375</v>
      </c>
      <c r="G495">
        <v>11797498</v>
      </c>
      <c r="H495">
        <v>5</v>
      </c>
      <c r="I495">
        <v>26696.984375</v>
      </c>
      <c r="J495">
        <v>1</v>
      </c>
      <c r="K495">
        <v>4.7350945472717285</v>
      </c>
      <c r="L495">
        <v>1326.9603271484375</v>
      </c>
    </row>
    <row r="496" spans="1:12" x14ac:dyDescent="0.25">
      <c r="A496">
        <v>1873.99</v>
      </c>
      <c r="B496" s="1">
        <f>DATE(2023,10,19) + TIME(23,45,35)</f>
        <v>45218.989988425928</v>
      </c>
      <c r="C496">
        <v>11204408320</v>
      </c>
      <c r="D496">
        <v>25523262</v>
      </c>
      <c r="E496">
        <v>418788.4375</v>
      </c>
      <c r="F496">
        <v>444.75604248046875</v>
      </c>
      <c r="G496">
        <v>11828563</v>
      </c>
      <c r="H496">
        <v>5</v>
      </c>
      <c r="I496">
        <v>26595.62109375</v>
      </c>
      <c r="J496">
        <v>1</v>
      </c>
      <c r="K496">
        <v>5.0164899826049805</v>
      </c>
      <c r="L496">
        <v>1404.629638671875</v>
      </c>
    </row>
    <row r="497" spans="1:12" x14ac:dyDescent="0.25">
      <c r="A497">
        <v>1874</v>
      </c>
      <c r="B497" s="1">
        <f>DATE(2023,10,20) + TIME(0,0,0)</f>
        <v>45219</v>
      </c>
      <c r="C497">
        <v>11204518912</v>
      </c>
      <c r="D497">
        <v>25523508</v>
      </c>
      <c r="E497">
        <v>418803.9375</v>
      </c>
      <c r="F497">
        <v>448.55230712890625</v>
      </c>
      <c r="G497">
        <v>11037783</v>
      </c>
      <c r="H497">
        <v>4</v>
      </c>
      <c r="I497">
        <v>24607.572265625</v>
      </c>
      <c r="J497">
        <v>1</v>
      </c>
      <c r="K497">
        <v>5.923184871673584</v>
      </c>
      <c r="L497">
        <v>1549.3211669921875</v>
      </c>
    </row>
    <row r="498" spans="1:12" x14ac:dyDescent="0.25">
      <c r="A498">
        <v>1874.99</v>
      </c>
      <c r="B498" s="1">
        <f>DATE(2023,10,20) + TIME(23,45,35)</f>
        <v>45219.989988425928</v>
      </c>
      <c r="C498">
        <v>11215767552</v>
      </c>
      <c r="D498">
        <v>25547888</v>
      </c>
      <c r="E498">
        <v>420336.5</v>
      </c>
      <c r="F498">
        <v>464.29376220703125</v>
      </c>
      <c r="G498">
        <v>11435905</v>
      </c>
      <c r="H498">
        <v>4</v>
      </c>
      <c r="I498">
        <v>24630.75390625</v>
      </c>
      <c r="J498">
        <v>1</v>
      </c>
      <c r="K498">
        <v>5.974240779876709</v>
      </c>
      <c r="L498">
        <v>1564.9971923828125</v>
      </c>
    </row>
    <row r="499" spans="1:12" x14ac:dyDescent="0.25">
      <c r="A499">
        <v>1875</v>
      </c>
      <c r="B499" s="1">
        <f>DATE(2023,10,21) + TIME(0,0,0)</f>
        <v>45220</v>
      </c>
      <c r="C499">
        <v>11215892480</v>
      </c>
      <c r="D499">
        <v>25548156</v>
      </c>
      <c r="E499">
        <v>420355.71875</v>
      </c>
      <c r="F499">
        <v>462.40081787109375</v>
      </c>
      <c r="G499">
        <v>12439117</v>
      </c>
      <c r="H499">
        <v>5</v>
      </c>
      <c r="I499">
        <v>26901.15625</v>
      </c>
      <c r="J499">
        <v>1</v>
      </c>
      <c r="K499">
        <v>6.6651983261108398</v>
      </c>
      <c r="L499">
        <v>1921.0577392578125</v>
      </c>
    </row>
    <row r="500" spans="1:12" x14ac:dyDescent="0.25">
      <c r="A500">
        <v>1877.99</v>
      </c>
      <c r="B500" s="1">
        <f>DATE(2023,10,23) + TIME(23,45,35)</f>
        <v>45222.989988425928</v>
      </c>
      <c r="C500">
        <v>11252090880</v>
      </c>
      <c r="D500">
        <v>25628290</v>
      </c>
      <c r="E500">
        <v>426328.53125</v>
      </c>
      <c r="F500">
        <v>453.60513305664063</v>
      </c>
      <c r="G500">
        <v>12150539</v>
      </c>
      <c r="H500">
        <v>5</v>
      </c>
      <c r="I500">
        <v>26786.599609375</v>
      </c>
      <c r="J500">
        <v>1</v>
      </c>
      <c r="K500">
        <v>6.9959640502929688</v>
      </c>
      <c r="L500">
        <v>2014.9456787109375</v>
      </c>
    </row>
    <row r="501" spans="1:12" x14ac:dyDescent="0.25">
      <c r="A501">
        <v>1878</v>
      </c>
      <c r="B501" s="1">
        <f>DATE(2023,10,24) + TIME(0,0,0)</f>
        <v>45223</v>
      </c>
      <c r="C501">
        <v>11252211712</v>
      </c>
      <c r="D501">
        <v>25628556</v>
      </c>
      <c r="E501">
        <v>426348.625</v>
      </c>
      <c r="F501">
        <v>453.30825805664063</v>
      </c>
      <c r="G501">
        <v>12036345</v>
      </c>
      <c r="H501">
        <v>5</v>
      </c>
      <c r="I501">
        <v>26552.23046875</v>
      </c>
      <c r="J501">
        <v>1</v>
      </c>
      <c r="K501">
        <v>7.0384502410888672</v>
      </c>
      <c r="L501">
        <v>2010.3638916015625</v>
      </c>
    </row>
    <row r="502" spans="1:12" x14ac:dyDescent="0.25">
      <c r="A502">
        <v>1878.99</v>
      </c>
      <c r="B502" s="1">
        <f>DATE(2023,10,24) + TIME(23,45,35)</f>
        <v>45223.989988425928</v>
      </c>
      <c r="C502">
        <v>11264064512</v>
      </c>
      <c r="D502">
        <v>25654820</v>
      </c>
      <c r="E502">
        <v>428355.65625</v>
      </c>
      <c r="F502">
        <v>451.21685791015625</v>
      </c>
      <c r="G502">
        <v>11969474</v>
      </c>
      <c r="H502">
        <v>5</v>
      </c>
      <c r="I502">
        <v>26527.099609375</v>
      </c>
      <c r="J502">
        <v>1</v>
      </c>
      <c r="K502">
        <v>7.1097731590270996</v>
      </c>
      <c r="L502">
        <v>2030.371337890625</v>
      </c>
    </row>
    <row r="503" spans="1:12" x14ac:dyDescent="0.25">
      <c r="A503">
        <v>1879</v>
      </c>
      <c r="B503" s="1">
        <f>DATE(2023,10,25) + TIME(0,0,0)</f>
        <v>45224</v>
      </c>
      <c r="C503">
        <v>11264183296</v>
      </c>
      <c r="D503">
        <v>25655086</v>
      </c>
      <c r="E503">
        <v>428373</v>
      </c>
      <c r="F503">
        <v>446.95327758789063</v>
      </c>
      <c r="G503">
        <v>11914578</v>
      </c>
      <c r="H503">
        <v>6</v>
      </c>
      <c r="I503">
        <v>26657.32421875</v>
      </c>
      <c r="J503">
        <v>1</v>
      </c>
      <c r="K503">
        <v>6.1077718734741211</v>
      </c>
      <c r="L503">
        <v>1734.082275390625</v>
      </c>
    </row>
    <row r="504" spans="1:12" x14ac:dyDescent="0.25">
      <c r="A504">
        <v>1880.84</v>
      </c>
      <c r="B504" s="1">
        <f>DATE(2023,10,26) + TIME(20,9,35)</f>
        <v>45225.839988425927</v>
      </c>
      <c r="C504">
        <v>11285997568</v>
      </c>
      <c r="D504">
        <v>25704176</v>
      </c>
      <c r="E504">
        <v>431550.53125</v>
      </c>
      <c r="F504">
        <v>444.18020629882813</v>
      </c>
      <c r="G504">
        <v>11852298</v>
      </c>
      <c r="H504">
        <v>6</v>
      </c>
      <c r="I504">
        <v>26683.53515625</v>
      </c>
      <c r="J504">
        <v>1</v>
      </c>
      <c r="K504">
        <v>6.0682811737060547</v>
      </c>
      <c r="L504">
        <v>1723.83935546875</v>
      </c>
    </row>
    <row r="505" spans="1:12" x14ac:dyDescent="0.25">
      <c r="A505">
        <v>1880.99</v>
      </c>
      <c r="B505" s="1">
        <f>DATE(2023,10,26) + TIME(23,45,35)</f>
        <v>45225.989988425928</v>
      </c>
      <c r="C505">
        <v>11287776256</v>
      </c>
      <c r="D505">
        <v>25708178</v>
      </c>
      <c r="E505">
        <v>431809.0625</v>
      </c>
      <c r="F505">
        <v>444.36264038085938</v>
      </c>
      <c r="G505">
        <v>11857303</v>
      </c>
      <c r="H505">
        <v>6</v>
      </c>
      <c r="I505">
        <v>26683.84375</v>
      </c>
      <c r="J505">
        <v>1</v>
      </c>
      <c r="K505">
        <v>6.0670013427734375</v>
      </c>
      <c r="L505">
        <v>1723.47216796875</v>
      </c>
    </row>
    <row r="506" spans="1:12" x14ac:dyDescent="0.25">
      <c r="A506">
        <v>1881</v>
      </c>
      <c r="B506" s="1">
        <f>DATE(2023,10,27) + TIME(0,0,0)</f>
        <v>45226</v>
      </c>
      <c r="C506">
        <v>11287892992</v>
      </c>
      <c r="D506">
        <v>25708442</v>
      </c>
      <c r="E506">
        <v>431826.1875</v>
      </c>
      <c r="F506">
        <v>444.529541015625</v>
      </c>
      <c r="G506">
        <v>11695927</v>
      </c>
      <c r="H506">
        <v>6</v>
      </c>
      <c r="I506">
        <v>26310.798828125</v>
      </c>
      <c r="J506">
        <v>1</v>
      </c>
      <c r="K506">
        <v>6.112307071685791</v>
      </c>
      <c r="L506">
        <v>1712.8941650390625</v>
      </c>
    </row>
    <row r="507" spans="1:12" x14ac:dyDescent="0.25">
      <c r="A507">
        <v>1881.99</v>
      </c>
      <c r="B507" s="1">
        <f>DATE(2023,10,27) + TIME(23,45,35)</f>
        <v>45226.989988425928</v>
      </c>
      <c r="C507">
        <v>11299477504</v>
      </c>
      <c r="D507">
        <v>25734488</v>
      </c>
      <c r="E507">
        <v>433524.6875</v>
      </c>
      <c r="F507">
        <v>445.08743286132813</v>
      </c>
      <c r="G507">
        <v>11710469</v>
      </c>
      <c r="H507">
        <v>6</v>
      </c>
      <c r="I507">
        <v>26310.490234375</v>
      </c>
      <c r="J507">
        <v>1</v>
      </c>
      <c r="K507">
        <v>6.1221556663513184</v>
      </c>
      <c r="L507">
        <v>1715.81396484375</v>
      </c>
    </row>
    <row r="508" spans="1:12" x14ac:dyDescent="0.25">
      <c r="A508">
        <v>1882</v>
      </c>
      <c r="B508" s="1">
        <f>DATE(2023,10,28) + TIME(0,0,0)</f>
        <v>45227</v>
      </c>
      <c r="C508">
        <v>11299595264</v>
      </c>
      <c r="D508">
        <v>25734754</v>
      </c>
      <c r="E508">
        <v>433542</v>
      </c>
      <c r="F508">
        <v>445.20614624023438</v>
      </c>
      <c r="G508">
        <v>11804897</v>
      </c>
      <c r="H508">
        <v>6</v>
      </c>
      <c r="I508">
        <v>26515.57421875</v>
      </c>
      <c r="J508">
        <v>1</v>
      </c>
      <c r="K508">
        <v>6.1269454956054688</v>
      </c>
      <c r="L508">
        <v>1730.6295166015625</v>
      </c>
    </row>
    <row r="509" spans="1:12" x14ac:dyDescent="0.25">
      <c r="A509">
        <v>1911.99</v>
      </c>
      <c r="B509" s="1">
        <f>DATE(2023,11,26) + TIME(23,45,35)</f>
        <v>45256.989988425928</v>
      </c>
      <c r="C509">
        <v>11655159808</v>
      </c>
      <c r="D509">
        <v>26528488</v>
      </c>
      <c r="E509">
        <v>486871.78125</v>
      </c>
      <c r="F509">
        <v>449.26727294921875</v>
      </c>
      <c r="G509">
        <v>11882409</v>
      </c>
      <c r="H509">
        <v>6</v>
      </c>
      <c r="I509">
        <v>26448.41796875</v>
      </c>
      <c r="J509">
        <v>1</v>
      </c>
      <c r="K509">
        <v>6.3677535057067871</v>
      </c>
      <c r="L509">
        <v>1798.707275390625</v>
      </c>
    </row>
    <row r="510" spans="1:12" x14ac:dyDescent="0.25">
      <c r="A510">
        <v>1912</v>
      </c>
      <c r="B510" s="1">
        <f>DATE(2023,11,27) + TIME(0,0,0)</f>
        <v>45257</v>
      </c>
      <c r="C510">
        <v>11655278592</v>
      </c>
      <c r="D510">
        <v>26528754</v>
      </c>
      <c r="E510">
        <v>486889.6875</v>
      </c>
      <c r="F510">
        <v>449.13946533203125</v>
      </c>
      <c r="G510">
        <v>11894330</v>
      </c>
      <c r="H510">
        <v>6</v>
      </c>
      <c r="I510">
        <v>26482.48828125</v>
      </c>
      <c r="J510">
        <v>1</v>
      </c>
      <c r="K510">
        <v>6.3365273475646973</v>
      </c>
      <c r="L510">
        <v>1791.594970703125</v>
      </c>
    </row>
    <row r="511" spans="1:12" x14ac:dyDescent="0.25">
      <c r="A511">
        <v>1919</v>
      </c>
      <c r="B511" s="1">
        <f>DATE(2023,12,4) + TIME(0,0,0)</f>
        <v>45264</v>
      </c>
      <c r="C511">
        <v>11738611712</v>
      </c>
      <c r="D511">
        <v>26714142</v>
      </c>
      <c r="E511">
        <v>499428.09375</v>
      </c>
      <c r="F511">
        <v>449.72845458984375</v>
      </c>
      <c r="G511">
        <v>11911061</v>
      </c>
      <c r="H511">
        <v>6</v>
      </c>
      <c r="I511">
        <v>26485.005859375</v>
      </c>
      <c r="J511">
        <v>1</v>
      </c>
      <c r="K511">
        <v>6.3325614929199219</v>
      </c>
      <c r="L511">
        <v>1790.568115234375</v>
      </c>
    </row>
    <row r="512" spans="1:12" x14ac:dyDescent="0.25">
      <c r="A512">
        <v>1919.99</v>
      </c>
      <c r="B512" s="1">
        <f>DATE(2023,12,4) + TIME(23,45,35)</f>
        <v>45264.989988425928</v>
      </c>
      <c r="C512">
        <v>11750410240</v>
      </c>
      <c r="D512">
        <v>26740364</v>
      </c>
      <c r="E512">
        <v>501200.125</v>
      </c>
      <c r="F512">
        <v>449.96841430664063</v>
      </c>
      <c r="G512">
        <v>11918296</v>
      </c>
      <c r="H512">
        <v>6</v>
      </c>
      <c r="I512">
        <v>26486.962890625</v>
      </c>
      <c r="J512">
        <v>1</v>
      </c>
      <c r="K512">
        <v>6.330042839050293</v>
      </c>
      <c r="L512">
        <v>1789.93994140625</v>
      </c>
    </row>
    <row r="513" spans="1:12" x14ac:dyDescent="0.25">
      <c r="A513">
        <v>1920</v>
      </c>
      <c r="B513" s="1">
        <f>DATE(2023,12,5) + TIME(0,0,0)</f>
        <v>45265</v>
      </c>
      <c r="C513">
        <v>11750529024</v>
      </c>
      <c r="D513">
        <v>26740628</v>
      </c>
      <c r="E513">
        <v>501218.0625</v>
      </c>
      <c r="F513">
        <v>450.07470703125</v>
      </c>
      <c r="G513">
        <v>11852702</v>
      </c>
      <c r="H513">
        <v>6</v>
      </c>
      <c r="I513">
        <v>26334.96484375</v>
      </c>
      <c r="J513">
        <v>1</v>
      </c>
      <c r="K513">
        <v>6.3721508979797363</v>
      </c>
      <c r="L513">
        <v>1792.3126220703125</v>
      </c>
    </row>
    <row r="514" spans="1:12" x14ac:dyDescent="0.25">
      <c r="A514">
        <v>1930.99</v>
      </c>
      <c r="B514" s="1">
        <f>DATE(2023,12,15) + TIME(23,45,35)</f>
        <v>45275.989988425928</v>
      </c>
      <c r="C514">
        <v>11880833024</v>
      </c>
      <c r="D514">
        <v>27030006</v>
      </c>
      <c r="E514">
        <v>520903.875</v>
      </c>
      <c r="F514">
        <v>451.98831176757813</v>
      </c>
      <c r="G514">
        <v>11907570</v>
      </c>
      <c r="H514">
        <v>6</v>
      </c>
      <c r="I514">
        <v>26344.86328125</v>
      </c>
      <c r="J514">
        <v>1</v>
      </c>
      <c r="K514">
        <v>6.3697185516357422</v>
      </c>
      <c r="L514">
        <v>1792.2552490234375</v>
      </c>
    </row>
    <row r="515" spans="1:12" x14ac:dyDescent="0.25">
      <c r="A515">
        <v>1931</v>
      </c>
      <c r="B515" s="1">
        <f>DATE(2023,12,16) + TIME(0,0,0)</f>
        <v>45276</v>
      </c>
      <c r="C515">
        <v>11880953856</v>
      </c>
      <c r="D515">
        <v>27030272</v>
      </c>
      <c r="E515">
        <v>520925.8125</v>
      </c>
      <c r="F515">
        <v>456.82156372070313</v>
      </c>
      <c r="G515">
        <v>12172758</v>
      </c>
      <c r="H515">
        <v>5</v>
      </c>
      <c r="I515">
        <v>26646.63671875</v>
      </c>
      <c r="J515">
        <v>1</v>
      </c>
      <c r="K515">
        <v>7.6042766571044922</v>
      </c>
      <c r="L515">
        <v>2193.049560546875</v>
      </c>
    </row>
    <row r="516" spans="1:12" x14ac:dyDescent="0.25">
      <c r="A516">
        <v>1931.99</v>
      </c>
      <c r="B516" s="1">
        <f>DATE(2023,12,16) + TIME(23,45,35)</f>
        <v>45276.989988425928</v>
      </c>
      <c r="C516">
        <v>11893223424</v>
      </c>
      <c r="D516">
        <v>27056604</v>
      </c>
      <c r="E516">
        <v>523096.875</v>
      </c>
      <c r="F516">
        <v>465.6219482421875</v>
      </c>
      <c r="G516">
        <v>12374686</v>
      </c>
      <c r="H516">
        <v>5</v>
      </c>
      <c r="I516">
        <v>26576.681640625</v>
      </c>
      <c r="J516">
        <v>1</v>
      </c>
      <c r="K516">
        <v>7.7025151252746582</v>
      </c>
      <c r="L516">
        <v>2217.907470703125</v>
      </c>
    </row>
    <row r="517" spans="1:12" x14ac:dyDescent="0.25">
      <c r="A517">
        <v>1932</v>
      </c>
      <c r="B517" s="1">
        <f>DATE(2023,12,17) + TIME(0,0,0)</f>
        <v>45277</v>
      </c>
      <c r="C517">
        <v>11893345280</v>
      </c>
      <c r="D517">
        <v>27056866</v>
      </c>
      <c r="E517">
        <v>523118.40625</v>
      </c>
      <c r="F517">
        <v>464.4033203125</v>
      </c>
      <c r="G517">
        <v>12142097</v>
      </c>
      <c r="H517">
        <v>5</v>
      </c>
      <c r="I517">
        <v>26145.5859375</v>
      </c>
      <c r="J517">
        <v>1</v>
      </c>
      <c r="K517">
        <v>7.6095876693725586</v>
      </c>
      <c r="L517">
        <v>2153.439208984375</v>
      </c>
    </row>
    <row r="518" spans="1:12" x14ac:dyDescent="0.25">
      <c r="A518">
        <v>1934</v>
      </c>
      <c r="B518" s="1">
        <f>DATE(2023,12,19) + TIME(0,0,0)</f>
        <v>45279</v>
      </c>
      <c r="C518">
        <v>11917516800</v>
      </c>
      <c r="D518">
        <v>27109156</v>
      </c>
      <c r="E518">
        <v>527433.1875</v>
      </c>
      <c r="F518">
        <v>460.64901733398438</v>
      </c>
      <c r="G518">
        <v>12051660</v>
      </c>
      <c r="H518">
        <v>5</v>
      </c>
      <c r="I518">
        <v>26162.34765625</v>
      </c>
      <c r="J518">
        <v>1</v>
      </c>
      <c r="K518">
        <v>7.5892295837402344</v>
      </c>
      <c r="L518">
        <v>2148.58154296875</v>
      </c>
    </row>
    <row r="519" spans="1:12" x14ac:dyDescent="0.25">
      <c r="A519">
        <v>1934.99</v>
      </c>
      <c r="B519" s="1">
        <f>DATE(2023,12,19) + TIME(23,45,35)</f>
        <v>45279.989988425928</v>
      </c>
      <c r="C519">
        <v>11929403392</v>
      </c>
      <c r="D519">
        <v>27135040</v>
      </c>
      <c r="E519">
        <v>529576.75</v>
      </c>
      <c r="F519">
        <v>458.9556884765625</v>
      </c>
      <c r="G519">
        <v>12002370</v>
      </c>
      <c r="H519">
        <v>5</v>
      </c>
      <c r="I519">
        <v>26151.48046875</v>
      </c>
      <c r="J519">
        <v>1</v>
      </c>
      <c r="K519">
        <v>7.6545772552490234</v>
      </c>
      <c r="L519">
        <v>2167.714599609375</v>
      </c>
    </row>
    <row r="520" spans="1:12" x14ac:dyDescent="0.25">
      <c r="A520">
        <v>1935</v>
      </c>
      <c r="B520" s="1">
        <f>DATE(2023,12,20) + TIME(0,0,0)</f>
        <v>45280</v>
      </c>
      <c r="C520">
        <v>11929523200</v>
      </c>
      <c r="D520">
        <v>27135302</v>
      </c>
      <c r="E520">
        <v>529598.5</v>
      </c>
      <c r="F520">
        <v>459.54837036132813</v>
      </c>
      <c r="G520">
        <v>11971053</v>
      </c>
      <c r="H520">
        <v>5</v>
      </c>
      <c r="I520">
        <v>26049.603515625</v>
      </c>
      <c r="J520">
        <v>1</v>
      </c>
      <c r="K520">
        <v>7.7007646560668945</v>
      </c>
      <c r="L520">
        <v>2173.385986328125</v>
      </c>
    </row>
    <row r="521" spans="1:12" x14ac:dyDescent="0.25">
      <c r="A521">
        <v>1935.99</v>
      </c>
      <c r="B521" s="1">
        <f>DATE(2023,12,20) + TIME(23,45,35)</f>
        <v>45280.989988425928</v>
      </c>
      <c r="C521">
        <v>11941440512</v>
      </c>
      <c r="D521">
        <v>27161102</v>
      </c>
      <c r="E521">
        <v>531755.3125</v>
      </c>
      <c r="F521">
        <v>461.52944946289063</v>
      </c>
      <c r="G521">
        <v>12021830</v>
      </c>
      <c r="H521">
        <v>5</v>
      </c>
      <c r="I521">
        <v>26047.80859375</v>
      </c>
      <c r="J521">
        <v>1</v>
      </c>
      <c r="K521">
        <v>7.7478280067443848</v>
      </c>
      <c r="L521">
        <v>2187.633544921875</v>
      </c>
    </row>
    <row r="522" spans="1:12" x14ac:dyDescent="0.25">
      <c r="A522">
        <v>1936</v>
      </c>
      <c r="B522" s="1">
        <f>DATE(2023,12,21) + TIME(0,0,0)</f>
        <v>45281</v>
      </c>
      <c r="C522">
        <v>11941560320</v>
      </c>
      <c r="D522">
        <v>27161364</v>
      </c>
      <c r="E522">
        <v>531773.625</v>
      </c>
      <c r="F522">
        <v>455.18173217773438</v>
      </c>
      <c r="G522">
        <v>11944721</v>
      </c>
      <c r="H522">
        <v>6</v>
      </c>
      <c r="I522">
        <v>26241.654296875</v>
      </c>
      <c r="J522">
        <v>1</v>
      </c>
      <c r="K522">
        <v>6.5408916473388672</v>
      </c>
      <c r="L522">
        <v>1836.5660400390625</v>
      </c>
    </row>
    <row r="523" spans="1:12" x14ac:dyDescent="0.25">
      <c r="A523">
        <v>1944.99</v>
      </c>
      <c r="B523" s="1">
        <f>DATE(2023,12,29) + TIME(23,45,35)</f>
        <v>45289.989988425928</v>
      </c>
      <c r="C523">
        <v>12048283648</v>
      </c>
      <c r="D523">
        <v>27397890</v>
      </c>
      <c r="E523">
        <v>547702.125</v>
      </c>
      <c r="F523">
        <v>451.73519897460938</v>
      </c>
      <c r="G523">
        <v>11893764</v>
      </c>
      <c r="H523">
        <v>6</v>
      </c>
      <c r="I523">
        <v>26329.060546875</v>
      </c>
      <c r="J523">
        <v>1</v>
      </c>
      <c r="K523">
        <v>6.2472319602966309</v>
      </c>
      <c r="L523">
        <v>1754.4415283203125</v>
      </c>
    </row>
    <row r="524" spans="1:12" x14ac:dyDescent="0.25">
      <c r="A524">
        <v>1945</v>
      </c>
      <c r="B524" s="1">
        <f>DATE(2023,12,30) + TIME(0,0,0)</f>
        <v>45290</v>
      </c>
      <c r="C524">
        <v>12048403456</v>
      </c>
      <c r="D524">
        <v>27398156</v>
      </c>
      <c r="E524">
        <v>547719.9375</v>
      </c>
      <c r="F524">
        <v>451.9993896484375</v>
      </c>
      <c r="G524">
        <v>12009073</v>
      </c>
      <c r="H524">
        <v>6</v>
      </c>
      <c r="I524">
        <v>26568.78125</v>
      </c>
      <c r="J524">
        <v>1</v>
      </c>
      <c r="K524">
        <v>6.2919774055480957</v>
      </c>
      <c r="L524">
        <v>1783.9473876953125</v>
      </c>
    </row>
    <row r="525" spans="1:12" x14ac:dyDescent="0.25">
      <c r="A525">
        <v>1949.74</v>
      </c>
      <c r="B525" s="1">
        <f>DATE(2024,1,3) + TIME(17,45,35)</f>
        <v>45294.739988425928</v>
      </c>
      <c r="C525">
        <v>12105687040</v>
      </c>
      <c r="D525">
        <v>27524166</v>
      </c>
      <c r="E525">
        <v>556116.375</v>
      </c>
      <c r="F525">
        <v>456.64080810546875</v>
      </c>
      <c r="G525">
        <v>12150525</v>
      </c>
      <c r="H525">
        <v>6</v>
      </c>
      <c r="I525">
        <v>26608.49609375</v>
      </c>
      <c r="J525">
        <v>1</v>
      </c>
      <c r="K525">
        <v>6.2174992561340332</v>
      </c>
      <c r="L525">
        <v>1764.0635986328125</v>
      </c>
    </row>
    <row r="526" spans="1:12" x14ac:dyDescent="0.25">
      <c r="A526">
        <v>1949.99</v>
      </c>
      <c r="B526" s="1">
        <f>DATE(2024,1,3) + TIME(23,45,35)</f>
        <v>45294.989988425928</v>
      </c>
      <c r="C526">
        <v>12108729344</v>
      </c>
      <c r="D526">
        <v>27530816</v>
      </c>
      <c r="E526">
        <v>556558.25</v>
      </c>
      <c r="F526">
        <v>457.453369140625</v>
      </c>
      <c r="G526">
        <v>12171267</v>
      </c>
      <c r="H526">
        <v>6</v>
      </c>
      <c r="I526">
        <v>26606.57421875</v>
      </c>
      <c r="J526">
        <v>1</v>
      </c>
      <c r="K526">
        <v>6.2294778823852539</v>
      </c>
      <c r="L526">
        <v>1767.5604248046875</v>
      </c>
    </row>
    <row r="527" spans="1:12" x14ac:dyDescent="0.25">
      <c r="A527">
        <v>1950</v>
      </c>
      <c r="B527" s="1">
        <f>DATE(2024,1,4) + TIME(0,0,0)</f>
        <v>45295</v>
      </c>
      <c r="C527">
        <v>12108849152</v>
      </c>
      <c r="D527">
        <v>27531078</v>
      </c>
      <c r="E527">
        <v>556576.0625</v>
      </c>
      <c r="F527">
        <v>458.20230102539063</v>
      </c>
      <c r="G527">
        <v>11939181</v>
      </c>
      <c r="H527">
        <v>6</v>
      </c>
      <c r="I527">
        <v>26056.572265625</v>
      </c>
      <c r="J527">
        <v>1</v>
      </c>
      <c r="K527">
        <v>6.393791675567627</v>
      </c>
      <c r="L527">
        <v>1779.7996826171875</v>
      </c>
    </row>
    <row r="528" spans="1:12" x14ac:dyDescent="0.25">
      <c r="A528">
        <v>1950.99</v>
      </c>
      <c r="B528" s="1">
        <f>DATE(2024,1,4) + TIME(23,45,35)</f>
        <v>45295.989988425928</v>
      </c>
      <c r="C528">
        <v>12120668160</v>
      </c>
      <c r="D528">
        <v>27556840</v>
      </c>
      <c r="E528">
        <v>558341.3125</v>
      </c>
      <c r="F528">
        <v>457.79403686523438</v>
      </c>
      <c r="G528">
        <v>11904469</v>
      </c>
      <c r="H528">
        <v>6</v>
      </c>
      <c r="I528">
        <v>26003.984375</v>
      </c>
      <c r="J528">
        <v>1</v>
      </c>
      <c r="K528">
        <v>6.4464168548583984</v>
      </c>
      <c r="L528">
        <v>1791.8343505859375</v>
      </c>
    </row>
    <row r="529" spans="1:12" x14ac:dyDescent="0.25">
      <c r="A529">
        <v>1951</v>
      </c>
      <c r="B529" s="1">
        <f>DATE(2024,1,5) + TIME(0,0,0)</f>
        <v>45296</v>
      </c>
      <c r="C529">
        <v>12120790016</v>
      </c>
      <c r="D529">
        <v>27557104</v>
      </c>
      <c r="E529">
        <v>558362.3125</v>
      </c>
      <c r="F529">
        <v>460.65176391601563</v>
      </c>
      <c r="G529">
        <v>12163094</v>
      </c>
      <c r="H529">
        <v>5</v>
      </c>
      <c r="I529">
        <v>26404.099609375</v>
      </c>
      <c r="J529">
        <v>1</v>
      </c>
      <c r="K529">
        <v>7.3739495277404785</v>
      </c>
      <c r="L529">
        <v>2102.02734375</v>
      </c>
    </row>
    <row r="530" spans="1:12" x14ac:dyDescent="0.25">
      <c r="A530">
        <v>1953.99</v>
      </c>
      <c r="B530" s="1">
        <f>DATE(2024,1,7) + TIME(23,45,35)</f>
        <v>45298.989988425928</v>
      </c>
      <c r="C530">
        <v>12157822976</v>
      </c>
      <c r="D530">
        <v>27636030</v>
      </c>
      <c r="E530">
        <v>564749.3125</v>
      </c>
      <c r="F530">
        <v>467.27392578125</v>
      </c>
      <c r="G530">
        <v>12312547</v>
      </c>
      <c r="H530">
        <v>5</v>
      </c>
      <c r="I530">
        <v>26349.740234375</v>
      </c>
      <c r="J530">
        <v>1</v>
      </c>
      <c r="K530">
        <v>7.6871480941772461</v>
      </c>
      <c r="L530">
        <v>2194.21630859375</v>
      </c>
    </row>
    <row r="531" spans="1:12" x14ac:dyDescent="0.25">
      <c r="A531">
        <v>1954</v>
      </c>
      <c r="B531" s="1">
        <f>DATE(2024,1,8) + TIME(0,0,0)</f>
        <v>45299</v>
      </c>
      <c r="C531">
        <v>12157943808</v>
      </c>
      <c r="D531">
        <v>27636292</v>
      </c>
      <c r="E531">
        <v>564767.625</v>
      </c>
      <c r="F531">
        <v>461.3033447265625</v>
      </c>
      <c r="G531">
        <v>12062861</v>
      </c>
      <c r="H531">
        <v>6</v>
      </c>
      <c r="I531">
        <v>26149.51953125</v>
      </c>
      <c r="J531">
        <v>1</v>
      </c>
      <c r="K531">
        <v>6.5616374015808105</v>
      </c>
      <c r="L531">
        <v>1836.3299560546875</v>
      </c>
    </row>
    <row r="532" spans="1:12" x14ac:dyDescent="0.25">
      <c r="A532">
        <v>1967.56</v>
      </c>
      <c r="B532" s="1">
        <f>DATE(2024,1,21) + TIME(13,26,23)</f>
        <v>45312.559988425928</v>
      </c>
      <c r="C532">
        <v>12319844352</v>
      </c>
      <c r="D532">
        <v>27991220</v>
      </c>
      <c r="E532">
        <v>589056.3125</v>
      </c>
      <c r="F532">
        <v>460.41354370117188</v>
      </c>
      <c r="G532">
        <v>12065326</v>
      </c>
      <c r="H532">
        <v>6</v>
      </c>
      <c r="I532">
        <v>26205.41015625</v>
      </c>
      <c r="J532">
        <v>1</v>
      </c>
      <c r="K532">
        <v>6.3422956466674805</v>
      </c>
      <c r="L532">
        <v>1774.5732421875</v>
      </c>
    </row>
    <row r="533" spans="1:12" x14ac:dyDescent="0.25">
      <c r="A533">
        <v>1967.99</v>
      </c>
      <c r="B533" s="1">
        <f>DATE(2024,1,21) + TIME(23,45,35)</f>
        <v>45312.989988425928</v>
      </c>
      <c r="C533">
        <v>12325060608</v>
      </c>
      <c r="D533">
        <v>28002496</v>
      </c>
      <c r="E533">
        <v>589798.0625</v>
      </c>
      <c r="F533">
        <v>462.58740234375</v>
      </c>
      <c r="G533">
        <v>12131751</v>
      </c>
      <c r="H533">
        <v>6</v>
      </c>
      <c r="I533">
        <v>26225.85546875</v>
      </c>
      <c r="J533">
        <v>1</v>
      </c>
      <c r="K533">
        <v>6.1714639663696289</v>
      </c>
      <c r="L533">
        <v>1724.9754638671875</v>
      </c>
    </row>
    <row r="534" spans="1:12" x14ac:dyDescent="0.25">
      <c r="A534">
        <v>1968</v>
      </c>
      <c r="B534" s="1">
        <f>DATE(2024,1,22) + TIME(0,0,0)</f>
        <v>45313</v>
      </c>
      <c r="C534">
        <v>12325181440</v>
      </c>
      <c r="D534">
        <v>28002758</v>
      </c>
      <c r="E534">
        <v>589815.25</v>
      </c>
      <c r="F534">
        <v>462.5706787109375</v>
      </c>
      <c r="G534">
        <v>12047084</v>
      </c>
      <c r="H534">
        <v>6</v>
      </c>
      <c r="I534">
        <v>26043.767578125</v>
      </c>
      <c r="J534">
        <v>1</v>
      </c>
      <c r="K534">
        <v>6.2022666931152344</v>
      </c>
      <c r="L534">
        <v>1722.1141357421875</v>
      </c>
    </row>
    <row r="535" spans="1:12" x14ac:dyDescent="0.25">
      <c r="A535">
        <v>1969.99</v>
      </c>
      <c r="B535" s="1">
        <f>DATE(2024,1,23) + TIME(23,45,35)</f>
        <v>45314.989988425928</v>
      </c>
      <c r="C535">
        <v>12349045760</v>
      </c>
      <c r="D535">
        <v>28054518</v>
      </c>
      <c r="E535">
        <v>593329.3125</v>
      </c>
      <c r="F535">
        <v>460.13107299804688</v>
      </c>
      <c r="G535">
        <v>11951877</v>
      </c>
      <c r="H535">
        <v>6</v>
      </c>
      <c r="I535">
        <v>25974.939453125</v>
      </c>
      <c r="J535">
        <v>1</v>
      </c>
      <c r="K535">
        <v>6.437385082244873</v>
      </c>
      <c r="L535">
        <v>1787.15283203125</v>
      </c>
    </row>
    <row r="536" spans="1:12" x14ac:dyDescent="0.25">
      <c r="A536">
        <v>1970</v>
      </c>
      <c r="B536" s="1">
        <f>DATE(2024,1,24) + TIME(0,0,0)</f>
        <v>45315</v>
      </c>
      <c r="C536">
        <v>12349165568</v>
      </c>
      <c r="D536">
        <v>28054776</v>
      </c>
      <c r="E536">
        <v>593347.25</v>
      </c>
      <c r="F536">
        <v>460.24850463867188</v>
      </c>
      <c r="G536">
        <v>11913892</v>
      </c>
      <c r="H536">
        <v>6</v>
      </c>
      <c r="I536">
        <v>25885.78125</v>
      </c>
      <c r="J536">
        <v>1</v>
      </c>
      <c r="K536">
        <v>6.4851956367492676</v>
      </c>
      <c r="L536">
        <v>1795.1634521484375</v>
      </c>
    </row>
    <row r="537" spans="1:12" x14ac:dyDescent="0.25">
      <c r="A537">
        <v>1970.49</v>
      </c>
      <c r="B537" s="1">
        <f>DATE(2024,1,24) + TIME(11,45,35)</f>
        <v>45315.489988425928</v>
      </c>
      <c r="C537">
        <v>12355000320</v>
      </c>
      <c r="D537">
        <v>28067466</v>
      </c>
      <c r="E537">
        <v>594237.375</v>
      </c>
      <c r="F537">
        <v>459.72409057617188</v>
      </c>
      <c r="G537">
        <v>11904784</v>
      </c>
      <c r="H537">
        <v>6</v>
      </c>
      <c r="I537">
        <v>25895.498046875</v>
      </c>
      <c r="J537">
        <v>1</v>
      </c>
      <c r="K537">
        <v>6.5667810440063477</v>
      </c>
      <c r="L537">
        <v>1820.0172119140625</v>
      </c>
    </row>
    <row r="538" spans="1:12" x14ac:dyDescent="0.25">
      <c r="A538">
        <v>1970.5</v>
      </c>
      <c r="B538" s="1">
        <f>DATE(2024,1,24) + TIME(12,0,0)</f>
        <v>45315.5</v>
      </c>
      <c r="C538">
        <v>12355120128</v>
      </c>
      <c r="D538">
        <v>28067728</v>
      </c>
      <c r="E538">
        <v>594255.5625</v>
      </c>
      <c r="F538">
        <v>459.36004638671875</v>
      </c>
      <c r="G538">
        <v>12051120</v>
      </c>
      <c r="H538">
        <v>6</v>
      </c>
      <c r="I538">
        <v>26234.583984375</v>
      </c>
      <c r="J538">
        <v>1</v>
      </c>
      <c r="K538">
        <v>6.4814696311950684</v>
      </c>
      <c r="L538">
        <v>1818.2349853515625</v>
      </c>
    </row>
    <row r="539" spans="1:12" x14ac:dyDescent="0.25">
      <c r="A539">
        <v>1978.99</v>
      </c>
      <c r="B539" s="1">
        <f>DATE(2024,2,1) + TIME(23,45,35)</f>
        <v>45323.989988425928</v>
      </c>
      <c r="C539">
        <v>12458022912</v>
      </c>
      <c r="D539">
        <v>28290456</v>
      </c>
      <c r="E539">
        <v>609527.875</v>
      </c>
      <c r="F539">
        <v>464.26425170898438</v>
      </c>
      <c r="G539">
        <v>12188365</v>
      </c>
      <c r="H539">
        <v>6</v>
      </c>
      <c r="I539">
        <v>26253.076171875</v>
      </c>
      <c r="J539">
        <v>1</v>
      </c>
      <c r="K539">
        <v>6.3034219741821289</v>
      </c>
      <c r="L539">
        <v>1766.17138671875</v>
      </c>
    </row>
    <row r="540" spans="1:12" x14ac:dyDescent="0.25">
      <c r="A540">
        <v>1979</v>
      </c>
      <c r="B540" s="1">
        <f>DATE(2024,2,2) + TIME(0,0,0)</f>
        <v>45324</v>
      </c>
      <c r="C540">
        <v>12458143744</v>
      </c>
      <c r="D540">
        <v>28290716</v>
      </c>
      <c r="E540">
        <v>609545.5</v>
      </c>
      <c r="F540">
        <v>464.46896362304688</v>
      </c>
      <c r="G540">
        <v>12115886</v>
      </c>
      <c r="H540">
        <v>6</v>
      </c>
      <c r="I540">
        <v>26085.458984375</v>
      </c>
      <c r="J540">
        <v>1</v>
      </c>
      <c r="K540">
        <v>6.3300213813781738</v>
      </c>
      <c r="L540">
        <v>1762.80078125</v>
      </c>
    </row>
    <row r="541" spans="1:12" x14ac:dyDescent="0.25">
      <c r="A541">
        <v>1993.99</v>
      </c>
      <c r="B541" s="1">
        <f>DATE(2024,2,16) + TIME(23,45,35)</f>
        <v>45338.989988425928</v>
      </c>
      <c r="C541">
        <v>12639651840</v>
      </c>
      <c r="D541">
        <v>28680948</v>
      </c>
      <c r="E541">
        <v>637240.5</v>
      </c>
      <c r="F541">
        <v>466.76025390625</v>
      </c>
      <c r="G541">
        <v>12141605</v>
      </c>
      <c r="H541">
        <v>6</v>
      </c>
      <c r="I541">
        <v>26012.509765625</v>
      </c>
      <c r="J541">
        <v>1</v>
      </c>
      <c r="K541">
        <v>6.7032251358032227</v>
      </c>
      <c r="L541">
        <v>1868.95751953125</v>
      </c>
    </row>
    <row r="542" spans="1:12" x14ac:dyDescent="0.25">
      <c r="A542">
        <v>1994</v>
      </c>
      <c r="B542" s="1">
        <f>DATE(2024,2,17) + TIME(0,0,0)</f>
        <v>45339</v>
      </c>
      <c r="C542">
        <v>12639771648</v>
      </c>
      <c r="D542">
        <v>28681202</v>
      </c>
      <c r="E542">
        <v>637262</v>
      </c>
      <c r="F542">
        <v>474.75021362304688</v>
      </c>
      <c r="G542">
        <v>12025766</v>
      </c>
      <c r="H542">
        <v>5</v>
      </c>
      <c r="I542">
        <v>25330.72265625</v>
      </c>
      <c r="J542">
        <v>1</v>
      </c>
      <c r="K542">
        <v>7.8340659141540527</v>
      </c>
      <c r="L542">
        <v>2153.100830078125</v>
      </c>
    </row>
    <row r="543" spans="1:12" x14ac:dyDescent="0.25">
      <c r="A543">
        <v>1998.99</v>
      </c>
      <c r="B543" s="1">
        <f>DATE(2024,2,21) + TIME(23,45,35)</f>
        <v>45343.989988425928</v>
      </c>
      <c r="C543">
        <v>12701229056</v>
      </c>
      <c r="D543">
        <v>28807218</v>
      </c>
      <c r="E543">
        <v>648203.75</v>
      </c>
      <c r="F543">
        <v>483.11080932617188</v>
      </c>
      <c r="G543">
        <v>12185526</v>
      </c>
      <c r="H543">
        <v>5</v>
      </c>
      <c r="I543">
        <v>25223.044921875</v>
      </c>
      <c r="J543">
        <v>1</v>
      </c>
      <c r="K543">
        <v>8.1686325073242188</v>
      </c>
      <c r="L543">
        <v>2243.65380859375</v>
      </c>
    </row>
    <row r="544" spans="1:12" x14ac:dyDescent="0.25">
      <c r="A544">
        <v>1999</v>
      </c>
      <c r="B544" s="1">
        <f>DATE(2024,2,22) + TIME(0,0,0)</f>
        <v>45344</v>
      </c>
      <c r="C544">
        <v>12701351936</v>
      </c>
      <c r="D544">
        <v>28807478</v>
      </c>
      <c r="E544">
        <v>648223.0625</v>
      </c>
      <c r="F544">
        <v>474.30783081054688</v>
      </c>
      <c r="G544">
        <v>12250309</v>
      </c>
      <c r="H544">
        <v>6</v>
      </c>
      <c r="I544">
        <v>25827.759765625</v>
      </c>
      <c r="J544">
        <v>1</v>
      </c>
      <c r="K544">
        <v>6.9695930480957031</v>
      </c>
      <c r="L544">
        <v>1934.9476318359375</v>
      </c>
    </row>
    <row r="545" spans="1:12" x14ac:dyDescent="0.25">
      <c r="A545">
        <v>2002.99</v>
      </c>
      <c r="B545" s="1">
        <f>DATE(2024,2,25) + TIME(23,45,35)</f>
        <v>45347.989988425928</v>
      </c>
      <c r="C545">
        <v>12749721600</v>
      </c>
      <c r="D545">
        <v>28910530</v>
      </c>
      <c r="E545">
        <v>655925.125</v>
      </c>
      <c r="F545">
        <v>470.73321533203125</v>
      </c>
      <c r="G545">
        <v>12159959</v>
      </c>
      <c r="H545">
        <v>6</v>
      </c>
      <c r="I545">
        <v>25831.953125</v>
      </c>
      <c r="J545">
        <v>1</v>
      </c>
      <c r="K545">
        <v>6.9214553833007813</v>
      </c>
      <c r="L545">
        <v>1920.9013671875</v>
      </c>
    </row>
    <row r="546" spans="1:12" x14ac:dyDescent="0.25">
      <c r="A546">
        <v>2003</v>
      </c>
      <c r="B546" s="1">
        <f>DATE(2024,2,26) + TIME(0,0,0)</f>
        <v>45348</v>
      </c>
      <c r="C546">
        <v>12749842432</v>
      </c>
      <c r="D546">
        <v>28910786</v>
      </c>
      <c r="E546">
        <v>655943.9375</v>
      </c>
      <c r="F546">
        <v>470.40737915039063</v>
      </c>
      <c r="G546">
        <v>12048859</v>
      </c>
      <c r="H546">
        <v>6</v>
      </c>
      <c r="I546">
        <v>25613.669921875</v>
      </c>
      <c r="J546">
        <v>1</v>
      </c>
      <c r="K546">
        <v>6.8612337112426758</v>
      </c>
      <c r="L546">
        <v>1886.876708984375</v>
      </c>
    </row>
    <row r="547" spans="1:12" x14ac:dyDescent="0.25">
      <c r="A547">
        <v>2006.99</v>
      </c>
      <c r="B547" s="1">
        <f>DATE(2024,2,29) + TIME(23,45,35)</f>
        <v>45351.989988425928</v>
      </c>
      <c r="C547">
        <v>12797992960</v>
      </c>
      <c r="D547">
        <v>29012928</v>
      </c>
      <c r="E547">
        <v>663509.4375</v>
      </c>
      <c r="F547">
        <v>471.22531127929688</v>
      </c>
      <c r="G547">
        <v>12051799</v>
      </c>
      <c r="H547">
        <v>6</v>
      </c>
      <c r="I547">
        <v>25575.44921875</v>
      </c>
      <c r="J547">
        <v>1</v>
      </c>
      <c r="K547">
        <v>6.9512243270874023</v>
      </c>
      <c r="L547">
        <v>1910.6181640625</v>
      </c>
    </row>
    <row r="548" spans="1:12" x14ac:dyDescent="0.25">
      <c r="A548">
        <v>2007</v>
      </c>
      <c r="B548" s="1">
        <f>DATE(2024,3,1) + TIME(0,0,0)</f>
        <v>45352</v>
      </c>
      <c r="C548">
        <v>12798113792</v>
      </c>
      <c r="D548">
        <v>29013186</v>
      </c>
      <c r="E548">
        <v>663528.625</v>
      </c>
      <c r="F548">
        <v>471.09158325195313</v>
      </c>
      <c r="G548">
        <v>12090209</v>
      </c>
      <c r="H548">
        <v>6</v>
      </c>
      <c r="I548">
        <v>25664.2421875</v>
      </c>
      <c r="J548">
        <v>1</v>
      </c>
      <c r="K548">
        <v>6.9676675796508789</v>
      </c>
      <c r="L548">
        <v>1922.1265869140625</v>
      </c>
    </row>
    <row r="549" spans="1:12" x14ac:dyDescent="0.25">
      <c r="A549">
        <v>2009.99</v>
      </c>
      <c r="B549" s="1">
        <f>DATE(2024,3,3) + TIME(23,45,35)</f>
        <v>45354.989988425928</v>
      </c>
      <c r="C549">
        <v>12834304000</v>
      </c>
      <c r="D549">
        <v>29089890</v>
      </c>
      <c r="E549">
        <v>669277.25</v>
      </c>
      <c r="F549">
        <v>472.26119995117188</v>
      </c>
      <c r="G549">
        <v>12104914</v>
      </c>
      <c r="H549">
        <v>6</v>
      </c>
      <c r="I549">
        <v>25631.8203125</v>
      </c>
      <c r="J549">
        <v>1</v>
      </c>
      <c r="K549">
        <v>7.0305776596069336</v>
      </c>
      <c r="L549">
        <v>1938.341552734375</v>
      </c>
    </row>
    <row r="550" spans="1:12" x14ac:dyDescent="0.25">
      <c r="A550">
        <v>2010</v>
      </c>
      <c r="B550" s="1">
        <f>DATE(2024,3,4) + TIME(0,0,0)</f>
        <v>45355</v>
      </c>
      <c r="C550">
        <v>12834423808</v>
      </c>
      <c r="D550">
        <v>29090146</v>
      </c>
      <c r="E550">
        <v>669296.9375</v>
      </c>
      <c r="F550">
        <v>472.97348022460938</v>
      </c>
      <c r="G550">
        <v>12049032</v>
      </c>
      <c r="H550">
        <v>6</v>
      </c>
      <c r="I550">
        <v>25475.0703125</v>
      </c>
      <c r="J550">
        <v>1</v>
      </c>
      <c r="K550">
        <v>7.1774153709411621</v>
      </c>
      <c r="L550">
        <v>1969.834716796875</v>
      </c>
    </row>
    <row r="551" spans="1:12" x14ac:dyDescent="0.25">
      <c r="A551">
        <v>2011.99</v>
      </c>
      <c r="B551" s="1">
        <f>DATE(2024,3,5) + TIME(23,45,35)</f>
        <v>45356.989988425928</v>
      </c>
      <c r="C551">
        <v>12858342400</v>
      </c>
      <c r="D551">
        <v>29140722</v>
      </c>
      <c r="E551">
        <v>673328.5</v>
      </c>
      <c r="F551">
        <v>473.35604858398438</v>
      </c>
      <c r="G551">
        <v>12026410</v>
      </c>
      <c r="H551">
        <v>6</v>
      </c>
      <c r="I551">
        <v>25406.689453125</v>
      </c>
      <c r="J551">
        <v>1</v>
      </c>
      <c r="K551">
        <v>7.4084296226501465</v>
      </c>
      <c r="L551">
        <v>2032.8380126953125</v>
      </c>
    </row>
    <row r="552" spans="1:12" x14ac:dyDescent="0.25">
      <c r="A552">
        <v>2012</v>
      </c>
      <c r="B552" s="1">
        <f>DATE(2024,3,6) + TIME(0,0,0)</f>
        <v>45357</v>
      </c>
      <c r="C552">
        <v>12858463232</v>
      </c>
      <c r="D552">
        <v>29140980</v>
      </c>
      <c r="E552">
        <v>673348.5625</v>
      </c>
      <c r="F552">
        <v>472.2252197265625</v>
      </c>
      <c r="G552">
        <v>12128599</v>
      </c>
      <c r="H552">
        <v>6</v>
      </c>
      <c r="I552">
        <v>25683.9296875</v>
      </c>
      <c r="J552">
        <v>1</v>
      </c>
      <c r="K552">
        <v>7.2401823997497559</v>
      </c>
      <c r="L552">
        <v>2004.7080078125</v>
      </c>
    </row>
    <row r="553" spans="1:12" x14ac:dyDescent="0.25">
      <c r="A553">
        <v>2014.99</v>
      </c>
      <c r="B553" s="1">
        <f>DATE(2024,3,8) + TIME(23,45,35)</f>
        <v>45359.989988425928</v>
      </c>
      <c r="C553">
        <v>12894722048</v>
      </c>
      <c r="D553">
        <v>29217762</v>
      </c>
      <c r="E553">
        <v>679342.25</v>
      </c>
      <c r="F553">
        <v>472.7386474609375</v>
      </c>
      <c r="G553">
        <v>12138143</v>
      </c>
      <c r="H553">
        <v>6</v>
      </c>
      <c r="I553">
        <v>25676.22265625</v>
      </c>
      <c r="J553">
        <v>1</v>
      </c>
      <c r="K553">
        <v>7.2380895614624023</v>
      </c>
      <c r="L553">
        <v>2003.48193359375</v>
      </c>
    </row>
    <row r="554" spans="1:12" x14ac:dyDescent="0.25">
      <c r="A554">
        <v>2015</v>
      </c>
      <c r="B554" s="1">
        <f>DATE(2024,3,9) + TIME(0,0,0)</f>
        <v>45360</v>
      </c>
      <c r="C554">
        <v>12894838784</v>
      </c>
      <c r="D554">
        <v>29218008</v>
      </c>
      <c r="E554">
        <v>679361.375</v>
      </c>
      <c r="F554">
        <v>472.33056640625</v>
      </c>
      <c r="G554">
        <v>11685063</v>
      </c>
      <c r="H554">
        <v>6</v>
      </c>
      <c r="I554">
        <v>24739.162109375</v>
      </c>
      <c r="J554">
        <v>1</v>
      </c>
      <c r="K554">
        <v>7.1775555610656738</v>
      </c>
      <c r="L554">
        <v>1912.9718017578125</v>
      </c>
    </row>
    <row r="555" spans="1:12" x14ac:dyDescent="0.25">
      <c r="A555">
        <v>2015.99</v>
      </c>
      <c r="B555" s="1">
        <f>DATE(2024,3,9) + TIME(23,45,35)</f>
        <v>45360.989988425928</v>
      </c>
      <c r="C555">
        <v>12906372096</v>
      </c>
      <c r="D555">
        <v>29242502</v>
      </c>
      <c r="E555">
        <v>681254.3125</v>
      </c>
      <c r="F555">
        <v>470.60147094726563</v>
      </c>
      <c r="G555">
        <v>11643568</v>
      </c>
      <c r="H555">
        <v>6</v>
      </c>
      <c r="I555">
        <v>24741.884765625</v>
      </c>
      <c r="J555">
        <v>1</v>
      </c>
      <c r="K555">
        <v>7.1658535003662109</v>
      </c>
      <c r="L555">
        <v>1909.822265625</v>
      </c>
    </row>
    <row r="556" spans="1:12" x14ac:dyDescent="0.25">
      <c r="A556">
        <v>2016</v>
      </c>
      <c r="B556" s="1">
        <f>DATE(2024,3,10) + TIME(0,0,0)</f>
        <v>45361</v>
      </c>
      <c r="C556">
        <v>12906492928</v>
      </c>
      <c r="D556">
        <v>29242760</v>
      </c>
      <c r="E556">
        <v>681269.75</v>
      </c>
      <c r="F556">
        <v>470.53829956054688</v>
      </c>
      <c r="G556">
        <v>12144330</v>
      </c>
      <c r="H556">
        <v>5</v>
      </c>
      <c r="I556">
        <v>25809.439453125</v>
      </c>
      <c r="J556">
        <v>1</v>
      </c>
      <c r="K556">
        <v>5.6259288787841797</v>
      </c>
      <c r="L556">
        <v>1538.580078125</v>
      </c>
    </row>
    <row r="557" spans="1:12" x14ac:dyDescent="0.25">
      <c r="A557">
        <v>2017.99</v>
      </c>
      <c r="B557" s="1">
        <f>DATE(2024,3,11) + TIME(23,45,35)</f>
        <v>45362.989988425928</v>
      </c>
      <c r="C557">
        <v>12931456000</v>
      </c>
      <c r="D557">
        <v>29294226</v>
      </c>
      <c r="E557">
        <v>684315.1875</v>
      </c>
      <c r="F557">
        <v>488.6693115234375</v>
      </c>
      <c r="G557">
        <v>12638668</v>
      </c>
      <c r="H557">
        <v>5</v>
      </c>
      <c r="I557">
        <v>25863.435546875</v>
      </c>
      <c r="J557">
        <v>1</v>
      </c>
      <c r="K557">
        <v>5.5797991752624512</v>
      </c>
      <c r="L557">
        <v>1528.4100341796875</v>
      </c>
    </row>
    <row r="558" spans="1:12" x14ac:dyDescent="0.25">
      <c r="A558">
        <v>2018</v>
      </c>
      <c r="B558" s="1">
        <f>DATE(2024,3,12) + TIME(0,0,0)</f>
        <v>45363</v>
      </c>
      <c r="C558">
        <v>12931580928</v>
      </c>
      <c r="D558">
        <v>29294478</v>
      </c>
      <c r="E558">
        <v>684339.1875</v>
      </c>
      <c r="F558">
        <v>495.07363891601563</v>
      </c>
      <c r="G558">
        <v>12479281</v>
      </c>
      <c r="H558">
        <v>5</v>
      </c>
      <c r="I558">
        <v>25206.919921875</v>
      </c>
      <c r="J558">
        <v>1</v>
      </c>
      <c r="K558">
        <v>8.6755199432373047</v>
      </c>
      <c r="L558">
        <v>2394.572998046875</v>
      </c>
    </row>
    <row r="559" spans="1:12" x14ac:dyDescent="0.25">
      <c r="A559">
        <v>2018.49</v>
      </c>
      <c r="B559" s="1">
        <f>DATE(2024,3,12) + TIME(11,45,35)</f>
        <v>45363.489988425928</v>
      </c>
      <c r="C559">
        <v>12937696256</v>
      </c>
      <c r="D559">
        <v>29306828</v>
      </c>
      <c r="E559">
        <v>685513.5</v>
      </c>
      <c r="F559">
        <v>495.06997680664063</v>
      </c>
      <c r="G559">
        <v>12478569</v>
      </c>
      <c r="H559">
        <v>5</v>
      </c>
      <c r="I559">
        <v>25205.66796875</v>
      </c>
      <c r="J559">
        <v>1</v>
      </c>
      <c r="K559">
        <v>8.6794757843017578</v>
      </c>
      <c r="L559">
        <v>2395.649658203125</v>
      </c>
    </row>
    <row r="560" spans="1:12" x14ac:dyDescent="0.25">
      <c r="A560">
        <v>2018.5</v>
      </c>
      <c r="B560" s="1">
        <f>DATE(2024,3,12) + TIME(12,0,0)</f>
        <v>45363.5</v>
      </c>
      <c r="C560">
        <v>12937823232</v>
      </c>
      <c r="D560">
        <v>29307088</v>
      </c>
      <c r="E560">
        <v>685534.0625</v>
      </c>
      <c r="F560">
        <v>486.783935546875</v>
      </c>
      <c r="G560">
        <v>12706826</v>
      </c>
      <c r="H560">
        <v>6</v>
      </c>
      <c r="I560">
        <v>26103.626953125</v>
      </c>
      <c r="J560">
        <v>1</v>
      </c>
      <c r="K560">
        <v>7.2960176467895508</v>
      </c>
      <c r="L560">
        <v>2054.415771484375</v>
      </c>
    </row>
    <row r="561" spans="1:12" x14ac:dyDescent="0.25">
      <c r="A561">
        <v>2019.38</v>
      </c>
      <c r="B561" s="1">
        <f>DATE(2024,3,13) + TIME(9,7,11)</f>
        <v>45364.379988425928</v>
      </c>
      <c r="C561">
        <v>12948874240</v>
      </c>
      <c r="D561">
        <v>29330046</v>
      </c>
      <c r="E561">
        <v>687356.0625</v>
      </c>
      <c r="F561">
        <v>479.01141357421875</v>
      </c>
      <c r="G561">
        <v>12491339</v>
      </c>
      <c r="H561">
        <v>6</v>
      </c>
      <c r="I561">
        <v>26077.33203125</v>
      </c>
      <c r="J561">
        <v>1</v>
      </c>
      <c r="K561">
        <v>7.3899073600769043</v>
      </c>
      <c r="L561">
        <v>2080.86474609375</v>
      </c>
    </row>
    <row r="562" spans="1:12" x14ac:dyDescent="0.25">
      <c r="A562">
        <v>2019.99</v>
      </c>
      <c r="B562" s="1">
        <f>DATE(2024,3,13) + TIME(23,45,35)</f>
        <v>45364.989988425928</v>
      </c>
      <c r="C562">
        <v>12956433408</v>
      </c>
      <c r="D562">
        <v>29345946</v>
      </c>
      <c r="E562">
        <v>688633.0625</v>
      </c>
      <c r="F562">
        <v>474.97286987304688</v>
      </c>
      <c r="G562">
        <v>12379419</v>
      </c>
      <c r="H562">
        <v>6</v>
      </c>
      <c r="I562">
        <v>26063.423828125</v>
      </c>
      <c r="J562">
        <v>1</v>
      </c>
      <c r="K562">
        <v>7.4391570091247559</v>
      </c>
      <c r="L562">
        <v>2094.729248046875</v>
      </c>
    </row>
    <row r="563" spans="1:12" x14ac:dyDescent="0.25">
      <c r="A563">
        <v>2020</v>
      </c>
      <c r="B563" s="1">
        <f>DATE(2024,3,14) + TIME(0,0,0)</f>
        <v>45365</v>
      </c>
      <c r="C563">
        <v>12956555264</v>
      </c>
      <c r="D563">
        <v>29346204</v>
      </c>
      <c r="E563">
        <v>688653.5625</v>
      </c>
      <c r="F563">
        <v>473.67864990234375</v>
      </c>
      <c r="G563">
        <v>12244470</v>
      </c>
      <c r="H563">
        <v>6</v>
      </c>
      <c r="I563">
        <v>25849.740234375</v>
      </c>
      <c r="J563">
        <v>1</v>
      </c>
      <c r="K563">
        <v>7.3478646278381348</v>
      </c>
      <c r="L563">
        <v>2050.0380859375</v>
      </c>
    </row>
    <row r="564" spans="1:12" x14ac:dyDescent="0.25">
      <c r="A564">
        <v>2025.99</v>
      </c>
      <c r="B564" s="1">
        <f>DATE(2024,3,19) + TIME(23,45,35)</f>
        <v>45370.989988425928</v>
      </c>
      <c r="C564">
        <v>13030108160</v>
      </c>
      <c r="D564">
        <v>29501000</v>
      </c>
      <c r="E564">
        <v>700975.875</v>
      </c>
      <c r="F564">
        <v>478.65325927734375</v>
      </c>
      <c r="G564">
        <v>12365353</v>
      </c>
      <c r="H564">
        <v>6</v>
      </c>
      <c r="I564">
        <v>25833.6328125</v>
      </c>
      <c r="J564">
        <v>1</v>
      </c>
      <c r="K564">
        <v>7.4042658805847168</v>
      </c>
      <c r="L564">
        <v>2065.743896484375</v>
      </c>
    </row>
    <row r="565" spans="1:12" x14ac:dyDescent="0.25">
      <c r="A565">
        <v>2026</v>
      </c>
      <c r="B565" s="1">
        <f>DATE(2024,3,20) + TIME(0,0,0)</f>
        <v>45371</v>
      </c>
      <c r="C565">
        <v>13030226944</v>
      </c>
      <c r="D565">
        <v>29501248</v>
      </c>
      <c r="E565">
        <v>700996.0625</v>
      </c>
      <c r="F565">
        <v>479.967041015625</v>
      </c>
      <c r="G565">
        <v>11912058</v>
      </c>
      <c r="H565">
        <v>5</v>
      </c>
      <c r="I565">
        <v>24818.4921875</v>
      </c>
      <c r="J565">
        <v>1</v>
      </c>
      <c r="K565">
        <v>7.525273323059082</v>
      </c>
      <c r="L565">
        <v>2019.64306640625</v>
      </c>
    </row>
    <row r="566" spans="1:12" x14ac:dyDescent="0.25">
      <c r="A566">
        <v>2026.99</v>
      </c>
      <c r="B566" s="1">
        <f>DATE(2024,3,20) + TIME(23,45,35)</f>
        <v>45371.989988425928</v>
      </c>
      <c r="C566">
        <v>13042305024</v>
      </c>
      <c r="D566">
        <v>29525838</v>
      </c>
      <c r="E566">
        <v>702975.0625</v>
      </c>
      <c r="F566">
        <v>494.76547241210938</v>
      </c>
      <c r="G566">
        <v>12290189</v>
      </c>
      <c r="H566">
        <v>5</v>
      </c>
      <c r="I566">
        <v>24840.431640625</v>
      </c>
      <c r="J566">
        <v>1</v>
      </c>
      <c r="K566">
        <v>7.4409728050231934</v>
      </c>
      <c r="L566">
        <v>1996.96337890625</v>
      </c>
    </row>
    <row r="567" spans="1:12" x14ac:dyDescent="0.25">
      <c r="A567">
        <v>2027</v>
      </c>
      <c r="B567" s="1">
        <f>DATE(2024,3,21) + TIME(0,0,0)</f>
        <v>45372</v>
      </c>
      <c r="C567">
        <v>13042432000</v>
      </c>
      <c r="D567">
        <v>29526096</v>
      </c>
      <c r="E567">
        <v>702994.375</v>
      </c>
      <c r="F567">
        <v>493.41378784179688</v>
      </c>
      <c r="G567">
        <v>12663331</v>
      </c>
      <c r="H567">
        <v>6</v>
      </c>
      <c r="I567">
        <v>25664.728515625</v>
      </c>
      <c r="J567">
        <v>1</v>
      </c>
      <c r="K567">
        <v>7.0141935348510742</v>
      </c>
      <c r="L567">
        <v>1935.966064453125</v>
      </c>
    </row>
    <row r="568" spans="1:12" x14ac:dyDescent="0.25">
      <c r="A568">
        <v>2032.99</v>
      </c>
      <c r="B568" s="1">
        <f>DATE(2024,3,26) + TIME(23,45,35)</f>
        <v>45377.989988425928</v>
      </c>
      <c r="C568">
        <v>13116069888</v>
      </c>
      <c r="D568">
        <v>29679226</v>
      </c>
      <c r="E568">
        <v>715196.25</v>
      </c>
      <c r="F568">
        <v>481.24502563476563</v>
      </c>
      <c r="G568">
        <v>12291169</v>
      </c>
      <c r="H568">
        <v>6</v>
      </c>
      <c r="I568">
        <v>25540.35546875</v>
      </c>
      <c r="J568">
        <v>1</v>
      </c>
      <c r="K568">
        <v>7.4651522636413574</v>
      </c>
      <c r="L568">
        <v>2060.44140625</v>
      </c>
    </row>
    <row r="569" spans="1:12" x14ac:dyDescent="0.25">
      <c r="A569">
        <v>2033</v>
      </c>
      <c r="B569" s="1">
        <f>DATE(2024,3,27) + TIME(0,0,0)</f>
        <v>45378</v>
      </c>
      <c r="C569">
        <v>13116197888</v>
      </c>
      <c r="D569">
        <v>29679480</v>
      </c>
      <c r="E569">
        <v>715221.6875</v>
      </c>
      <c r="F569">
        <v>503.85940551757813</v>
      </c>
      <c r="G569">
        <v>12796122</v>
      </c>
      <c r="H569">
        <v>5</v>
      </c>
      <c r="I569">
        <v>25396.216796875</v>
      </c>
      <c r="J569">
        <v>1</v>
      </c>
      <c r="K569">
        <v>9.1035232543945313</v>
      </c>
      <c r="L569">
        <v>2543.498291015625</v>
      </c>
    </row>
    <row r="570" spans="1:12" x14ac:dyDescent="0.25">
      <c r="A570">
        <v>2033.99</v>
      </c>
      <c r="B570" s="1">
        <f>DATE(2024,3,27) + TIME(23,45,35)</f>
        <v>45378.989988425928</v>
      </c>
      <c r="C570">
        <v>13129117696</v>
      </c>
      <c r="D570">
        <v>29704620</v>
      </c>
      <c r="E570">
        <v>717735.3125</v>
      </c>
      <c r="F570">
        <v>516.8369140625</v>
      </c>
      <c r="G570">
        <v>13123568</v>
      </c>
      <c r="H570">
        <v>5</v>
      </c>
      <c r="I570">
        <v>25392.0859375</v>
      </c>
      <c r="J570">
        <v>1</v>
      </c>
      <c r="K570">
        <v>9.1123151779174805</v>
      </c>
      <c r="L570">
        <v>2545.787109375</v>
      </c>
    </row>
    <row r="571" spans="1:12" x14ac:dyDescent="0.25">
      <c r="A571">
        <v>2034</v>
      </c>
      <c r="B571" s="1">
        <f>DATE(2024,3,28) + TIME(0,0,0)</f>
        <v>45379</v>
      </c>
      <c r="C571">
        <v>13129248768</v>
      </c>
      <c r="D571">
        <v>29704876</v>
      </c>
      <c r="E571">
        <v>717760.5625</v>
      </c>
      <c r="F571">
        <v>515.02362060546875</v>
      </c>
      <c r="G571">
        <v>13099735</v>
      </c>
      <c r="H571">
        <v>5</v>
      </c>
      <c r="I571">
        <v>25435.212890625</v>
      </c>
      <c r="J571">
        <v>1</v>
      </c>
      <c r="K571">
        <v>9.0400314331054688</v>
      </c>
      <c r="L571">
        <v>2527.87158203125</v>
      </c>
    </row>
    <row r="572" spans="1:12" x14ac:dyDescent="0.25">
      <c r="A572">
        <v>2036.99</v>
      </c>
      <c r="B572" s="1">
        <f>DATE(2024,3,30) + TIME(23,45,35)</f>
        <v>45381.989988425928</v>
      </c>
      <c r="C572">
        <v>13167744000</v>
      </c>
      <c r="D572">
        <v>29780788</v>
      </c>
      <c r="E572">
        <v>725472.25</v>
      </c>
      <c r="F572">
        <v>505.39794921875</v>
      </c>
      <c r="G572">
        <v>12833512</v>
      </c>
      <c r="H572">
        <v>5</v>
      </c>
      <c r="I572">
        <v>25392.884765625</v>
      </c>
      <c r="J572">
        <v>1</v>
      </c>
      <c r="K572">
        <v>9.2108030319213867</v>
      </c>
      <c r="L572">
        <v>2576.1748046875</v>
      </c>
    </row>
    <row r="573" spans="1:12" x14ac:dyDescent="0.25">
      <c r="A573">
        <v>2037</v>
      </c>
      <c r="B573" s="1">
        <f>DATE(2024,3,31) + TIME(0,0,0)</f>
        <v>45382</v>
      </c>
      <c r="C573">
        <v>13167872000</v>
      </c>
      <c r="D573">
        <v>29781048</v>
      </c>
      <c r="E573">
        <v>725488.6875</v>
      </c>
      <c r="F573">
        <v>490.02395629882813</v>
      </c>
      <c r="G573">
        <v>12734183</v>
      </c>
      <c r="H573">
        <v>5</v>
      </c>
      <c r="I573">
        <v>25986.857421875</v>
      </c>
      <c r="J573">
        <v>1</v>
      </c>
      <c r="K573">
        <v>5.9517974853515625</v>
      </c>
      <c r="L573">
        <v>1644.5662841796875</v>
      </c>
    </row>
    <row r="574" spans="1:12" x14ac:dyDescent="0.25">
      <c r="A574">
        <v>2037.39</v>
      </c>
      <c r="B574" s="1">
        <f>DATE(2024,3,31) + TIME(9,21,36)</f>
        <v>45382.39</v>
      </c>
      <c r="C574">
        <v>13172827136</v>
      </c>
      <c r="D574">
        <v>29791182</v>
      </c>
      <c r="E574">
        <v>726131.0625</v>
      </c>
      <c r="F574">
        <v>488.4583740234375</v>
      </c>
      <c r="G574">
        <v>12691730</v>
      </c>
      <c r="H574">
        <v>5</v>
      </c>
      <c r="I574">
        <v>25983.23828125</v>
      </c>
      <c r="J574">
        <v>1</v>
      </c>
      <c r="K574">
        <v>5.9651970863342285</v>
      </c>
      <c r="L574">
        <v>1648.274169921875</v>
      </c>
    </row>
    <row r="575" spans="1:12" x14ac:dyDescent="0.25">
      <c r="A575">
        <v>2037.4</v>
      </c>
      <c r="B575" s="1">
        <f>DATE(2024,3,31) + TIME(9,35,59)</f>
        <v>45382.399988425925</v>
      </c>
      <c r="C575">
        <v>13172953088</v>
      </c>
      <c r="D575">
        <v>29791442</v>
      </c>
      <c r="E575">
        <v>726152.625</v>
      </c>
      <c r="F575">
        <v>485.04293823242188</v>
      </c>
      <c r="G575">
        <v>12602270</v>
      </c>
      <c r="H575">
        <v>6</v>
      </c>
      <c r="I575">
        <v>25981.76171875</v>
      </c>
      <c r="J575">
        <v>1</v>
      </c>
      <c r="K575">
        <v>7.6550812721252441</v>
      </c>
      <c r="L575">
        <v>2153.800048828125</v>
      </c>
    </row>
    <row r="576" spans="1:12" x14ac:dyDescent="0.25">
      <c r="A576">
        <v>2038.99</v>
      </c>
      <c r="B576" s="1">
        <f>DATE(2024,4,1) + TIME(23,45,35)</f>
        <v>45383.989988425928</v>
      </c>
      <c r="C576">
        <v>13192685568</v>
      </c>
      <c r="D576">
        <v>29832694</v>
      </c>
      <c r="E576">
        <v>729582.0625</v>
      </c>
      <c r="F576">
        <v>477.60137939453125</v>
      </c>
      <c r="G576">
        <v>12391726</v>
      </c>
      <c r="H576">
        <v>6</v>
      </c>
      <c r="I576">
        <v>25945.75</v>
      </c>
      <c r="J576">
        <v>1</v>
      </c>
      <c r="K576">
        <v>7.6604785919189453</v>
      </c>
      <c r="L576">
        <v>2152.457275390625</v>
      </c>
    </row>
    <row r="577" spans="1:12" x14ac:dyDescent="0.25">
      <c r="A577">
        <v>2039</v>
      </c>
      <c r="B577" s="1">
        <f>DATE(2024,4,2) + TIME(0,0,0)</f>
        <v>45384</v>
      </c>
      <c r="C577">
        <v>13192806400</v>
      </c>
      <c r="D577">
        <v>29832948</v>
      </c>
      <c r="E577">
        <v>729602.75</v>
      </c>
      <c r="F577">
        <v>477.72467041015625</v>
      </c>
      <c r="G577">
        <v>12115820</v>
      </c>
      <c r="H577">
        <v>5</v>
      </c>
      <c r="I577">
        <v>25361.513671875</v>
      </c>
      <c r="J577">
        <v>1</v>
      </c>
      <c r="K577">
        <v>7.5334620475769043</v>
      </c>
      <c r="L577">
        <v>2066.260986328125</v>
      </c>
    </row>
    <row r="578" spans="1:12" x14ac:dyDescent="0.25">
      <c r="A578">
        <v>2039.49</v>
      </c>
      <c r="B578" s="1">
        <f>DATE(2024,4,2) + TIME(11,45,35)</f>
        <v>45384.489988425928</v>
      </c>
      <c r="C578">
        <v>13198824448</v>
      </c>
      <c r="D578">
        <v>29845384</v>
      </c>
      <c r="E578">
        <v>730606.5625</v>
      </c>
      <c r="F578">
        <v>486.37942504882813</v>
      </c>
      <c r="G578">
        <v>12346682</v>
      </c>
      <c r="H578">
        <v>5</v>
      </c>
      <c r="I578">
        <v>25384.876953125</v>
      </c>
      <c r="J578">
        <v>1</v>
      </c>
      <c r="K578">
        <v>7.4465031623840332</v>
      </c>
      <c r="L578">
        <v>2042.3709716796875</v>
      </c>
    </row>
    <row r="579" spans="1:12" x14ac:dyDescent="0.25">
      <c r="A579">
        <v>2039.5</v>
      </c>
      <c r="B579" s="1">
        <f>DATE(2024,4,2) + TIME(12,0,0)</f>
        <v>45384.5</v>
      </c>
      <c r="C579">
        <v>13198950400</v>
      </c>
      <c r="D579">
        <v>29845644</v>
      </c>
      <c r="E579">
        <v>730627.125</v>
      </c>
      <c r="F579">
        <v>483.80789184570313</v>
      </c>
      <c r="G579">
        <v>12615990</v>
      </c>
      <c r="H579">
        <v>6</v>
      </c>
      <c r="I579">
        <v>26076.4453125</v>
      </c>
      <c r="J579">
        <v>1</v>
      </c>
      <c r="K579">
        <v>7.3113212585449219</v>
      </c>
      <c r="L579">
        <v>2056.920654296875</v>
      </c>
    </row>
    <row r="580" spans="1:12" x14ac:dyDescent="0.25">
      <c r="A580">
        <v>2039.99</v>
      </c>
      <c r="B580" s="1">
        <f>DATE(2024,4,2) + TIME(23,45,35)</f>
        <v>45384.989988425928</v>
      </c>
      <c r="C580">
        <v>13205050368</v>
      </c>
      <c r="D580">
        <v>29858388</v>
      </c>
      <c r="E580">
        <v>731655.75</v>
      </c>
      <c r="F580">
        <v>477.76229858398438</v>
      </c>
      <c r="G580">
        <v>12417038</v>
      </c>
      <c r="H580">
        <v>6</v>
      </c>
      <c r="I580">
        <v>25989.990234375</v>
      </c>
      <c r="J580">
        <v>1</v>
      </c>
      <c r="K580">
        <v>7.5085310935974121</v>
      </c>
      <c r="L580">
        <v>2109.88818359375</v>
      </c>
    </row>
    <row r="581" spans="1:12" x14ac:dyDescent="0.25">
      <c r="A581">
        <v>2040</v>
      </c>
      <c r="B581" s="1">
        <f>DATE(2024,4,3) + TIME(0,0,0)</f>
        <v>45385</v>
      </c>
      <c r="C581">
        <v>13205172224</v>
      </c>
      <c r="D581">
        <v>29858644</v>
      </c>
      <c r="E581">
        <v>731671.5625</v>
      </c>
      <c r="F581">
        <v>477.14797973632813</v>
      </c>
      <c r="G581">
        <v>12190355</v>
      </c>
      <c r="H581">
        <v>5</v>
      </c>
      <c r="I581">
        <v>25548.373046875</v>
      </c>
      <c r="J581">
        <v>1</v>
      </c>
      <c r="K581">
        <v>5.8341751098632813</v>
      </c>
      <c r="L581">
        <v>1582.8851318359375</v>
      </c>
    </row>
    <row r="582" spans="1:12" x14ac:dyDescent="0.25">
      <c r="A582">
        <v>2040.02</v>
      </c>
      <c r="B582" s="1">
        <f>DATE(2024,4,3) + TIME(0,28,47)</f>
        <v>45385.019988425927</v>
      </c>
      <c r="C582">
        <v>13205415936</v>
      </c>
      <c r="D582">
        <v>29859154</v>
      </c>
      <c r="E582">
        <v>731703.25</v>
      </c>
      <c r="F582">
        <v>477.60751342773438</v>
      </c>
      <c r="G582">
        <v>12201330</v>
      </c>
      <c r="H582">
        <v>5</v>
      </c>
      <c r="I582">
        <v>25546.771484375</v>
      </c>
      <c r="J582">
        <v>1</v>
      </c>
      <c r="K582">
        <v>5.8392486572265625</v>
      </c>
      <c r="L582">
        <v>1584.2476806640625</v>
      </c>
    </row>
    <row r="583" spans="1:12" x14ac:dyDescent="0.25">
      <c r="A583">
        <v>2040.19</v>
      </c>
      <c r="B583" s="1">
        <f>DATE(2024,4,3) + TIME(4,33,36)</f>
        <v>45385.19</v>
      </c>
      <c r="C583">
        <v>13207497728</v>
      </c>
      <c r="D583">
        <v>29863498</v>
      </c>
      <c r="E583">
        <v>731972.5625</v>
      </c>
      <c r="F583">
        <v>479.79342651367188</v>
      </c>
      <c r="G583">
        <v>12257103</v>
      </c>
      <c r="H583">
        <v>5</v>
      </c>
      <c r="I583">
        <v>25546.625</v>
      </c>
      <c r="J583">
        <v>1</v>
      </c>
      <c r="K583">
        <v>5.838860034942627</v>
      </c>
      <c r="L583">
        <v>1584.1265869140625</v>
      </c>
    </row>
    <row r="584" spans="1:12" x14ac:dyDescent="0.25">
      <c r="A584">
        <v>2040.2</v>
      </c>
      <c r="B584" s="1">
        <f>DATE(2024,4,3) + TIME(4,47,59)</f>
        <v>45385.199988425928</v>
      </c>
      <c r="C584">
        <v>13207621632</v>
      </c>
      <c r="D584">
        <v>29863756</v>
      </c>
      <c r="E584">
        <v>731994.125</v>
      </c>
      <c r="F584">
        <v>479.40859985351563</v>
      </c>
      <c r="G584">
        <v>12454374</v>
      </c>
      <c r="H584">
        <v>6</v>
      </c>
      <c r="I584">
        <v>25978.619140625</v>
      </c>
      <c r="J584">
        <v>1</v>
      </c>
      <c r="K584">
        <v>7.6622381210327148</v>
      </c>
      <c r="L584">
        <v>2155.719970703125</v>
      </c>
    </row>
    <row r="585" spans="1:12" x14ac:dyDescent="0.25">
      <c r="A585">
        <v>2040.99</v>
      </c>
      <c r="B585" s="1">
        <f>DATE(2024,4,3) + TIME(23,45,35)</f>
        <v>45385.989988425928</v>
      </c>
      <c r="C585">
        <v>13217451008</v>
      </c>
      <c r="D585">
        <v>29884272</v>
      </c>
      <c r="E585">
        <v>733705.25</v>
      </c>
      <c r="F585">
        <v>479.18173217773438</v>
      </c>
      <c r="G585">
        <v>12442400</v>
      </c>
      <c r="H585">
        <v>6</v>
      </c>
      <c r="I585">
        <v>25965.931640625</v>
      </c>
      <c r="J585">
        <v>1</v>
      </c>
      <c r="K585">
        <v>7.7082109451293945</v>
      </c>
      <c r="L585">
        <v>2168.6748046875</v>
      </c>
    </row>
    <row r="586" spans="1:12" x14ac:dyDescent="0.25">
      <c r="A586">
        <v>2041</v>
      </c>
      <c r="B586" s="1">
        <f>DATE(2024,4,4) + TIME(0,0,0)</f>
        <v>45386</v>
      </c>
      <c r="C586">
        <v>13217571840</v>
      </c>
      <c r="D586">
        <v>29884526</v>
      </c>
      <c r="E586">
        <v>733726.0625</v>
      </c>
      <c r="F586">
        <v>478.1910400390625</v>
      </c>
      <c r="G586">
        <v>12095732</v>
      </c>
      <c r="H586">
        <v>6</v>
      </c>
      <c r="I586">
        <v>25294.76953125</v>
      </c>
      <c r="J586">
        <v>1</v>
      </c>
      <c r="K586">
        <v>7.5943865776062012</v>
      </c>
      <c r="L586">
        <v>2078.859130859375</v>
      </c>
    </row>
    <row r="587" spans="1:12" x14ac:dyDescent="0.25">
      <c r="A587">
        <v>2041.99</v>
      </c>
      <c r="B587" s="1">
        <f>DATE(2024,4,4) + TIME(23,45,35)</f>
        <v>45386.989988425928</v>
      </c>
      <c r="C587">
        <v>13229526016</v>
      </c>
      <c r="D587">
        <v>29909566</v>
      </c>
      <c r="E587">
        <v>735786.125</v>
      </c>
      <c r="F587">
        <v>477.25717163085938</v>
      </c>
      <c r="G587">
        <v>12070778</v>
      </c>
      <c r="H587">
        <v>6</v>
      </c>
      <c r="I587">
        <v>25291.978515625</v>
      </c>
      <c r="J587">
        <v>1</v>
      </c>
      <c r="K587">
        <v>7.6045632362365723</v>
      </c>
      <c r="L587">
        <v>2081.64453125</v>
      </c>
    </row>
    <row r="588" spans="1:12" x14ac:dyDescent="0.25">
      <c r="A588">
        <v>2042</v>
      </c>
      <c r="B588" s="1">
        <f>DATE(2024,4,5) + TIME(0,0,0)</f>
        <v>45387</v>
      </c>
      <c r="C588">
        <v>13229648896</v>
      </c>
      <c r="D588">
        <v>29909822</v>
      </c>
      <c r="E588">
        <v>735807.6875</v>
      </c>
      <c r="F588">
        <v>478.82904052734375</v>
      </c>
      <c r="G588">
        <v>12271995</v>
      </c>
      <c r="H588">
        <v>6</v>
      </c>
      <c r="I588">
        <v>25629.1796875</v>
      </c>
      <c r="J588">
        <v>1</v>
      </c>
      <c r="K588">
        <v>7.7691526412963867</v>
      </c>
      <c r="L588">
        <v>2158.898193359375</v>
      </c>
    </row>
    <row r="589" spans="1:12" x14ac:dyDescent="0.25">
      <c r="A589">
        <v>2047.99</v>
      </c>
      <c r="B589" s="1">
        <f>DATE(2024,4,10) + TIME(23,45,35)</f>
        <v>45392.989988425928</v>
      </c>
      <c r="C589">
        <v>13303758848</v>
      </c>
      <c r="D589">
        <v>30063256</v>
      </c>
      <c r="E589">
        <v>748820.1875</v>
      </c>
      <c r="F589">
        <v>485.66180419921875</v>
      </c>
      <c r="G589">
        <v>12433111</v>
      </c>
      <c r="H589">
        <v>6</v>
      </c>
      <c r="I589">
        <v>25600.34765625</v>
      </c>
      <c r="J589">
        <v>1</v>
      </c>
      <c r="K589">
        <v>7.8702178001403809</v>
      </c>
      <c r="L589">
        <v>2186.918212890625</v>
      </c>
    </row>
    <row r="590" spans="1:12" x14ac:dyDescent="0.25">
      <c r="A590">
        <v>2048</v>
      </c>
      <c r="B590" s="1">
        <f>DATE(2024,4,11) + TIME(0,0,0)</f>
        <v>45393</v>
      </c>
      <c r="C590">
        <v>13303881728</v>
      </c>
      <c r="D590">
        <v>30063510</v>
      </c>
      <c r="E590">
        <v>748836.4375</v>
      </c>
      <c r="F590">
        <v>483.72573852539063</v>
      </c>
      <c r="G590">
        <v>12261909</v>
      </c>
      <c r="H590">
        <v>5</v>
      </c>
      <c r="I590">
        <v>25348.88671875</v>
      </c>
      <c r="J590">
        <v>1</v>
      </c>
      <c r="K590">
        <v>6.0300216674804688</v>
      </c>
      <c r="L590">
        <v>1626.62939453125</v>
      </c>
    </row>
    <row r="591" spans="1:12" x14ac:dyDescent="0.25">
      <c r="A591">
        <v>2048.9899999999998</v>
      </c>
      <c r="B591" s="1">
        <f>DATE(2024,4,11) + TIME(23,45,35)</f>
        <v>45393.989988425928</v>
      </c>
      <c r="C591">
        <v>13316197376</v>
      </c>
      <c r="D591">
        <v>30088612</v>
      </c>
      <c r="E591">
        <v>750439.1875</v>
      </c>
      <c r="F591">
        <v>493.34136962890625</v>
      </c>
      <c r="G591">
        <v>12515132</v>
      </c>
      <c r="H591">
        <v>5</v>
      </c>
      <c r="I591">
        <v>25368.099609375</v>
      </c>
      <c r="J591">
        <v>1</v>
      </c>
      <c r="K591">
        <v>5.9567193984985352</v>
      </c>
      <c r="L591">
        <v>1606.8201904296875</v>
      </c>
    </row>
    <row r="592" spans="1:12" x14ac:dyDescent="0.25">
      <c r="A592">
        <v>2049</v>
      </c>
      <c r="B592" s="1">
        <f>DATE(2024,4,12) + TIME(0,0,0)</f>
        <v>45394</v>
      </c>
      <c r="C592">
        <v>13316323328</v>
      </c>
      <c r="D592">
        <v>30088870</v>
      </c>
      <c r="E592">
        <v>750460.75</v>
      </c>
      <c r="F592">
        <v>488.38973999023438</v>
      </c>
      <c r="G592">
        <v>12571454</v>
      </c>
      <c r="H592">
        <v>6</v>
      </c>
      <c r="I592">
        <v>25740.619140625</v>
      </c>
      <c r="J592">
        <v>1</v>
      </c>
      <c r="K592">
        <v>7.7280168533325195</v>
      </c>
      <c r="L592">
        <v>2155.84326171875</v>
      </c>
    </row>
    <row r="593" spans="1:12" x14ac:dyDescent="0.25">
      <c r="A593">
        <v>2052.9899999999998</v>
      </c>
      <c r="B593" s="1">
        <f>DATE(2024,4,15) + TIME(23,45,35)</f>
        <v>45397.989988425928</v>
      </c>
      <c r="C593">
        <v>13365639168</v>
      </c>
      <c r="D593">
        <v>30191322</v>
      </c>
      <c r="E593">
        <v>759177.375</v>
      </c>
      <c r="F593">
        <v>481.44354248046875</v>
      </c>
      <c r="G593">
        <v>12355398</v>
      </c>
      <c r="H593">
        <v>6</v>
      </c>
      <c r="I593">
        <v>25663.234375</v>
      </c>
      <c r="J593">
        <v>1</v>
      </c>
      <c r="K593">
        <v>7.8814692497253418</v>
      </c>
      <c r="L593">
        <v>2195.69287109375</v>
      </c>
    </row>
    <row r="594" spans="1:12" x14ac:dyDescent="0.25">
      <c r="A594">
        <v>2053</v>
      </c>
      <c r="B594" s="1">
        <f>DATE(2024,4,16) + TIME(0,0,0)</f>
        <v>45398</v>
      </c>
      <c r="C594">
        <v>13365763072</v>
      </c>
      <c r="D594">
        <v>30191580</v>
      </c>
      <c r="E594">
        <v>759199.5625</v>
      </c>
      <c r="F594">
        <v>481.76889038085938</v>
      </c>
      <c r="G594">
        <v>12466363</v>
      </c>
      <c r="H594">
        <v>6</v>
      </c>
      <c r="I594">
        <v>25876.23046875</v>
      </c>
      <c r="J594">
        <v>1</v>
      </c>
      <c r="K594">
        <v>7.8949346542358398</v>
      </c>
      <c r="L594">
        <v>2218.02294921875</v>
      </c>
    </row>
    <row r="595" spans="1:12" x14ac:dyDescent="0.25">
      <c r="A595">
        <v>2054.9899999999998</v>
      </c>
      <c r="B595" s="1">
        <f>DATE(2024,4,17) + TIME(23,45,35)</f>
        <v>45399.989988425928</v>
      </c>
      <c r="C595">
        <v>13390680064</v>
      </c>
      <c r="D595">
        <v>30243060</v>
      </c>
      <c r="E595">
        <v>763625.6875</v>
      </c>
      <c r="F595">
        <v>484.87567138671875</v>
      </c>
      <c r="G595">
        <v>12541201</v>
      </c>
      <c r="H595">
        <v>6</v>
      </c>
      <c r="I595">
        <v>25864.77734375</v>
      </c>
      <c r="J595">
        <v>1</v>
      </c>
      <c r="K595">
        <v>7.9312853813171387</v>
      </c>
      <c r="L595">
        <v>2228.12841796875</v>
      </c>
    </row>
    <row r="596" spans="1:12" x14ac:dyDescent="0.25">
      <c r="A596">
        <v>2055</v>
      </c>
      <c r="B596" s="1">
        <f>DATE(2024,4,18) + TIME(0,0,0)</f>
        <v>45400</v>
      </c>
      <c r="C596">
        <v>13390806016</v>
      </c>
      <c r="D596">
        <v>30243318</v>
      </c>
      <c r="E596">
        <v>763647.8125</v>
      </c>
      <c r="F596">
        <v>484.54794311523438</v>
      </c>
      <c r="G596">
        <v>12551598</v>
      </c>
      <c r="H596">
        <v>6</v>
      </c>
      <c r="I596">
        <v>25903.7265625</v>
      </c>
      <c r="J596">
        <v>1</v>
      </c>
      <c r="K596">
        <v>7.8624634742736816</v>
      </c>
      <c r="L596">
        <v>2210.46826171875</v>
      </c>
    </row>
    <row r="597" spans="1:12" x14ac:dyDescent="0.25">
      <c r="A597">
        <v>2057.67</v>
      </c>
      <c r="B597" s="1">
        <f>DATE(2024,4,20) + TIME(16,4,48)</f>
        <v>45402.67</v>
      </c>
      <c r="C597">
        <v>13424205824</v>
      </c>
      <c r="D597">
        <v>30312428</v>
      </c>
      <c r="E597">
        <v>769604</v>
      </c>
      <c r="F597">
        <v>482.53970336914063</v>
      </c>
      <c r="G597">
        <v>12486082</v>
      </c>
      <c r="H597">
        <v>6</v>
      </c>
      <c r="I597">
        <v>25875.759765625</v>
      </c>
      <c r="J597">
        <v>1</v>
      </c>
      <c r="K597">
        <v>7.9646315574645996</v>
      </c>
      <c r="L597">
        <v>2239.257568359375</v>
      </c>
    </row>
    <row r="598" spans="1:12" x14ac:dyDescent="0.25">
      <c r="A598">
        <v>2057.9899999999998</v>
      </c>
      <c r="B598" s="1">
        <f>DATE(2024,4,20) + TIME(23,45,35)</f>
        <v>45402.989988425928</v>
      </c>
      <c r="C598">
        <v>13428202496</v>
      </c>
      <c r="D598">
        <v>30320708</v>
      </c>
      <c r="E598">
        <v>770321.4375</v>
      </c>
      <c r="F598">
        <v>482.72348022460938</v>
      </c>
      <c r="G598">
        <v>12489628</v>
      </c>
      <c r="H598">
        <v>6</v>
      </c>
      <c r="I598">
        <v>25873.255859375</v>
      </c>
      <c r="J598">
        <v>1</v>
      </c>
      <c r="K598">
        <v>7.9741883277893066</v>
      </c>
      <c r="L598">
        <v>2241.960205078125</v>
      </c>
    </row>
    <row r="599" spans="1:12" x14ac:dyDescent="0.25">
      <c r="A599">
        <v>2058</v>
      </c>
      <c r="B599" s="1">
        <f>DATE(2024,4,21) + TIME(0,0,0)</f>
        <v>45403</v>
      </c>
      <c r="C599">
        <v>13428326400</v>
      </c>
      <c r="D599">
        <v>30320966</v>
      </c>
      <c r="E599">
        <v>770343.8125</v>
      </c>
      <c r="F599">
        <v>482.94000244140625</v>
      </c>
      <c r="G599">
        <v>12416770</v>
      </c>
      <c r="H599">
        <v>6</v>
      </c>
      <c r="I599">
        <v>25710.79296875</v>
      </c>
      <c r="J599">
        <v>1</v>
      </c>
      <c r="K599">
        <v>8.016693115234375</v>
      </c>
      <c r="L599">
        <v>2240.79296875</v>
      </c>
    </row>
    <row r="600" spans="1:12" x14ac:dyDescent="0.25">
      <c r="A600">
        <v>2064.9899999999998</v>
      </c>
      <c r="B600" s="1">
        <f>DATE(2024,4,27) + TIME(23,45,35)</f>
        <v>45409.989988425928</v>
      </c>
      <c r="C600">
        <v>13514910720</v>
      </c>
      <c r="D600">
        <v>30500440</v>
      </c>
      <c r="E600">
        <v>786292.125</v>
      </c>
      <c r="F600">
        <v>480.7236328125</v>
      </c>
      <c r="G600">
        <v>12329326</v>
      </c>
      <c r="H600">
        <v>6</v>
      </c>
      <c r="I600">
        <v>25647.431640625</v>
      </c>
      <c r="J600">
        <v>1</v>
      </c>
      <c r="K600">
        <v>8.2522096633911133</v>
      </c>
      <c r="L600">
        <v>2306.845703125</v>
      </c>
    </row>
    <row r="601" spans="1:12" x14ac:dyDescent="0.25">
      <c r="A601">
        <v>2065</v>
      </c>
      <c r="B601" s="1">
        <f>DATE(2024,4,28) + TIME(0,0,0)</f>
        <v>45410</v>
      </c>
      <c r="C601">
        <v>13515031552</v>
      </c>
      <c r="D601">
        <v>30500692</v>
      </c>
      <c r="E601">
        <v>786314.625</v>
      </c>
      <c r="F601">
        <v>479.99563598632813</v>
      </c>
      <c r="G601">
        <v>12054872</v>
      </c>
      <c r="H601">
        <v>6</v>
      </c>
      <c r="I601">
        <v>25114.544921875</v>
      </c>
      <c r="J601">
        <v>1</v>
      </c>
      <c r="K601">
        <v>8.2143850326538086</v>
      </c>
      <c r="L601">
        <v>2247.634765625</v>
      </c>
    </row>
    <row r="602" spans="1:12" x14ac:dyDescent="0.25">
      <c r="A602">
        <v>2066.9899999999998</v>
      </c>
      <c r="B602" s="1">
        <f>DATE(2024,4,29) + TIME(23,45,35)</f>
        <v>45411.989988425928</v>
      </c>
      <c r="C602">
        <v>13538903040</v>
      </c>
      <c r="D602">
        <v>30550652</v>
      </c>
      <c r="E602">
        <v>790808.5625</v>
      </c>
      <c r="F602">
        <v>477.3154296875</v>
      </c>
      <c r="G602">
        <v>11981954</v>
      </c>
      <c r="H602">
        <v>6</v>
      </c>
      <c r="I602">
        <v>25102.80078125</v>
      </c>
      <c r="J602">
        <v>1</v>
      </c>
      <c r="K602">
        <v>8.2651376724243164</v>
      </c>
      <c r="L602">
        <v>2261.71484375</v>
      </c>
    </row>
    <row r="603" spans="1:12" x14ac:dyDescent="0.25">
      <c r="A603">
        <v>2067</v>
      </c>
      <c r="B603" s="1">
        <f>DATE(2024,4,30) + TIME(0,0,0)</f>
        <v>45412</v>
      </c>
      <c r="C603">
        <v>13539024896</v>
      </c>
      <c r="D603">
        <v>30550906</v>
      </c>
      <c r="E603">
        <v>790831.9375</v>
      </c>
      <c r="F603">
        <v>478.9622802734375</v>
      </c>
      <c r="G603">
        <v>12162663</v>
      </c>
      <c r="H603">
        <v>6</v>
      </c>
      <c r="I603">
        <v>25393.78125</v>
      </c>
      <c r="J603">
        <v>1</v>
      </c>
      <c r="K603">
        <v>8.4311075210571289</v>
      </c>
      <c r="L603">
        <v>2338.105224609375</v>
      </c>
    </row>
    <row r="604" spans="1:12" x14ac:dyDescent="0.25">
      <c r="A604">
        <v>2068.9899999999998</v>
      </c>
      <c r="B604" s="1">
        <f>DATE(2024,5,1) + TIME(23,45,35)</f>
        <v>45413.989988425928</v>
      </c>
      <c r="C604">
        <v>13563343872</v>
      </c>
      <c r="D604">
        <v>30601426</v>
      </c>
      <c r="E604">
        <v>795494.6875</v>
      </c>
      <c r="F604">
        <v>481.8509521484375</v>
      </c>
      <c r="G604">
        <v>12228835</v>
      </c>
      <c r="H604">
        <v>6</v>
      </c>
      <c r="I604">
        <v>25378.875</v>
      </c>
      <c r="J604">
        <v>1</v>
      </c>
      <c r="K604">
        <v>8.477665901184082</v>
      </c>
      <c r="L604">
        <v>2350.831787109375</v>
      </c>
    </row>
    <row r="605" spans="1:12" x14ac:dyDescent="0.25">
      <c r="A605">
        <v>2069</v>
      </c>
      <c r="B605" s="1">
        <f>DATE(2024,5,2) + TIME(0,0,0)</f>
        <v>45414</v>
      </c>
      <c r="C605">
        <v>13563464704</v>
      </c>
      <c r="D605">
        <v>30601678</v>
      </c>
      <c r="E605">
        <v>795517.3125</v>
      </c>
      <c r="F605">
        <v>479.75137329101563</v>
      </c>
      <c r="G605">
        <v>12112561</v>
      </c>
      <c r="H605">
        <v>6</v>
      </c>
      <c r="I605">
        <v>25247.580078125</v>
      </c>
      <c r="J605">
        <v>1</v>
      </c>
      <c r="K605">
        <v>8.2243318557739258</v>
      </c>
      <c r="L605">
        <v>2262.52197265625</v>
      </c>
    </row>
    <row r="606" spans="1:12" x14ac:dyDescent="0.25">
      <c r="A606">
        <v>2070.9899999999998</v>
      </c>
      <c r="B606" s="1">
        <f>DATE(2024,5,3) + TIME(23,45,35)</f>
        <v>45415.989988425928</v>
      </c>
      <c r="C606">
        <v>13587450880</v>
      </c>
      <c r="D606">
        <v>30651900</v>
      </c>
      <c r="E606">
        <v>800046.375</v>
      </c>
      <c r="F606">
        <v>477.31979370117188</v>
      </c>
      <c r="G606">
        <v>12043941</v>
      </c>
      <c r="H606">
        <v>6</v>
      </c>
      <c r="I606">
        <v>25232.435546875</v>
      </c>
      <c r="J606">
        <v>1</v>
      </c>
      <c r="K606">
        <v>8.2885570526123047</v>
      </c>
      <c r="L606">
        <v>2280.41845703125</v>
      </c>
    </row>
    <row r="607" spans="1:12" x14ac:dyDescent="0.25">
      <c r="A607">
        <v>2071</v>
      </c>
      <c r="B607" s="1">
        <f>DATE(2024,5,4) + TIME(0,0,0)</f>
        <v>45416</v>
      </c>
      <c r="C607">
        <v>13587571712</v>
      </c>
      <c r="D607">
        <v>30652152</v>
      </c>
      <c r="E607">
        <v>800069.375</v>
      </c>
      <c r="F607">
        <v>477.21624755859375</v>
      </c>
      <c r="G607">
        <v>12102122</v>
      </c>
      <c r="H607">
        <v>6</v>
      </c>
      <c r="I607">
        <v>25359.828125</v>
      </c>
      <c r="J607">
        <v>1</v>
      </c>
      <c r="K607">
        <v>8.3138818740844727</v>
      </c>
      <c r="L607">
        <v>2299.56982421875</v>
      </c>
    </row>
    <row r="608" spans="1:12" x14ac:dyDescent="0.25">
      <c r="A608">
        <v>2071.12</v>
      </c>
      <c r="B608" s="1">
        <f>DATE(2024,5,4) + TIME(2,52,48)</f>
        <v>45416.12</v>
      </c>
      <c r="C608">
        <v>13589023744</v>
      </c>
      <c r="D608">
        <v>30655196</v>
      </c>
      <c r="E608">
        <v>800345.5</v>
      </c>
      <c r="F608">
        <v>477.16940307617188</v>
      </c>
      <c r="G608">
        <v>12100073</v>
      </c>
      <c r="H608">
        <v>6</v>
      </c>
      <c r="I608">
        <v>25358.0234375</v>
      </c>
      <c r="J608">
        <v>1</v>
      </c>
      <c r="K608">
        <v>8.321314811706543</v>
      </c>
      <c r="L608">
        <v>2301.6484375</v>
      </c>
    </row>
    <row r="609" spans="1:12" x14ac:dyDescent="0.25">
      <c r="A609">
        <v>2071.9899999999998</v>
      </c>
      <c r="B609" s="1">
        <f>DATE(2024,5,4) + TIME(23,45,35)</f>
        <v>45416.989988425928</v>
      </c>
      <c r="C609">
        <v>13599555584</v>
      </c>
      <c r="D609">
        <v>30677254</v>
      </c>
      <c r="E609">
        <v>802350.75</v>
      </c>
      <c r="F609">
        <v>477.6611328125</v>
      </c>
      <c r="G609">
        <v>12110538</v>
      </c>
      <c r="H609">
        <v>6</v>
      </c>
      <c r="I609">
        <v>25353.828125</v>
      </c>
      <c r="J609">
        <v>1</v>
      </c>
      <c r="K609">
        <v>8.3372116088867188</v>
      </c>
      <c r="L609">
        <v>2306.063720703125</v>
      </c>
    </row>
    <row r="610" spans="1:12" x14ac:dyDescent="0.25">
      <c r="A610">
        <v>2072</v>
      </c>
      <c r="B610" s="1">
        <f>DATE(2024,5,5) + TIME(0,0,0)</f>
        <v>45417</v>
      </c>
      <c r="C610">
        <v>13599678464</v>
      </c>
      <c r="D610">
        <v>30677512</v>
      </c>
      <c r="E610">
        <v>802374.5</v>
      </c>
      <c r="F610">
        <v>478.52896118164063</v>
      </c>
      <c r="G610">
        <v>12307922</v>
      </c>
      <c r="H610">
        <v>6</v>
      </c>
      <c r="I610">
        <v>25720.328125</v>
      </c>
      <c r="J610">
        <v>1</v>
      </c>
      <c r="K610">
        <v>8.4380950927734375</v>
      </c>
      <c r="L610">
        <v>2370.315185546875</v>
      </c>
    </row>
    <row r="611" spans="1:12" x14ac:dyDescent="0.25">
      <c r="A611">
        <v>2075.9899999999998</v>
      </c>
      <c r="B611" s="1">
        <f>DATE(2024,5,8) + TIME(23,45,35)</f>
        <v>45420.989988425928</v>
      </c>
      <c r="C611">
        <v>13648911360</v>
      </c>
      <c r="D611">
        <v>30780028</v>
      </c>
      <c r="E611">
        <v>811935.0625</v>
      </c>
      <c r="F611">
        <v>479.62371826171875</v>
      </c>
      <c r="G611">
        <v>12316463</v>
      </c>
      <c r="H611">
        <v>6</v>
      </c>
      <c r="I611">
        <v>25679.4296875</v>
      </c>
      <c r="J611">
        <v>1</v>
      </c>
      <c r="K611">
        <v>8.5809898376464844</v>
      </c>
      <c r="L611">
        <v>2410.384033203125</v>
      </c>
    </row>
    <row r="612" spans="1:12" x14ac:dyDescent="0.25">
      <c r="A612">
        <v>2076</v>
      </c>
      <c r="B612" s="1">
        <f>DATE(2024,5,9) + TIME(0,0,0)</f>
        <v>45421</v>
      </c>
      <c r="C612">
        <v>13649032192</v>
      </c>
      <c r="D612">
        <v>30780280</v>
      </c>
      <c r="E612">
        <v>811957.375</v>
      </c>
      <c r="F612">
        <v>481.36923217773438</v>
      </c>
      <c r="G612">
        <v>12106307</v>
      </c>
      <c r="H612">
        <v>5</v>
      </c>
      <c r="I612">
        <v>25149.732421875</v>
      </c>
      <c r="J612">
        <v>1</v>
      </c>
      <c r="K612">
        <v>8.1543807983398438</v>
      </c>
      <c r="L612">
        <v>2232.882568359375</v>
      </c>
    </row>
    <row r="613" spans="1:12" x14ac:dyDescent="0.25">
      <c r="A613">
        <v>2078.9899999999998</v>
      </c>
      <c r="B613" s="1">
        <f>DATE(2024,5,11) + TIME(23,45,35)</f>
        <v>45423.989988425928</v>
      </c>
      <c r="C613">
        <v>13687318528</v>
      </c>
      <c r="D613">
        <v>30855484</v>
      </c>
      <c r="E613">
        <v>818760</v>
      </c>
      <c r="F613">
        <v>513.30865478515625</v>
      </c>
      <c r="G613">
        <v>12886214</v>
      </c>
      <c r="H613">
        <v>5</v>
      </c>
      <c r="I613">
        <v>25104.21875</v>
      </c>
      <c r="J613">
        <v>1</v>
      </c>
      <c r="K613">
        <v>8.4621086120605469</v>
      </c>
      <c r="L613">
        <v>2320.72900390625</v>
      </c>
    </row>
    <row r="614" spans="1:12" x14ac:dyDescent="0.25">
      <c r="A614">
        <v>2079</v>
      </c>
      <c r="B614" s="1">
        <f>DATE(2024,5,12) + TIME(0,0,0)</f>
        <v>45424</v>
      </c>
      <c r="C614">
        <v>13687451648</v>
      </c>
      <c r="D614">
        <v>30855744</v>
      </c>
      <c r="E614">
        <v>818783.5</v>
      </c>
      <c r="F614">
        <v>510.65274047851563</v>
      </c>
      <c r="G614">
        <v>13291748</v>
      </c>
      <c r="H614">
        <v>5</v>
      </c>
      <c r="I614">
        <v>26028.935546875</v>
      </c>
      <c r="J614">
        <v>1</v>
      </c>
      <c r="K614">
        <v>8.2839326858520508</v>
      </c>
      <c r="L614">
        <v>2350.97265625</v>
      </c>
    </row>
    <row r="615" spans="1:12" x14ac:dyDescent="0.25">
      <c r="A615">
        <v>2079.59</v>
      </c>
      <c r="B615" s="1">
        <f>DATE(2024,5,12) + TIME(14,9,35)</f>
        <v>45424.589988425927</v>
      </c>
      <c r="C615">
        <v>13695254528</v>
      </c>
      <c r="D615">
        <v>30871090</v>
      </c>
      <c r="E615">
        <v>820180.1875</v>
      </c>
      <c r="F615">
        <v>507.11151123046875</v>
      </c>
      <c r="G615">
        <v>13186698</v>
      </c>
      <c r="H615">
        <v>5</v>
      </c>
      <c r="I615">
        <v>26003.546875</v>
      </c>
      <c r="J615">
        <v>1</v>
      </c>
      <c r="K615">
        <v>8.3643865585327148</v>
      </c>
      <c r="L615">
        <v>2373.57177734375</v>
      </c>
    </row>
    <row r="616" spans="1:12" x14ac:dyDescent="0.25">
      <c r="A616">
        <v>2079.6</v>
      </c>
      <c r="B616" s="1">
        <f>DATE(2024,5,12) + TIME(14,24,0)</f>
        <v>45424.6</v>
      </c>
      <c r="C616">
        <v>13695383552</v>
      </c>
      <c r="D616">
        <v>30871344</v>
      </c>
      <c r="E616">
        <v>820203.75</v>
      </c>
      <c r="F616">
        <v>508.0931396484375</v>
      </c>
      <c r="G616">
        <v>12957887</v>
      </c>
      <c r="H616">
        <v>5</v>
      </c>
      <c r="I616">
        <v>25502.9765625</v>
      </c>
      <c r="J616">
        <v>1</v>
      </c>
      <c r="K616">
        <v>8.4525299072265625</v>
      </c>
      <c r="L616">
        <v>2354.67626953125</v>
      </c>
    </row>
    <row r="617" spans="1:12" x14ac:dyDescent="0.25">
      <c r="A617">
        <v>2081.9899999999998</v>
      </c>
      <c r="B617" s="1">
        <f>DATE(2024,5,14) + TIME(23,45,35)</f>
        <v>45426.989988425928</v>
      </c>
      <c r="C617">
        <v>13725694976</v>
      </c>
      <c r="D617">
        <v>30932330</v>
      </c>
      <c r="E617">
        <v>825779.3125</v>
      </c>
      <c r="F617">
        <v>501.44189453125</v>
      </c>
      <c r="G617">
        <v>12808684</v>
      </c>
      <c r="H617">
        <v>5</v>
      </c>
      <c r="I617">
        <v>25543.705078125</v>
      </c>
      <c r="J617">
        <v>1</v>
      </c>
      <c r="K617">
        <v>8.3022642135620117</v>
      </c>
      <c r="L617">
        <v>2312.71337890625</v>
      </c>
    </row>
    <row r="618" spans="1:12" x14ac:dyDescent="0.25">
      <c r="A618">
        <v>2082</v>
      </c>
      <c r="B618" s="1">
        <f>DATE(2024,5,15) + TIME(0,0,0)</f>
        <v>45427</v>
      </c>
      <c r="C618">
        <v>13725824000</v>
      </c>
      <c r="D618">
        <v>30932578</v>
      </c>
      <c r="E618">
        <v>825808.375</v>
      </c>
      <c r="F618">
        <v>518.6790771484375</v>
      </c>
      <c r="G618">
        <v>12900260</v>
      </c>
      <c r="H618">
        <v>5</v>
      </c>
      <c r="I618">
        <v>24871.37109375</v>
      </c>
      <c r="J618">
        <v>1</v>
      </c>
      <c r="K618">
        <v>10.463025093078613</v>
      </c>
      <c r="L618">
        <v>2906.39453125</v>
      </c>
    </row>
    <row r="619" spans="1:12" x14ac:dyDescent="0.25">
      <c r="A619">
        <v>2082.59</v>
      </c>
      <c r="B619" s="1">
        <f>DATE(2024,5,15) + TIME(14,9,35)</f>
        <v>45427.589988425927</v>
      </c>
      <c r="C619">
        <v>13733387264</v>
      </c>
      <c r="D619">
        <v>30947270</v>
      </c>
      <c r="E619">
        <v>827506.875</v>
      </c>
      <c r="F619">
        <v>514.14520263671875</v>
      </c>
      <c r="G619">
        <v>12800783</v>
      </c>
      <c r="H619">
        <v>5</v>
      </c>
      <c r="I619">
        <v>24897.212890625</v>
      </c>
      <c r="J619">
        <v>1</v>
      </c>
      <c r="K619">
        <v>10.378650665283203</v>
      </c>
      <c r="L619">
        <v>2883.23583984375</v>
      </c>
    </row>
    <row r="620" spans="1:12" x14ac:dyDescent="0.25">
      <c r="A620">
        <v>2082.6</v>
      </c>
      <c r="B620" s="1">
        <f>DATE(2024,5,15) + TIME(14,24,0)</f>
        <v>45427.6</v>
      </c>
      <c r="C620">
        <v>13733513216</v>
      </c>
      <c r="D620">
        <v>30947524</v>
      </c>
      <c r="E620">
        <v>827530.8125</v>
      </c>
      <c r="F620">
        <v>493.20669555664063</v>
      </c>
      <c r="G620">
        <v>12554029</v>
      </c>
      <c r="H620">
        <v>6</v>
      </c>
      <c r="I620">
        <v>25453.890625</v>
      </c>
      <c r="J620">
        <v>1</v>
      </c>
      <c r="K620">
        <v>8.6088171005249023</v>
      </c>
      <c r="L620">
        <v>2397.69189453125</v>
      </c>
    </row>
    <row r="621" spans="1:12" x14ac:dyDescent="0.25">
      <c r="A621">
        <v>2089.9899999999998</v>
      </c>
      <c r="B621" s="1">
        <f>DATE(2024,5,22) + TIME(23,45,35)</f>
        <v>45434.989988425928</v>
      </c>
      <c r="C621">
        <v>13822162944</v>
      </c>
      <c r="D621">
        <v>31135020</v>
      </c>
      <c r="E621">
        <v>845723.9375</v>
      </c>
      <c r="F621">
        <v>471.50482177734375</v>
      </c>
      <c r="G621">
        <v>11952920</v>
      </c>
      <c r="H621">
        <v>6</v>
      </c>
      <c r="I621">
        <v>25350.578125</v>
      </c>
      <c r="J621">
        <v>1</v>
      </c>
      <c r="K621">
        <v>8.9239139556884766</v>
      </c>
      <c r="L621">
        <v>2483.92724609375</v>
      </c>
    </row>
    <row r="622" spans="1:12" x14ac:dyDescent="0.25">
      <c r="A622">
        <v>2090</v>
      </c>
      <c r="B622" s="1">
        <f>DATE(2024,5,23) + TIME(0,0,0)</f>
        <v>45435</v>
      </c>
      <c r="C622">
        <v>13822281728</v>
      </c>
      <c r="D622">
        <v>31135272</v>
      </c>
      <c r="E622">
        <v>845748.5</v>
      </c>
      <c r="F622">
        <v>471.25927734375</v>
      </c>
      <c r="G622">
        <v>11848442</v>
      </c>
      <c r="H622">
        <v>6</v>
      </c>
      <c r="I622">
        <v>25142.087890625</v>
      </c>
      <c r="J622">
        <v>1</v>
      </c>
      <c r="K622">
        <v>8.8976430892944336</v>
      </c>
      <c r="L622">
        <v>2455.538330078125</v>
      </c>
    </row>
    <row r="623" spans="1:12" x14ac:dyDescent="0.25">
      <c r="A623">
        <v>2090.79</v>
      </c>
      <c r="B623" s="1">
        <f>DATE(2024,5,23) + TIME(18,57,35)</f>
        <v>45435.789988425924</v>
      </c>
      <c r="C623">
        <v>13831643136</v>
      </c>
      <c r="D623">
        <v>31155132</v>
      </c>
      <c r="E623">
        <v>847690.875</v>
      </c>
      <c r="F623">
        <v>471.4202880859375</v>
      </c>
      <c r="G623">
        <v>11849838</v>
      </c>
      <c r="H623">
        <v>6</v>
      </c>
      <c r="I623">
        <v>25136.4609375</v>
      </c>
      <c r="J623">
        <v>1</v>
      </c>
      <c r="K623">
        <v>8.915557861328125</v>
      </c>
      <c r="L623">
        <v>2460.415771484375</v>
      </c>
    </row>
    <row r="624" spans="1:12" x14ac:dyDescent="0.25">
      <c r="A624">
        <v>2090.8000000000002</v>
      </c>
      <c r="B624" s="1">
        <f>DATE(2024,5,23) + TIME(19,12,0)</f>
        <v>45435.8</v>
      </c>
      <c r="C624">
        <v>13831763968</v>
      </c>
      <c r="D624">
        <v>31155388</v>
      </c>
      <c r="E624">
        <v>847715.8125</v>
      </c>
      <c r="F624">
        <v>471.2471923828125</v>
      </c>
      <c r="G624">
        <v>12106232</v>
      </c>
      <c r="H624">
        <v>6</v>
      </c>
      <c r="I624">
        <v>25689.76953125</v>
      </c>
      <c r="J624">
        <v>1</v>
      </c>
      <c r="K624">
        <v>8.8308534622192383</v>
      </c>
      <c r="L624">
        <v>2488.370361328125</v>
      </c>
    </row>
    <row r="625" spans="1:12" x14ac:dyDescent="0.25">
      <c r="A625">
        <v>2094</v>
      </c>
      <c r="B625" s="1">
        <f>DATE(2024,5,27) + TIME(0,0,0)</f>
        <v>45439</v>
      </c>
      <c r="C625">
        <v>13870503936</v>
      </c>
      <c r="D625">
        <v>31237534</v>
      </c>
      <c r="E625">
        <v>855740.8125</v>
      </c>
      <c r="F625">
        <v>471.48574829101563</v>
      </c>
      <c r="G625">
        <v>12099808</v>
      </c>
      <c r="H625">
        <v>6</v>
      </c>
      <c r="I625">
        <v>25663.146484375</v>
      </c>
      <c r="J625">
        <v>1</v>
      </c>
      <c r="K625">
        <v>8.926849365234375</v>
      </c>
      <c r="L625">
        <v>2515.4619140625</v>
      </c>
    </row>
    <row r="626" spans="1:12" x14ac:dyDescent="0.25">
      <c r="A626">
        <v>2094.9899999999998</v>
      </c>
      <c r="B626" s="1">
        <f>DATE(2024,5,27) + TIME(23,45,35)</f>
        <v>45439.989988425928</v>
      </c>
      <c r="C626">
        <v>13882433536</v>
      </c>
      <c r="D626">
        <v>31262914</v>
      </c>
      <c r="E626">
        <v>858255.375</v>
      </c>
      <c r="F626">
        <v>470.04959106445313</v>
      </c>
      <c r="G626">
        <v>12050082</v>
      </c>
      <c r="H626">
        <v>6</v>
      </c>
      <c r="I626">
        <v>25635.767578125</v>
      </c>
      <c r="J626">
        <v>1</v>
      </c>
      <c r="K626">
        <v>9.0145864486694336</v>
      </c>
      <c r="L626">
        <v>2539.921630859375</v>
      </c>
    </row>
    <row r="627" spans="1:12" x14ac:dyDescent="0.25">
      <c r="A627">
        <v>2095</v>
      </c>
      <c r="B627" s="1">
        <f>DATE(2024,5,28) + TIME(0,0,0)</f>
        <v>45440</v>
      </c>
      <c r="C627">
        <v>13882553344</v>
      </c>
      <c r="D627">
        <v>31263168</v>
      </c>
      <c r="E627">
        <v>858280.875</v>
      </c>
      <c r="F627">
        <v>470.66903686523438</v>
      </c>
      <c r="G627">
        <v>11927162</v>
      </c>
      <c r="H627">
        <v>6</v>
      </c>
      <c r="I627">
        <v>25340.869140625</v>
      </c>
      <c r="J627">
        <v>1</v>
      </c>
      <c r="K627">
        <v>9.1511449813842773</v>
      </c>
      <c r="L627">
        <v>2552.56884765625</v>
      </c>
    </row>
    <row r="628" spans="1:12" x14ac:dyDescent="0.25">
      <c r="A628">
        <v>2104.9899999999998</v>
      </c>
      <c r="B628" s="1">
        <f>DATE(2024,6,6) + TIME(23,45,35)</f>
        <v>45449.989988425928</v>
      </c>
      <c r="C628">
        <v>14000649216</v>
      </c>
      <c r="D628">
        <v>31515172</v>
      </c>
      <c r="E628">
        <v>884894.9375</v>
      </c>
      <c r="F628">
        <v>467.42105102539063</v>
      </c>
      <c r="G628">
        <v>11757139</v>
      </c>
      <c r="H628">
        <v>6</v>
      </c>
      <c r="I628">
        <v>25153.208984375</v>
      </c>
      <c r="J628">
        <v>1</v>
      </c>
      <c r="K628">
        <v>9.8407154083251953</v>
      </c>
      <c r="L628">
        <v>2745.425048828125</v>
      </c>
    </row>
    <row r="629" spans="1:12" x14ac:dyDescent="0.25">
      <c r="A629">
        <v>2105</v>
      </c>
      <c r="B629" s="1">
        <f>DATE(2024,6,7) + TIME(0,0,0)</f>
        <v>45450</v>
      </c>
      <c r="C629">
        <v>14000766976</v>
      </c>
      <c r="D629">
        <v>31515418</v>
      </c>
      <c r="E629">
        <v>884927.125</v>
      </c>
      <c r="F629">
        <v>477.25537109375</v>
      </c>
      <c r="G629">
        <v>11744536</v>
      </c>
      <c r="H629">
        <v>5</v>
      </c>
      <c r="I629">
        <v>24608.494140625</v>
      </c>
      <c r="J629">
        <v>1</v>
      </c>
      <c r="K629">
        <v>11.56503963470459</v>
      </c>
      <c r="L629">
        <v>3218.1640625</v>
      </c>
    </row>
    <row r="630" spans="1:12" x14ac:dyDescent="0.25">
      <c r="A630">
        <v>2106.9899999999998</v>
      </c>
      <c r="B630" s="1">
        <f>DATE(2024,6,8) + TIME(23,45,35)</f>
        <v>45451.989988425928</v>
      </c>
      <c r="C630">
        <v>14025011200</v>
      </c>
      <c r="D630">
        <v>31564388</v>
      </c>
      <c r="E630">
        <v>891354.9375</v>
      </c>
      <c r="F630">
        <v>496.45468139648438</v>
      </c>
      <c r="G630">
        <v>12179355</v>
      </c>
      <c r="H630">
        <v>5</v>
      </c>
      <c r="I630">
        <v>24532.662109375</v>
      </c>
      <c r="J630">
        <v>1</v>
      </c>
      <c r="K630">
        <v>11.755535125732422</v>
      </c>
      <c r="L630">
        <v>3268.132080078125</v>
      </c>
    </row>
    <row r="631" spans="1:12" x14ac:dyDescent="0.25">
      <c r="A631">
        <v>2107</v>
      </c>
      <c r="B631" s="1">
        <f>DATE(2024,6,9) + TIME(0,0,0)</f>
        <v>45452</v>
      </c>
      <c r="C631">
        <v>14025133056</v>
      </c>
      <c r="D631">
        <v>31564642</v>
      </c>
      <c r="E631">
        <v>891382.875</v>
      </c>
      <c r="F631">
        <v>482.31698608398438</v>
      </c>
      <c r="G631">
        <v>12216125</v>
      </c>
      <c r="H631">
        <v>6</v>
      </c>
      <c r="I631">
        <v>25328</v>
      </c>
      <c r="J631">
        <v>1</v>
      </c>
      <c r="K631">
        <v>9.9482564926147461</v>
      </c>
      <c r="L631">
        <v>2798.052001953125</v>
      </c>
    </row>
    <row r="632" spans="1:12" x14ac:dyDescent="0.25">
      <c r="A632">
        <v>2113.9899999999998</v>
      </c>
      <c r="B632" s="1">
        <f>DATE(2024,6,15) + TIME(23,45,35)</f>
        <v>45458.989988425928</v>
      </c>
      <c r="C632">
        <v>14107593728</v>
      </c>
      <c r="D632">
        <v>31741306</v>
      </c>
      <c r="E632">
        <v>911559.375</v>
      </c>
      <c r="F632">
        <v>467.043701171875</v>
      </c>
      <c r="G632">
        <v>11797158</v>
      </c>
      <c r="H632">
        <v>6</v>
      </c>
      <c r="I632">
        <v>25259.216796875</v>
      </c>
      <c r="J632">
        <v>1</v>
      </c>
      <c r="K632">
        <v>10.33342170715332</v>
      </c>
      <c r="L632">
        <v>2910.94140625</v>
      </c>
    </row>
    <row r="633" spans="1:12" x14ac:dyDescent="0.25">
      <c r="A633">
        <v>2114</v>
      </c>
      <c r="B633" s="1">
        <f>DATE(2024,6,16) + TIME(0,0,0)</f>
        <v>45459</v>
      </c>
      <c r="C633">
        <v>14107712512</v>
      </c>
      <c r="D633">
        <v>31741564</v>
      </c>
      <c r="E633">
        <v>911577.1875</v>
      </c>
      <c r="F633">
        <v>458.99566650390625</v>
      </c>
      <c r="G633">
        <v>11850062</v>
      </c>
      <c r="H633">
        <v>5</v>
      </c>
      <c r="I633">
        <v>25817.37109375</v>
      </c>
      <c r="J633">
        <v>1</v>
      </c>
      <c r="K633">
        <v>6.4485268592834473</v>
      </c>
      <c r="L633">
        <v>1779.5980224609375</v>
      </c>
    </row>
    <row r="634" spans="1:12" x14ac:dyDescent="0.25">
      <c r="A634">
        <v>2118.9899999999998</v>
      </c>
      <c r="B634" s="1">
        <f>DATE(2024,6,20) + TIME(23,45,35)</f>
        <v>45463.989988425928</v>
      </c>
      <c r="C634">
        <v>14167019520</v>
      </c>
      <c r="D634">
        <v>31870280</v>
      </c>
      <c r="E634">
        <v>920556.625</v>
      </c>
      <c r="F634">
        <v>460.94976806640625</v>
      </c>
      <c r="G634">
        <v>11884600</v>
      </c>
      <c r="H634">
        <v>5</v>
      </c>
      <c r="I634">
        <v>25782.853515625</v>
      </c>
      <c r="J634">
        <v>1</v>
      </c>
      <c r="K634">
        <v>6.5612683296203613</v>
      </c>
      <c r="L634">
        <v>1810.47216796875</v>
      </c>
    </row>
    <row r="635" spans="1:12" x14ac:dyDescent="0.25">
      <c r="A635">
        <v>2119</v>
      </c>
      <c r="B635" s="1">
        <f>DATE(2024,6,21) + TIME(0,0,0)</f>
        <v>45464</v>
      </c>
      <c r="C635">
        <v>14167133184</v>
      </c>
      <c r="D635">
        <v>31870528</v>
      </c>
      <c r="E635">
        <v>920587.75</v>
      </c>
      <c r="F635">
        <v>460.14776611328125</v>
      </c>
      <c r="G635">
        <v>11450502</v>
      </c>
      <c r="H635">
        <v>6</v>
      </c>
      <c r="I635">
        <v>24884.404296875</v>
      </c>
      <c r="J635">
        <v>1</v>
      </c>
      <c r="K635">
        <v>11.122068405151367</v>
      </c>
      <c r="L635">
        <v>3114.001708984375</v>
      </c>
    </row>
    <row r="636" spans="1:12" x14ac:dyDescent="0.25">
      <c r="A636">
        <v>2125.9899999999998</v>
      </c>
      <c r="B636" s="1">
        <f>DATE(2024,6,27) + TIME(23,45,35)</f>
        <v>45470.989988425928</v>
      </c>
      <c r="C636">
        <v>14247967744</v>
      </c>
      <c r="D636">
        <v>32045512</v>
      </c>
      <c r="E636">
        <v>941420.875</v>
      </c>
      <c r="F636">
        <v>465.09573364257813</v>
      </c>
      <c r="G636">
        <v>11649138</v>
      </c>
      <c r="H636">
        <v>6</v>
      </c>
      <c r="I636">
        <v>25046.75390625</v>
      </c>
      <c r="J636">
        <v>1</v>
      </c>
      <c r="K636">
        <v>10.677225112915039</v>
      </c>
      <c r="L636">
        <v>2993.971435546875</v>
      </c>
    </row>
    <row r="637" spans="1:12" x14ac:dyDescent="0.25">
      <c r="A637">
        <v>2126</v>
      </c>
      <c r="B637" s="1">
        <f>DATE(2024,6,28) + TIME(0,0,0)</f>
        <v>45471</v>
      </c>
      <c r="C637">
        <v>14248084480</v>
      </c>
      <c r="D637">
        <v>32045758</v>
      </c>
      <c r="E637">
        <v>941455.625</v>
      </c>
      <c r="F637">
        <v>473.53375244140625</v>
      </c>
      <c r="G637">
        <v>11642396</v>
      </c>
      <c r="H637">
        <v>5</v>
      </c>
      <c r="I637">
        <v>24586.201171875</v>
      </c>
      <c r="J637">
        <v>1</v>
      </c>
      <c r="K637">
        <v>12.382740020751953</v>
      </c>
      <c r="L637">
        <v>3474.70947265625</v>
      </c>
    </row>
    <row r="638" spans="1:12" x14ac:dyDescent="0.25">
      <c r="A638">
        <v>2128.9899999999998</v>
      </c>
      <c r="B638" s="1">
        <f>DATE(2024,6,30) + TIME(23,45,35)</f>
        <v>45473.989988425928</v>
      </c>
      <c r="C638">
        <v>14283276288</v>
      </c>
      <c r="D638">
        <v>32119100</v>
      </c>
      <c r="E638">
        <v>951870.3125</v>
      </c>
      <c r="F638">
        <v>480.47430419921875</v>
      </c>
      <c r="G638">
        <v>11756203</v>
      </c>
      <c r="H638">
        <v>5</v>
      </c>
      <c r="I638">
        <v>24467.91015625</v>
      </c>
      <c r="J638">
        <v>1</v>
      </c>
      <c r="K638">
        <v>12.577531814575195</v>
      </c>
      <c r="L638">
        <v>3520.215576171875</v>
      </c>
    </row>
    <row r="639" spans="1:12" x14ac:dyDescent="0.25">
      <c r="A639">
        <v>2129</v>
      </c>
      <c r="B639" s="1">
        <f>DATE(2024,7,1) + TIME(0,0,0)</f>
        <v>45474</v>
      </c>
      <c r="C639">
        <v>14283395072</v>
      </c>
      <c r="D639">
        <v>32119352</v>
      </c>
      <c r="E639">
        <v>951900.375</v>
      </c>
      <c r="F639">
        <v>469.04840087890625</v>
      </c>
      <c r="G639">
        <v>11822409</v>
      </c>
      <c r="H639">
        <v>6</v>
      </c>
      <c r="I639">
        <v>25205.095703125</v>
      </c>
      <c r="J639">
        <v>1</v>
      </c>
      <c r="K639">
        <v>10.66232967376709</v>
      </c>
      <c r="L639">
        <v>3008.19384765625</v>
      </c>
    </row>
    <row r="640" spans="1:12" x14ac:dyDescent="0.25">
      <c r="A640">
        <v>2130.9899999999998</v>
      </c>
      <c r="B640" s="1">
        <f>DATE(2024,7,2) + TIME(23,45,35)</f>
        <v>45475.989988425928</v>
      </c>
      <c r="C640">
        <v>14306546688</v>
      </c>
      <c r="D640">
        <v>32169434</v>
      </c>
      <c r="E640">
        <v>958002.0625</v>
      </c>
      <c r="F640">
        <v>462.92922973632813</v>
      </c>
      <c r="G640">
        <v>11654695</v>
      </c>
      <c r="H640">
        <v>6</v>
      </c>
      <c r="I640">
        <v>25175.9765625</v>
      </c>
      <c r="J640">
        <v>1</v>
      </c>
      <c r="K640">
        <v>10.84055233001709</v>
      </c>
      <c r="L640">
        <v>3061.049560546875</v>
      </c>
    </row>
    <row r="641" spans="1:12" x14ac:dyDescent="0.25">
      <c r="A641">
        <v>2131</v>
      </c>
      <c r="B641" s="1">
        <f>DATE(2024,7,3) + TIME(0,0,0)</f>
        <v>45476</v>
      </c>
      <c r="C641">
        <v>14306664448</v>
      </c>
      <c r="D641">
        <v>32169690</v>
      </c>
      <c r="E641">
        <v>958020.5</v>
      </c>
      <c r="F641">
        <v>458.16796875</v>
      </c>
      <c r="G641">
        <v>11716210</v>
      </c>
      <c r="H641">
        <v>5</v>
      </c>
      <c r="I641">
        <v>25571.8671875</v>
      </c>
      <c r="J641">
        <v>1</v>
      </c>
      <c r="K641">
        <v>6.7116336822509766</v>
      </c>
      <c r="L641">
        <v>1839.7685546875</v>
      </c>
    </row>
    <row r="642" spans="1:12" x14ac:dyDescent="0.25">
      <c r="A642">
        <v>2134.9899999999998</v>
      </c>
      <c r="B642" s="1">
        <f>DATE(2024,7,6) + TIME(23,45,35)</f>
        <v>45479.989988425928</v>
      </c>
      <c r="C642">
        <v>14353555456</v>
      </c>
      <c r="D642">
        <v>32271662</v>
      </c>
      <c r="E642">
        <v>965411.75</v>
      </c>
      <c r="F642">
        <v>460.16009521484375</v>
      </c>
      <c r="G642">
        <v>11757120</v>
      </c>
      <c r="H642">
        <v>5</v>
      </c>
      <c r="I642">
        <v>25550.0625</v>
      </c>
      <c r="J642">
        <v>1</v>
      </c>
      <c r="K642">
        <v>6.7806735038757324</v>
      </c>
      <c r="L642">
        <v>1858.484130859375</v>
      </c>
    </row>
    <row r="643" spans="1:12" x14ac:dyDescent="0.25">
      <c r="A643">
        <v>2135</v>
      </c>
      <c r="B643" s="1">
        <f>DATE(2024,7,7) + TIME(0,0,0)</f>
        <v>45480</v>
      </c>
      <c r="C643">
        <v>14353670144</v>
      </c>
      <c r="D643">
        <v>32271916</v>
      </c>
      <c r="E643">
        <v>965424.5625</v>
      </c>
      <c r="F643">
        <v>451.33908081054688</v>
      </c>
      <c r="G643">
        <v>11445189</v>
      </c>
      <c r="H643">
        <v>4</v>
      </c>
      <c r="I643">
        <v>25358.294921875</v>
      </c>
      <c r="J643">
        <v>1</v>
      </c>
      <c r="K643">
        <v>4.8094534873962402</v>
      </c>
      <c r="L643">
        <v>1281.2147216796875</v>
      </c>
    </row>
    <row r="644" spans="1:12" x14ac:dyDescent="0.25">
      <c r="A644">
        <v>2135.79</v>
      </c>
      <c r="B644" s="1">
        <f>DATE(2024,7,7) + TIME(18,57,35)</f>
        <v>45480.789988425924</v>
      </c>
      <c r="C644">
        <v>14362768384</v>
      </c>
      <c r="D644">
        <v>32291926</v>
      </c>
      <c r="E644">
        <v>966448</v>
      </c>
      <c r="F644">
        <v>455.893310546875</v>
      </c>
      <c r="G644">
        <v>11545152</v>
      </c>
      <c r="H644">
        <v>4</v>
      </c>
      <c r="I644">
        <v>25324.240234375</v>
      </c>
      <c r="J644">
        <v>1</v>
      </c>
      <c r="K644">
        <v>4.8740634918212891</v>
      </c>
      <c r="L644">
        <v>1297.563720703125</v>
      </c>
    </row>
    <row r="645" spans="1:12" x14ac:dyDescent="0.25">
      <c r="A645">
        <v>2135.8000000000002</v>
      </c>
      <c r="B645" s="1">
        <f>DATE(2024,7,7) + TIME(19,12,0)</f>
        <v>45480.800000000003</v>
      </c>
      <c r="C645">
        <v>14362886144</v>
      </c>
      <c r="D645">
        <v>32292182</v>
      </c>
      <c r="E645">
        <v>966467.625</v>
      </c>
      <c r="F645">
        <v>463.37884521484375</v>
      </c>
      <c r="G645">
        <v>11822276</v>
      </c>
      <c r="H645">
        <v>5</v>
      </c>
      <c r="I645">
        <v>25513.19921875</v>
      </c>
      <c r="J645">
        <v>1</v>
      </c>
      <c r="K645">
        <v>7.1555132865905762</v>
      </c>
      <c r="L645">
        <v>1966.299072265625</v>
      </c>
    </row>
    <row r="646" spans="1:12" x14ac:dyDescent="0.25">
      <c r="A646">
        <v>2135.9899999999998</v>
      </c>
      <c r="B646" s="1">
        <f>DATE(2024,7,7) + TIME(23,45,35)</f>
        <v>45480.989988425928</v>
      </c>
      <c r="C646">
        <v>14365126656</v>
      </c>
      <c r="D646">
        <v>32297046</v>
      </c>
      <c r="E646">
        <v>966824.25</v>
      </c>
      <c r="F646">
        <v>459.73025512695313</v>
      </c>
      <c r="G646">
        <v>11777758</v>
      </c>
      <c r="H646">
        <v>5</v>
      </c>
      <c r="I646">
        <v>25618.84375</v>
      </c>
      <c r="J646">
        <v>1</v>
      </c>
      <c r="K646">
        <v>6.7813372611999512</v>
      </c>
      <c r="L646">
        <v>1863.682861328125</v>
      </c>
    </row>
    <row r="647" spans="1:12" x14ac:dyDescent="0.25">
      <c r="A647">
        <v>2136</v>
      </c>
      <c r="B647" s="1">
        <f>DATE(2024,7,8) + TIME(0,0,0)</f>
        <v>45481</v>
      </c>
      <c r="C647">
        <v>14365239296</v>
      </c>
      <c r="D647">
        <v>32297294</v>
      </c>
      <c r="E647">
        <v>966856.75</v>
      </c>
      <c r="F647">
        <v>459.36929321289063</v>
      </c>
      <c r="G647">
        <v>11345135</v>
      </c>
      <c r="H647">
        <v>6</v>
      </c>
      <c r="I647">
        <v>24697.19921875</v>
      </c>
      <c r="J647">
        <v>1</v>
      </c>
      <c r="K647">
        <v>11.613877296447754</v>
      </c>
      <c r="L647">
        <v>3245.1953125</v>
      </c>
    </row>
    <row r="648" spans="1:12" x14ac:dyDescent="0.25">
      <c r="A648">
        <v>2140.9899999999998</v>
      </c>
      <c r="B648" s="1">
        <f>DATE(2024,7,12) + TIME(23,45,35)</f>
        <v>45485.989988425928</v>
      </c>
      <c r="C648">
        <v>14422328320</v>
      </c>
      <c r="D648">
        <v>32421340</v>
      </c>
      <c r="E648">
        <v>982289.9375</v>
      </c>
      <c r="F648">
        <v>460.09765625</v>
      </c>
      <c r="G648">
        <v>11442362</v>
      </c>
      <c r="H648">
        <v>6</v>
      </c>
      <c r="I648">
        <v>24869.419921875</v>
      </c>
      <c r="J648">
        <v>1</v>
      </c>
      <c r="K648">
        <v>11.100431442260742</v>
      </c>
      <c r="L648">
        <v>3105.31640625</v>
      </c>
    </row>
    <row r="649" spans="1:12" x14ac:dyDescent="0.25">
      <c r="A649">
        <v>2141</v>
      </c>
      <c r="B649" s="1">
        <f>DATE(2024,7,13) + TIME(0,0,0)</f>
        <v>45486</v>
      </c>
      <c r="C649">
        <v>14422439936</v>
      </c>
      <c r="D649">
        <v>32421580</v>
      </c>
      <c r="E649">
        <v>982324.875</v>
      </c>
      <c r="F649">
        <v>465.795654296875</v>
      </c>
      <c r="G649">
        <v>11165473</v>
      </c>
      <c r="H649">
        <v>5</v>
      </c>
      <c r="I649">
        <v>23970.75390625</v>
      </c>
      <c r="J649">
        <v>1</v>
      </c>
      <c r="K649">
        <v>12.724969863891602</v>
      </c>
      <c r="L649">
        <v>3495.010009765625</v>
      </c>
    </row>
    <row r="650" spans="1:12" x14ac:dyDescent="0.25">
      <c r="A650">
        <v>2141.9899999999998</v>
      </c>
      <c r="B650" s="1">
        <f>DATE(2024,7,13) + TIME(23,45,35)</f>
        <v>45486.989988425928</v>
      </c>
      <c r="C650">
        <v>14433729536</v>
      </c>
      <c r="D650">
        <v>32445336</v>
      </c>
      <c r="E650">
        <v>985725.125</v>
      </c>
      <c r="F650">
        <v>477.716552734375</v>
      </c>
      <c r="G650">
        <v>11457863</v>
      </c>
      <c r="H650">
        <v>5</v>
      </c>
      <c r="I650">
        <v>23984.6484375</v>
      </c>
      <c r="J650">
        <v>1</v>
      </c>
      <c r="K650">
        <v>12.525266647338867</v>
      </c>
      <c r="L650">
        <v>3434.295654296875</v>
      </c>
    </row>
    <row r="651" spans="1:12" x14ac:dyDescent="0.25">
      <c r="A651">
        <v>2142</v>
      </c>
      <c r="B651" s="1">
        <f>DATE(2024,7,14) + TIME(0,0,0)</f>
        <v>45487</v>
      </c>
      <c r="C651">
        <v>14433846272</v>
      </c>
      <c r="D651">
        <v>32445584</v>
      </c>
      <c r="E651">
        <v>985755.0625</v>
      </c>
      <c r="F651">
        <v>469.9007568359375</v>
      </c>
      <c r="G651">
        <v>11648680</v>
      </c>
      <c r="H651">
        <v>6</v>
      </c>
      <c r="I651">
        <v>24789.66015625</v>
      </c>
      <c r="J651">
        <v>1</v>
      </c>
      <c r="K651">
        <v>10.783666610717773</v>
      </c>
      <c r="L651">
        <v>2996.350830078125</v>
      </c>
    </row>
    <row r="652" spans="1:12" x14ac:dyDescent="0.25">
      <c r="A652">
        <v>2152.9899999999998</v>
      </c>
      <c r="B652" s="1">
        <f>DATE(2024,7,24) + TIME(23,45,35)</f>
        <v>45497.989988425928</v>
      </c>
      <c r="C652">
        <v>14559628288</v>
      </c>
      <c r="D652">
        <v>32716848</v>
      </c>
      <c r="E652">
        <v>1020075.8125</v>
      </c>
      <c r="F652">
        <v>465.03207397460938</v>
      </c>
      <c r="G652">
        <v>11464717</v>
      </c>
      <c r="H652">
        <v>6</v>
      </c>
      <c r="I652">
        <v>24653.60546875</v>
      </c>
      <c r="J652">
        <v>1</v>
      </c>
      <c r="K652">
        <v>11.323193550109863</v>
      </c>
      <c r="L652">
        <v>3148.033203125</v>
      </c>
    </row>
    <row r="653" spans="1:12" x14ac:dyDescent="0.25">
      <c r="A653">
        <v>2153</v>
      </c>
      <c r="B653" s="1">
        <f>DATE(2024,7,25) + TIME(0,0,0)</f>
        <v>45498</v>
      </c>
      <c r="C653">
        <v>14559742976</v>
      </c>
      <c r="D653">
        <v>32717096</v>
      </c>
      <c r="E653">
        <v>1020108.25</v>
      </c>
      <c r="F653">
        <v>465.87933349609375</v>
      </c>
      <c r="G653">
        <v>11539960</v>
      </c>
      <c r="H653">
        <v>6</v>
      </c>
      <c r="I653">
        <v>24770.275390625</v>
      </c>
      <c r="J653">
        <v>1</v>
      </c>
      <c r="K653">
        <v>11.576554298400879</v>
      </c>
      <c r="L653">
        <v>3242.968505859375</v>
      </c>
    </row>
    <row r="654" spans="1:12" x14ac:dyDescent="0.25">
      <c r="A654">
        <v>2153.9899999999998</v>
      </c>
      <c r="B654" s="1">
        <f>DATE(2024,7,25) + TIME(23,45,35)</f>
        <v>45498.989988425928</v>
      </c>
      <c r="C654">
        <v>14571215872</v>
      </c>
      <c r="D654">
        <v>32741626</v>
      </c>
      <c r="E654">
        <v>1023311.8125</v>
      </c>
      <c r="F654">
        <v>468.0286865234375</v>
      </c>
      <c r="G654">
        <v>11596434</v>
      </c>
      <c r="H654">
        <v>6</v>
      </c>
      <c r="I654">
        <v>24777.185546875</v>
      </c>
      <c r="J654">
        <v>1</v>
      </c>
      <c r="K654">
        <v>11.564761161804199</v>
      </c>
      <c r="L654">
        <v>3240.136474609375</v>
      </c>
    </row>
    <row r="655" spans="1:12" x14ac:dyDescent="0.25">
      <c r="A655">
        <v>2154</v>
      </c>
      <c r="B655" s="1">
        <f>DATE(2024,7,26) + TIME(0,0,0)</f>
        <v>45499</v>
      </c>
      <c r="C655">
        <v>14571332608</v>
      </c>
      <c r="D655">
        <v>32741874</v>
      </c>
      <c r="E655">
        <v>1023349.875</v>
      </c>
      <c r="F655">
        <v>472.88336181640625</v>
      </c>
      <c r="G655">
        <v>11709569</v>
      </c>
      <c r="H655">
        <v>5</v>
      </c>
      <c r="I655">
        <v>24762.06640625</v>
      </c>
      <c r="J655">
        <v>1</v>
      </c>
      <c r="K655">
        <v>13.332130432128906</v>
      </c>
      <c r="L655">
        <v>3809.15234375</v>
      </c>
    </row>
    <row r="656" spans="1:12" x14ac:dyDescent="0.25">
      <c r="A656">
        <v>2154.9899999999998</v>
      </c>
      <c r="B656" s="1">
        <f>DATE(2024,7,26) + TIME(23,45,35)</f>
        <v>45499.989988425928</v>
      </c>
      <c r="C656">
        <v>14583168000</v>
      </c>
      <c r="D656">
        <v>32766394</v>
      </c>
      <c r="E656">
        <v>1027086.5</v>
      </c>
      <c r="F656">
        <v>485.51031494140625</v>
      </c>
      <c r="G656">
        <v>12011571</v>
      </c>
      <c r="H656">
        <v>5</v>
      </c>
      <c r="I656">
        <v>24740.09375</v>
      </c>
      <c r="J656">
        <v>1</v>
      </c>
      <c r="K656">
        <v>13.234793663024902</v>
      </c>
      <c r="L656">
        <v>3773.748046875</v>
      </c>
    </row>
    <row r="657" spans="1:12" x14ac:dyDescent="0.25">
      <c r="A657">
        <v>2155</v>
      </c>
      <c r="B657" s="1">
        <f>DATE(2024,7,27) + TIME(0,0,0)</f>
        <v>45500</v>
      </c>
      <c r="C657">
        <v>14583277568</v>
      </c>
      <c r="D657">
        <v>32766620</v>
      </c>
      <c r="E657">
        <v>1027119.75</v>
      </c>
      <c r="F657">
        <v>480.0684814453125</v>
      </c>
      <c r="G657">
        <v>10889771</v>
      </c>
      <c r="H657">
        <v>4</v>
      </c>
      <c r="I657">
        <v>22683.78515625</v>
      </c>
      <c r="J657">
        <v>1</v>
      </c>
      <c r="K657">
        <v>12.797922134399414</v>
      </c>
      <c r="L657">
        <v>3329.110107421875</v>
      </c>
    </row>
    <row r="658" spans="1:12" x14ac:dyDescent="0.25">
      <c r="A658">
        <v>2155.9899999999998</v>
      </c>
      <c r="B658" s="1">
        <f>DATE(2024,7,27) + TIME(23,45,35)</f>
        <v>45500.989988425928</v>
      </c>
      <c r="C658">
        <v>14594270208</v>
      </c>
      <c r="D658">
        <v>32789104</v>
      </c>
      <c r="E658">
        <v>1030426.5625</v>
      </c>
      <c r="F658">
        <v>489.68951416015625</v>
      </c>
      <c r="G658">
        <v>11104712</v>
      </c>
      <c r="H658">
        <v>4</v>
      </c>
      <c r="I658">
        <v>22677.046875</v>
      </c>
      <c r="J658">
        <v>1</v>
      </c>
      <c r="K658">
        <v>12.944206237792969</v>
      </c>
      <c r="L658">
        <v>3371.81884765625</v>
      </c>
    </row>
    <row r="659" spans="1:12" x14ac:dyDescent="0.25">
      <c r="A659">
        <v>2156</v>
      </c>
      <c r="B659" s="1">
        <f>DATE(2024,7,28) + TIME(0,0,0)</f>
        <v>45501</v>
      </c>
      <c r="C659">
        <v>14594388992</v>
      </c>
      <c r="D659">
        <v>32789354</v>
      </c>
      <c r="E659">
        <v>1030455.9375</v>
      </c>
      <c r="F659">
        <v>477.83151245117188</v>
      </c>
      <c r="G659">
        <v>11885473</v>
      </c>
      <c r="H659">
        <v>5</v>
      </c>
      <c r="I659">
        <v>24873.7734375</v>
      </c>
      <c r="J659">
        <v>1</v>
      </c>
      <c r="K659">
        <v>10.562870979309082</v>
      </c>
      <c r="L659">
        <v>2937.68896484375</v>
      </c>
    </row>
    <row r="660" spans="1:12" x14ac:dyDescent="0.25">
      <c r="A660">
        <v>2158.9899999999998</v>
      </c>
      <c r="B660" s="1">
        <f>DATE(2024,7,30) + TIME(23,45,35)</f>
        <v>45503.989988425928</v>
      </c>
      <c r="C660">
        <v>14628849664</v>
      </c>
      <c r="D660">
        <v>32863452</v>
      </c>
      <c r="E660">
        <v>1039611.3125</v>
      </c>
      <c r="F660">
        <v>463.60256958007813</v>
      </c>
      <c r="G660">
        <v>11488017</v>
      </c>
      <c r="H660">
        <v>5</v>
      </c>
      <c r="I660">
        <v>24779.8828125</v>
      </c>
      <c r="J660">
        <v>1</v>
      </c>
      <c r="K660">
        <v>11.023608207702637</v>
      </c>
      <c r="L660">
        <v>3070.069580078125</v>
      </c>
    </row>
    <row r="661" spans="1:12" x14ac:dyDescent="0.25">
      <c r="A661">
        <v>2159</v>
      </c>
      <c r="B661" s="1">
        <f>DATE(2024,7,31) + TIME(0,0,0)</f>
        <v>45504</v>
      </c>
      <c r="C661">
        <v>14628966400</v>
      </c>
      <c r="D661">
        <v>32863700</v>
      </c>
      <c r="E661">
        <v>1039645.5625</v>
      </c>
      <c r="F661">
        <v>473.06289672851563</v>
      </c>
      <c r="G661">
        <v>11646883</v>
      </c>
      <c r="H661">
        <v>6</v>
      </c>
      <c r="I661">
        <v>24620.158203125</v>
      </c>
      <c r="J661">
        <v>1</v>
      </c>
      <c r="K661">
        <v>12.216620445251465</v>
      </c>
      <c r="L661">
        <v>3426.333251953125</v>
      </c>
    </row>
    <row r="662" spans="1:12" x14ac:dyDescent="0.25">
      <c r="A662">
        <v>2160.9899999999998</v>
      </c>
      <c r="B662" s="1">
        <f>DATE(2024,8,1) + TIME(23,45,35)</f>
        <v>45505.989988425928</v>
      </c>
      <c r="C662">
        <v>14651706368</v>
      </c>
      <c r="D662">
        <v>32913000</v>
      </c>
      <c r="E662">
        <v>1046195.6875</v>
      </c>
      <c r="F662">
        <v>460.0389404296875</v>
      </c>
      <c r="G662">
        <v>11406687</v>
      </c>
      <c r="H662">
        <v>6</v>
      </c>
      <c r="I662">
        <v>24795.046875</v>
      </c>
      <c r="J662">
        <v>1</v>
      </c>
      <c r="K662">
        <v>11.65999698638916</v>
      </c>
      <c r="L662">
        <v>3272.6982421875</v>
      </c>
    </row>
    <row r="663" spans="1:12" x14ac:dyDescent="0.25">
      <c r="A663">
        <v>2161</v>
      </c>
      <c r="B663" s="1">
        <f>DATE(2024,8,2) + TIME(0,0,0)</f>
        <v>45506</v>
      </c>
      <c r="C663">
        <v>14651820032</v>
      </c>
      <c r="D663">
        <v>32913244</v>
      </c>
      <c r="E663">
        <v>1046234.4375</v>
      </c>
      <c r="F663">
        <v>466.28277587890625</v>
      </c>
      <c r="G663">
        <v>11363132</v>
      </c>
      <c r="H663">
        <v>5</v>
      </c>
      <c r="I663">
        <v>24369.6171875</v>
      </c>
      <c r="J663">
        <v>1</v>
      </c>
      <c r="K663">
        <v>13.712321281433105</v>
      </c>
      <c r="L663">
        <v>3872.673583984375</v>
      </c>
    </row>
    <row r="664" spans="1:12" x14ac:dyDescent="0.25">
      <c r="A664">
        <v>2162</v>
      </c>
      <c r="B664" s="1">
        <f>DATE(2024,8,3) + TIME(0,0,0)</f>
        <v>45507</v>
      </c>
      <c r="C664">
        <v>14663525376</v>
      </c>
      <c r="D664">
        <v>32937678</v>
      </c>
      <c r="E664">
        <v>1050007.625</v>
      </c>
      <c r="F664">
        <v>479.85714721679688</v>
      </c>
      <c r="G664">
        <v>11712178</v>
      </c>
      <c r="H664">
        <v>5</v>
      </c>
      <c r="I664">
        <v>24407.63671875</v>
      </c>
      <c r="J664">
        <v>1</v>
      </c>
      <c r="K664">
        <v>13.421589851379395</v>
      </c>
      <c r="L664">
        <v>3783.7294921875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386DA-3EDB-4A0D-8F7C-2041B13A5A11}">
  <dimension ref="A1:L664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15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29.989999999999995</v>
      </c>
      <c r="B6" s="1">
        <f>DATE(2018,10,1) + TIME(23,45,35)</f>
        <v>43374.989988425928</v>
      </c>
      <c r="C6">
        <v>0</v>
      </c>
      <c r="G6">
        <v>0</v>
      </c>
      <c r="I6">
        <v>0</v>
      </c>
      <c r="J6">
        <v>0</v>
      </c>
      <c r="L6">
        <v>0</v>
      </c>
    </row>
    <row r="7" spans="1:12" x14ac:dyDescent="0.25">
      <c r="A7">
        <v>30</v>
      </c>
      <c r="B7" s="1">
        <f>DATE(2018,10,2) + TIME(0,0,0)</f>
        <v>43375</v>
      </c>
      <c r="C7">
        <v>27586.943359375</v>
      </c>
      <c r="D7">
        <v>0</v>
      </c>
      <c r="E7">
        <v>0</v>
      </c>
      <c r="F7">
        <v>0</v>
      </c>
      <c r="G7">
        <v>2758694.25</v>
      </c>
      <c r="H7">
        <v>1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59.989999999999995</v>
      </c>
      <c r="B8" s="1">
        <f>DATE(2018,10,31) + TIME(23,45,35)</f>
        <v>43404.989988425928</v>
      </c>
      <c r="C8">
        <v>82760832</v>
      </c>
      <c r="D8">
        <v>0</v>
      </c>
      <c r="E8">
        <v>0</v>
      </c>
      <c r="F8">
        <v>0</v>
      </c>
      <c r="G8">
        <v>2758694.25</v>
      </c>
      <c r="H8">
        <v>1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60</v>
      </c>
      <c r="B9" s="1">
        <f>DATE(2018,11,1) + TIME(0,0,0)</f>
        <v>43405</v>
      </c>
      <c r="C9">
        <v>82788472</v>
      </c>
      <c r="D9">
        <v>0</v>
      </c>
      <c r="E9">
        <v>0</v>
      </c>
      <c r="F9">
        <v>0</v>
      </c>
      <c r="G9">
        <v>2763720.5</v>
      </c>
      <c r="H9">
        <v>1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89.99</v>
      </c>
      <c r="B10" s="1">
        <f>DATE(2018,11,30) + TIME(23,45,35)</f>
        <v>43434.989988425928</v>
      </c>
      <c r="C10">
        <v>165672448</v>
      </c>
      <c r="D10">
        <v>0</v>
      </c>
      <c r="E10">
        <v>0</v>
      </c>
      <c r="F10">
        <v>0</v>
      </c>
      <c r="G10">
        <v>2763720.5</v>
      </c>
      <c r="H10">
        <v>1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90</v>
      </c>
      <c r="B11" s="1">
        <f>DATE(2018,12,1) + TIME(0,0,0)</f>
        <v>43435</v>
      </c>
      <c r="C11">
        <v>165699776</v>
      </c>
      <c r="D11">
        <v>0</v>
      </c>
      <c r="E11">
        <v>0</v>
      </c>
      <c r="F11">
        <v>0</v>
      </c>
      <c r="G11">
        <v>2732613.75</v>
      </c>
      <c r="H11">
        <v>1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119.99</v>
      </c>
      <c r="B12" s="1">
        <f>DATE(2018,12,30) + TIME(23,45,35)</f>
        <v>43464.989988425928</v>
      </c>
      <c r="C12">
        <v>247650864</v>
      </c>
      <c r="D12">
        <v>0</v>
      </c>
      <c r="E12">
        <v>0</v>
      </c>
      <c r="F12">
        <v>0</v>
      </c>
      <c r="G12">
        <v>2732613.75</v>
      </c>
      <c r="H12">
        <v>1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120</v>
      </c>
      <c r="B13" s="1">
        <f>DATE(2018,12,31) + TIME(0,0,0)</f>
        <v>43465</v>
      </c>
      <c r="C13">
        <v>247678080</v>
      </c>
      <c r="D13">
        <v>0</v>
      </c>
      <c r="E13">
        <v>0</v>
      </c>
      <c r="F13">
        <v>0</v>
      </c>
      <c r="G13">
        <v>2722071.75</v>
      </c>
      <c r="H13">
        <v>1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149.99</v>
      </c>
      <c r="B14" s="1">
        <f>DATE(2019,1,29) + TIME(23,45,35)</f>
        <v>43494.989988425928</v>
      </c>
      <c r="C14">
        <v>329313024</v>
      </c>
      <c r="D14">
        <v>0</v>
      </c>
      <c r="E14">
        <v>0</v>
      </c>
      <c r="F14">
        <v>0</v>
      </c>
      <c r="G14">
        <v>2722071.75</v>
      </c>
      <c r="H14">
        <v>1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150</v>
      </c>
      <c r="B15" s="1">
        <f>DATE(2019,1,30) + TIME(0,0,0)</f>
        <v>43495</v>
      </c>
      <c r="C15">
        <v>329340320</v>
      </c>
      <c r="D15">
        <v>0</v>
      </c>
      <c r="E15">
        <v>0</v>
      </c>
      <c r="F15">
        <v>0</v>
      </c>
      <c r="G15">
        <v>2732249.5</v>
      </c>
      <c r="H15">
        <v>1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179.99</v>
      </c>
      <c r="B16" s="1">
        <f>DATE(2019,2,28) + TIME(23,45,35)</f>
        <v>43524.989988425928</v>
      </c>
      <c r="C16">
        <v>411280480</v>
      </c>
      <c r="D16">
        <v>0</v>
      </c>
      <c r="E16">
        <v>0</v>
      </c>
      <c r="F16">
        <v>0</v>
      </c>
      <c r="G16">
        <v>2732249.5</v>
      </c>
      <c r="H16">
        <v>1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</v>
      </c>
      <c r="B17" s="1">
        <f>DATE(2019,3,1) + TIME(0,0,0)</f>
        <v>43525</v>
      </c>
      <c r="C17">
        <v>411307136</v>
      </c>
      <c r="D17">
        <v>0</v>
      </c>
      <c r="E17">
        <v>0</v>
      </c>
      <c r="F17">
        <v>0</v>
      </c>
      <c r="G17">
        <v>2663549.5</v>
      </c>
      <c r="H17">
        <v>1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180.99</v>
      </c>
      <c r="B18" s="1">
        <f>DATE(2019,3,1) + TIME(23,45,35)</f>
        <v>43525.989988425928</v>
      </c>
      <c r="C18">
        <v>413944032</v>
      </c>
      <c r="D18">
        <v>0</v>
      </c>
      <c r="E18">
        <v>0</v>
      </c>
      <c r="F18">
        <v>0</v>
      </c>
      <c r="G18">
        <v>2663549.5</v>
      </c>
      <c r="H18">
        <v>1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181</v>
      </c>
      <c r="B19" s="1">
        <f>DATE(2019,3,2) + TIME(0,0,0)</f>
        <v>43526</v>
      </c>
      <c r="C19">
        <v>413944032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182.99</v>
      </c>
      <c r="B20" s="1">
        <f>DATE(2019,3,3) + TIME(23,45,35)</f>
        <v>43527.989988425928</v>
      </c>
      <c r="C20">
        <v>413944032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183</v>
      </c>
      <c r="B21" s="1">
        <f>DATE(2019,3,4) + TIME(0,0,0)</f>
        <v>43528</v>
      </c>
      <c r="C21">
        <v>413971296</v>
      </c>
      <c r="D21">
        <v>0</v>
      </c>
      <c r="E21">
        <v>0</v>
      </c>
      <c r="F21">
        <v>0</v>
      </c>
      <c r="G21">
        <v>2724890.75</v>
      </c>
      <c r="H21">
        <v>1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212.99</v>
      </c>
      <c r="B22" s="1">
        <f>DATE(2019,4,2) + TIME(23,45,35)</f>
        <v>43557.989988425928</v>
      </c>
      <c r="C22">
        <v>495690752</v>
      </c>
      <c r="D22">
        <v>0</v>
      </c>
      <c r="E22">
        <v>0</v>
      </c>
      <c r="F22">
        <v>0</v>
      </c>
      <c r="G22">
        <v>2724890.75</v>
      </c>
      <c r="H22">
        <v>1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213</v>
      </c>
      <c r="B23" s="1">
        <f>DATE(2019,4,3) + TIME(0,0,0)</f>
        <v>43558</v>
      </c>
      <c r="C23">
        <v>495718400</v>
      </c>
      <c r="D23">
        <v>0</v>
      </c>
      <c r="E23">
        <v>0</v>
      </c>
      <c r="F23">
        <v>0</v>
      </c>
      <c r="G23">
        <v>2763616.5</v>
      </c>
      <c r="H23">
        <v>1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242.99</v>
      </c>
      <c r="B24" s="1">
        <f>DATE(2019,5,2) + TIME(23,45,35)</f>
        <v>43587.989988425928</v>
      </c>
      <c r="C24">
        <v>578599232</v>
      </c>
      <c r="D24">
        <v>0</v>
      </c>
      <c r="E24">
        <v>0</v>
      </c>
      <c r="F24">
        <v>0</v>
      </c>
      <c r="G24">
        <v>2763616.5</v>
      </c>
      <c r="H24">
        <v>1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243</v>
      </c>
      <c r="B25" s="1">
        <f>DATE(2019,5,3) + TIME(0,0,0)</f>
        <v>43588</v>
      </c>
      <c r="C25">
        <v>578626496</v>
      </c>
      <c r="D25">
        <v>0</v>
      </c>
      <c r="E25">
        <v>0</v>
      </c>
      <c r="F25">
        <v>0</v>
      </c>
      <c r="G25">
        <v>2724925.5</v>
      </c>
      <c r="H25">
        <v>1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272.99</v>
      </c>
      <c r="B26" s="1">
        <f>DATE(2019,6,1) + TIME(23,45,35)</f>
        <v>43617.989988425928</v>
      </c>
      <c r="C26">
        <v>660347008</v>
      </c>
      <c r="D26">
        <v>0</v>
      </c>
      <c r="E26">
        <v>0</v>
      </c>
      <c r="F26">
        <v>0</v>
      </c>
      <c r="G26">
        <v>2724925.5</v>
      </c>
      <c r="H26">
        <v>1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273</v>
      </c>
      <c r="B27" s="1">
        <f>DATE(2019,6,2) + TIME(0,0,0)</f>
        <v>43618</v>
      </c>
      <c r="C27">
        <v>660374784</v>
      </c>
      <c r="D27">
        <v>0</v>
      </c>
      <c r="E27">
        <v>0</v>
      </c>
      <c r="F27">
        <v>0</v>
      </c>
      <c r="G27">
        <v>2774030.75</v>
      </c>
      <c r="H27">
        <v>1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302.99</v>
      </c>
      <c r="B28" s="1">
        <f>DATE(2019,7,1) + TIME(23,45,35)</f>
        <v>43647.989988425928</v>
      </c>
      <c r="C28">
        <v>743567936</v>
      </c>
      <c r="D28">
        <v>0</v>
      </c>
      <c r="E28">
        <v>0</v>
      </c>
      <c r="F28">
        <v>0</v>
      </c>
      <c r="G28">
        <v>2774030.75</v>
      </c>
      <c r="H28">
        <v>1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303</v>
      </c>
      <c r="B29" s="1">
        <f>DATE(2019,7,2) + TIME(0,0,0)</f>
        <v>43648</v>
      </c>
      <c r="C29">
        <v>743567936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304.99</v>
      </c>
      <c r="B30" s="1">
        <f>DATE(2019,7,3) + TIME(23,45,35)</f>
        <v>43649.989988425928</v>
      </c>
      <c r="C30">
        <v>743567936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305</v>
      </c>
      <c r="B31" s="1">
        <f>DATE(2019,7,4) + TIME(0,0,0)</f>
        <v>43650</v>
      </c>
      <c r="C31">
        <v>743595200</v>
      </c>
      <c r="D31">
        <v>0</v>
      </c>
      <c r="E31">
        <v>0</v>
      </c>
      <c r="F31">
        <v>0</v>
      </c>
      <c r="G31">
        <v>2726678.75</v>
      </c>
      <c r="H31">
        <v>1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334.99</v>
      </c>
      <c r="B32" s="1">
        <f>DATE(2019,8,2) + TIME(23,45,35)</f>
        <v>43679.989988425928</v>
      </c>
      <c r="C32">
        <v>825368320</v>
      </c>
      <c r="D32">
        <v>0</v>
      </c>
      <c r="E32">
        <v>0</v>
      </c>
      <c r="F32">
        <v>0</v>
      </c>
      <c r="G32">
        <v>2726678.75</v>
      </c>
      <c r="H32">
        <v>1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335</v>
      </c>
      <c r="B33" s="1">
        <f>DATE(2019,8,3) + TIME(0,0,0)</f>
        <v>43680</v>
      </c>
      <c r="C33">
        <v>825395648</v>
      </c>
      <c r="D33">
        <v>0</v>
      </c>
      <c r="E33">
        <v>0</v>
      </c>
      <c r="F33">
        <v>0</v>
      </c>
      <c r="G33">
        <v>2733625.75</v>
      </c>
      <c r="H33">
        <v>1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364.99</v>
      </c>
      <c r="B34" s="1">
        <f>DATE(2019,9,1) + TIME(23,45,35)</f>
        <v>43709.989988425928</v>
      </c>
      <c r="C34">
        <v>907377088</v>
      </c>
      <c r="D34">
        <v>0</v>
      </c>
      <c r="E34">
        <v>0</v>
      </c>
      <c r="F34">
        <v>0</v>
      </c>
      <c r="G34">
        <v>2733625.75</v>
      </c>
      <c r="H34">
        <v>1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365</v>
      </c>
      <c r="B35" s="1">
        <f>DATE(2019,9,2) + TIME(0,0,0)</f>
        <v>43710</v>
      </c>
      <c r="C35">
        <v>907404608</v>
      </c>
      <c r="D35">
        <v>0</v>
      </c>
      <c r="E35">
        <v>0</v>
      </c>
      <c r="F35">
        <v>0</v>
      </c>
      <c r="G35">
        <v>2750554.5</v>
      </c>
      <c r="H35">
        <v>1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394.99</v>
      </c>
      <c r="B36" s="1">
        <f>DATE(2019,10,1) + TIME(23,45,35)</f>
        <v>43739.989988425928</v>
      </c>
      <c r="C36">
        <v>989893760</v>
      </c>
      <c r="D36">
        <v>0</v>
      </c>
      <c r="E36">
        <v>0</v>
      </c>
      <c r="F36">
        <v>0</v>
      </c>
      <c r="G36">
        <v>2750554.5</v>
      </c>
      <c r="H36">
        <v>1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395</v>
      </c>
      <c r="B37" s="1">
        <f>DATE(2019,10,2) + TIME(0,0,0)</f>
        <v>43740</v>
      </c>
      <c r="C37">
        <v>989893760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424.99</v>
      </c>
      <c r="B38" s="1">
        <f>DATE(2019,10,31) + TIME(23,45,35)</f>
        <v>43769.989988425928</v>
      </c>
      <c r="C38">
        <v>989893760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425</v>
      </c>
      <c r="B39" s="1">
        <f>DATE(2019,11,1) + TIME(0,0,0)</f>
        <v>43770</v>
      </c>
      <c r="C39">
        <v>989893760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454.99</v>
      </c>
      <c r="B40" s="1">
        <f>DATE(2019,11,30) + TIME(23,45,35)</f>
        <v>43799.989988425928</v>
      </c>
      <c r="C40">
        <v>989893760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455</v>
      </c>
      <c r="B41" s="1">
        <f>DATE(2019,12,1) + TIME(0,0,0)</f>
        <v>43800</v>
      </c>
      <c r="C41">
        <v>989893760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484.99</v>
      </c>
      <c r="B42" s="1">
        <f>DATE(2019,12,30) + TIME(23,45,35)</f>
        <v>43829.989988425928</v>
      </c>
      <c r="C42">
        <v>989893760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485</v>
      </c>
      <c r="B43" s="1">
        <f>DATE(2019,12,31) + TIME(0,0,0)</f>
        <v>43830</v>
      </c>
      <c r="C43">
        <v>989893760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514.99</v>
      </c>
      <c r="B44" s="1">
        <f>DATE(2020,1,29) + TIME(23,45,35)</f>
        <v>43859.989988425928</v>
      </c>
      <c r="C44">
        <v>989893760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515</v>
      </c>
      <c r="B45" s="1">
        <f>DATE(2020,1,30) + TIME(0,0,0)</f>
        <v>43860</v>
      </c>
      <c r="C45">
        <v>989893760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544.99</v>
      </c>
      <c r="B46" s="1">
        <f>DATE(2020,2,28) + TIME(23,45,35)</f>
        <v>43889.989988425928</v>
      </c>
      <c r="C46">
        <v>989893760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545</v>
      </c>
      <c r="B47" s="1">
        <f>DATE(2020,2,29) + TIME(0,0,0)</f>
        <v>43890</v>
      </c>
      <c r="C47">
        <v>989893760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574.99</v>
      </c>
      <c r="B48" s="1">
        <f>DATE(2020,3,29) + TIME(23,45,35)</f>
        <v>43919.989988425928</v>
      </c>
      <c r="C48">
        <v>989893760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575</v>
      </c>
      <c r="B49" s="1">
        <f>DATE(2020,3,30) + TIME(0,0,0)</f>
        <v>43920</v>
      </c>
      <c r="C49">
        <v>989893760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604.99</v>
      </c>
      <c r="B50" s="1">
        <f>DATE(2020,4,28) + TIME(23,45,35)</f>
        <v>43949.989988425928</v>
      </c>
      <c r="C50">
        <v>989893760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605</v>
      </c>
      <c r="B51" s="1">
        <f>DATE(2020,4,29) + TIME(0,0,0)</f>
        <v>43950</v>
      </c>
      <c r="C51">
        <v>989893760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634.99</v>
      </c>
      <c r="B52" s="1">
        <f>DATE(2020,5,28) + TIME(23,45,35)</f>
        <v>43979.989988425928</v>
      </c>
      <c r="C52">
        <v>989893760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635</v>
      </c>
      <c r="B53" s="1">
        <f>DATE(2020,5,29) + TIME(0,0,0)</f>
        <v>43980</v>
      </c>
      <c r="C53">
        <v>989893760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664.99</v>
      </c>
      <c r="B54" s="1">
        <f>DATE(2020,6,27) + TIME(23,45,35)</f>
        <v>44009.989988425928</v>
      </c>
      <c r="C54">
        <v>989893760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665</v>
      </c>
      <c r="B55" s="1">
        <f>DATE(2020,6,28) + TIME(0,0,0)</f>
        <v>44010</v>
      </c>
      <c r="C55">
        <v>989893760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694.99</v>
      </c>
      <c r="B56" s="1">
        <f>DATE(2020,7,27) + TIME(23,45,35)</f>
        <v>44039.989988425928</v>
      </c>
      <c r="C56">
        <v>989893760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695</v>
      </c>
      <c r="B57" s="1">
        <f>DATE(2020,7,28) + TIME(0,0,0)</f>
        <v>44040</v>
      </c>
      <c r="C57">
        <v>989893760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724.99</v>
      </c>
      <c r="B58" s="1">
        <f>DATE(2020,8,26) + TIME(23,45,35)</f>
        <v>44069.989988425928</v>
      </c>
      <c r="C58">
        <v>989893760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725</v>
      </c>
      <c r="B59" s="1">
        <f>DATE(2020,8,27) + TIME(0,0,0)</f>
        <v>44070</v>
      </c>
      <c r="C59">
        <v>989893760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754.99</v>
      </c>
      <c r="B60" s="1">
        <f>DATE(2020,9,25) + TIME(23,45,35)</f>
        <v>44099.989988425928</v>
      </c>
      <c r="C60">
        <v>989893760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755</v>
      </c>
      <c r="B61" s="1">
        <f>DATE(2020,9,26) + TIME(0,0,0)</f>
        <v>44100</v>
      </c>
      <c r="C61">
        <v>989893760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784.99</v>
      </c>
      <c r="B62" s="1">
        <f>DATE(2020,10,25) + TIME(23,45,35)</f>
        <v>44129.989988425928</v>
      </c>
      <c r="C62">
        <v>989893760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785</v>
      </c>
      <c r="B63" s="1">
        <f>DATE(2020,10,26) + TIME(0,0,0)</f>
        <v>44130</v>
      </c>
      <c r="C63">
        <v>989893760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814.99</v>
      </c>
      <c r="B64" s="1">
        <f>DATE(2020,11,24) + TIME(23,45,35)</f>
        <v>44159.989988425928</v>
      </c>
      <c r="C64">
        <v>989893760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815</v>
      </c>
      <c r="B65" s="1">
        <f>DATE(2020,11,25) + TIME(0,0,0)</f>
        <v>44160</v>
      </c>
      <c r="C65">
        <v>989893760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844.99</v>
      </c>
      <c r="B66" s="1">
        <f>DATE(2020,12,24) + TIME(23,45,35)</f>
        <v>44189.989988425928</v>
      </c>
      <c r="C66">
        <v>989893760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845</v>
      </c>
      <c r="B67" s="1">
        <f>DATE(2020,12,25) + TIME(0,0,0)</f>
        <v>44190</v>
      </c>
      <c r="C67">
        <v>989893760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874.99</v>
      </c>
      <c r="B68" s="1">
        <f>DATE(2021,1,23) + TIME(23,45,35)</f>
        <v>44219.989988425928</v>
      </c>
      <c r="C68">
        <v>989893760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875</v>
      </c>
      <c r="B69" s="1">
        <f>DATE(2021,1,24) + TIME(0,0,0)</f>
        <v>44220</v>
      </c>
      <c r="C69">
        <v>989893760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904.99</v>
      </c>
      <c r="B70" s="1">
        <f>DATE(2021,2,22) + TIME(23,45,35)</f>
        <v>44249.989988425928</v>
      </c>
      <c r="C70">
        <v>989893760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905</v>
      </c>
      <c r="B71" s="1">
        <f>DATE(2021,2,23) + TIME(0,0,0)</f>
        <v>44250</v>
      </c>
      <c r="C71">
        <v>989893760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934.99</v>
      </c>
      <c r="B72" s="1">
        <f>DATE(2021,3,24) + TIME(23,45,35)</f>
        <v>44279.989988425928</v>
      </c>
      <c r="C72">
        <v>989893760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935</v>
      </c>
      <c r="B73" s="1">
        <f>DATE(2021,3,25) + TIME(0,0,0)</f>
        <v>44280</v>
      </c>
      <c r="C73">
        <v>989893760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964.99</v>
      </c>
      <c r="B74" s="1">
        <f>DATE(2021,4,23) + TIME(23,45,35)</f>
        <v>44309.989988425928</v>
      </c>
      <c r="C74">
        <v>989893760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965</v>
      </c>
      <c r="B75" s="1">
        <f>DATE(2021,4,24) + TIME(0,0,0)</f>
        <v>44310</v>
      </c>
      <c r="C75">
        <v>989893760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967.99</v>
      </c>
      <c r="B76" s="1">
        <f>DATE(2021,4,26) + TIME(23,45,35)</f>
        <v>44312.989988425928</v>
      </c>
      <c r="C76">
        <v>989893760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968</v>
      </c>
      <c r="B77" s="1">
        <f>DATE(2021,4,27) + TIME(0,0,0)</f>
        <v>44313</v>
      </c>
      <c r="C77">
        <v>989893760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979.99</v>
      </c>
      <c r="B78" s="1">
        <f>DATE(2021,5,8) + TIME(23,45,35)</f>
        <v>44324.989988425928</v>
      </c>
      <c r="C78">
        <v>989893760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980</v>
      </c>
      <c r="B79" s="1">
        <f>DATE(2021,5,9) + TIME(0,0,0)</f>
        <v>44325</v>
      </c>
      <c r="C79">
        <v>989925632</v>
      </c>
      <c r="D79">
        <v>0</v>
      </c>
      <c r="E79">
        <v>0</v>
      </c>
      <c r="F79">
        <v>0</v>
      </c>
      <c r="G79">
        <v>3187152.5</v>
      </c>
      <c r="H79">
        <v>1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1000.99</v>
      </c>
      <c r="B80" s="1">
        <f>DATE(2021,5,29) + TIME(23,45,35)</f>
        <v>44345.989988425928</v>
      </c>
      <c r="C80">
        <v>1056823936</v>
      </c>
      <c r="D80">
        <v>0</v>
      </c>
      <c r="E80">
        <v>0</v>
      </c>
      <c r="F80">
        <v>0</v>
      </c>
      <c r="G80">
        <v>3187152.5</v>
      </c>
      <c r="H80">
        <v>1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1001</v>
      </c>
      <c r="B81" s="1">
        <f>DATE(2021,5,30) + TIME(0,0,0)</f>
        <v>44346</v>
      </c>
      <c r="C81">
        <v>1056863616</v>
      </c>
      <c r="D81">
        <v>0</v>
      </c>
      <c r="E81">
        <v>0</v>
      </c>
      <c r="F81">
        <v>0</v>
      </c>
      <c r="G81">
        <v>3971073.25</v>
      </c>
      <c r="H81">
        <v>1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1008.99</v>
      </c>
      <c r="B82" s="1">
        <f>DATE(2021,6,6) + TIME(23,45,35)</f>
        <v>44353.989988425928</v>
      </c>
      <c r="C82">
        <v>1088592512</v>
      </c>
      <c r="D82">
        <v>0</v>
      </c>
      <c r="E82">
        <v>0</v>
      </c>
      <c r="F82">
        <v>0</v>
      </c>
      <c r="G82">
        <v>3971073.25</v>
      </c>
      <c r="H82">
        <v>1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1009</v>
      </c>
      <c r="B83" s="1">
        <f>DATE(2021,6,7) + TIME(0,0,0)</f>
        <v>44354</v>
      </c>
      <c r="C83">
        <v>1088627456</v>
      </c>
      <c r="D83">
        <v>0</v>
      </c>
      <c r="E83">
        <v>0</v>
      </c>
      <c r="F83">
        <v>0</v>
      </c>
      <c r="G83">
        <v>3493539.75</v>
      </c>
      <c r="H83">
        <v>1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1014.99</v>
      </c>
      <c r="B84" s="1">
        <f>DATE(2021,6,12) + TIME(23,45,35)</f>
        <v>44359.989988425928</v>
      </c>
      <c r="C84">
        <v>1109553792</v>
      </c>
      <c r="D84">
        <v>0</v>
      </c>
      <c r="E84">
        <v>0</v>
      </c>
      <c r="F84">
        <v>0</v>
      </c>
      <c r="G84">
        <v>3493539.75</v>
      </c>
      <c r="H84">
        <v>1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1015</v>
      </c>
      <c r="B85" s="1">
        <f>DATE(2021,6,13) + TIME(0,0,0)</f>
        <v>44360</v>
      </c>
      <c r="C85">
        <v>1109594112</v>
      </c>
      <c r="D85">
        <v>0</v>
      </c>
      <c r="E85">
        <v>0</v>
      </c>
      <c r="F85">
        <v>0</v>
      </c>
      <c r="G85">
        <v>4034623.75</v>
      </c>
      <c r="H85">
        <v>1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1021.99</v>
      </c>
      <c r="B86" s="1">
        <f>DATE(2021,6,19) + TIME(23,45,35)</f>
        <v>44366.989988425928</v>
      </c>
      <c r="C86">
        <v>1137796096</v>
      </c>
      <c r="D86">
        <v>0</v>
      </c>
      <c r="E86">
        <v>0</v>
      </c>
      <c r="F86">
        <v>0</v>
      </c>
      <c r="G86">
        <v>4034623.75</v>
      </c>
      <c r="H86">
        <v>1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1022</v>
      </c>
      <c r="B87" s="1">
        <f>DATE(2021,6,20) + TIME(0,0,0)</f>
        <v>44367</v>
      </c>
      <c r="C87">
        <v>1137862272</v>
      </c>
      <c r="D87">
        <v>0</v>
      </c>
      <c r="E87">
        <v>0</v>
      </c>
      <c r="F87">
        <v>0</v>
      </c>
      <c r="G87">
        <v>6613416</v>
      </c>
      <c r="H87">
        <v>2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1025.99</v>
      </c>
      <c r="B88" s="1">
        <f>DATE(2021,6,23) + TIME(23,45,35)</f>
        <v>44370.989988425928</v>
      </c>
      <c r="C88">
        <v>1164249728</v>
      </c>
      <c r="D88">
        <v>0</v>
      </c>
      <c r="E88">
        <v>0</v>
      </c>
      <c r="F88">
        <v>0</v>
      </c>
      <c r="G88">
        <v>6613416</v>
      </c>
      <c r="H88">
        <v>2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1026</v>
      </c>
      <c r="B89" s="1">
        <f>DATE(2021,6,24) + TIME(0,0,0)</f>
        <v>44371</v>
      </c>
      <c r="C89">
        <v>1164281216</v>
      </c>
      <c r="D89">
        <v>0</v>
      </c>
      <c r="E89">
        <v>0</v>
      </c>
      <c r="F89">
        <v>0</v>
      </c>
      <c r="G89">
        <v>3146110</v>
      </c>
      <c r="H89">
        <v>2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1028.99</v>
      </c>
      <c r="B90" s="1">
        <f>DATE(2021,6,26) + TIME(23,45,35)</f>
        <v>44373.989988425928</v>
      </c>
      <c r="C90">
        <v>1173688064</v>
      </c>
      <c r="D90">
        <v>0</v>
      </c>
      <c r="E90">
        <v>0</v>
      </c>
      <c r="F90">
        <v>0</v>
      </c>
      <c r="G90">
        <v>3146110</v>
      </c>
      <c r="H90">
        <v>2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1029</v>
      </c>
      <c r="B91" s="1">
        <f>DATE(2021,6,27) + TIME(0,0,0)</f>
        <v>44374</v>
      </c>
      <c r="C91">
        <v>1173752320</v>
      </c>
      <c r="D91">
        <v>0</v>
      </c>
      <c r="E91">
        <v>0</v>
      </c>
      <c r="F91">
        <v>0</v>
      </c>
      <c r="G91">
        <v>6417236.5</v>
      </c>
      <c r="H91">
        <v>2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1039.99</v>
      </c>
      <c r="B92" s="1">
        <f>DATE(2021,7,7) + TIME(23,45,35)</f>
        <v>44384.989988425928</v>
      </c>
      <c r="C92">
        <v>1244277760</v>
      </c>
      <c r="D92">
        <v>0</v>
      </c>
      <c r="E92">
        <v>0</v>
      </c>
      <c r="F92">
        <v>0</v>
      </c>
      <c r="G92">
        <v>6417236.5</v>
      </c>
      <c r="H92">
        <v>2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</v>
      </c>
      <c r="B93" s="1">
        <f>DATE(2021,7,8) + TIME(0,0,0)</f>
        <v>44385</v>
      </c>
      <c r="C93">
        <v>1244307840</v>
      </c>
      <c r="D93">
        <v>0</v>
      </c>
      <c r="E93">
        <v>0</v>
      </c>
      <c r="F93">
        <v>0</v>
      </c>
      <c r="G93">
        <v>3013089.5</v>
      </c>
      <c r="H93">
        <v>2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1040.5899999999999</v>
      </c>
      <c r="B94" s="1">
        <f>DATE(2021,7,8) + TIME(14,9,35)</f>
        <v>44385.589988425927</v>
      </c>
      <c r="C94">
        <v>1246085632</v>
      </c>
      <c r="D94">
        <v>0</v>
      </c>
      <c r="E94">
        <v>0</v>
      </c>
      <c r="F94">
        <v>0</v>
      </c>
      <c r="G94">
        <v>3013089.5</v>
      </c>
      <c r="H94">
        <v>2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1040.5999999999999</v>
      </c>
      <c r="B95" s="1">
        <f>DATE(2021,7,8) + TIME(14,24,0)</f>
        <v>44385.599999999999</v>
      </c>
      <c r="C95">
        <v>1246150784</v>
      </c>
      <c r="D95">
        <v>0</v>
      </c>
      <c r="E95">
        <v>0</v>
      </c>
      <c r="F95">
        <v>0</v>
      </c>
      <c r="G95">
        <v>6518907</v>
      </c>
      <c r="H95">
        <v>2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1042.99</v>
      </c>
      <c r="B96" s="1">
        <f>DATE(2021,7,10) + TIME(23,45,35)</f>
        <v>44387.989988425928</v>
      </c>
      <c r="C96">
        <v>1261730944</v>
      </c>
      <c r="D96">
        <v>0</v>
      </c>
      <c r="E96">
        <v>0</v>
      </c>
      <c r="F96">
        <v>0</v>
      </c>
      <c r="G96">
        <v>6518907</v>
      </c>
      <c r="H96">
        <v>2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1043</v>
      </c>
      <c r="B97" s="1">
        <f>DATE(2021,7,11) + TIME(0,0,0)</f>
        <v>44388</v>
      </c>
      <c r="C97">
        <v>1261810944</v>
      </c>
      <c r="D97">
        <v>0</v>
      </c>
      <c r="E97">
        <v>0</v>
      </c>
      <c r="F97">
        <v>0</v>
      </c>
      <c r="G97">
        <v>7993576.5</v>
      </c>
      <c r="H97">
        <v>2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1064.99</v>
      </c>
      <c r="B98" s="1">
        <f>DATE(2021,8,1) + TIME(23,45,35)</f>
        <v>44409.989988425928</v>
      </c>
      <c r="C98">
        <v>1437589632</v>
      </c>
      <c r="D98">
        <v>0</v>
      </c>
      <c r="E98">
        <v>0</v>
      </c>
      <c r="F98">
        <v>0</v>
      </c>
      <c r="G98">
        <v>7993576.5</v>
      </c>
      <c r="H98">
        <v>2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1065</v>
      </c>
      <c r="B99" s="1">
        <f>DATE(2021,8,2) + TIME(0,0,0)</f>
        <v>44410</v>
      </c>
      <c r="C99">
        <v>1437683456</v>
      </c>
      <c r="D99">
        <v>0</v>
      </c>
      <c r="E99">
        <v>0</v>
      </c>
      <c r="F99">
        <v>0</v>
      </c>
      <c r="G99">
        <v>9386247</v>
      </c>
      <c r="H99">
        <v>3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1077.99</v>
      </c>
      <c r="B100" s="1">
        <f>DATE(2021,8,14) + TIME(23,45,35)</f>
        <v>44422.989988425928</v>
      </c>
      <c r="C100">
        <v>1559610880</v>
      </c>
      <c r="D100">
        <v>0</v>
      </c>
      <c r="E100">
        <v>0</v>
      </c>
      <c r="F100">
        <v>0</v>
      </c>
      <c r="G100">
        <v>9386247</v>
      </c>
      <c r="H100">
        <v>3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</v>
      </c>
      <c r="B101" s="1">
        <f>DATE(2021,8,15) + TIME(0,0,0)</f>
        <v>44423</v>
      </c>
      <c r="C101">
        <v>1559673088</v>
      </c>
      <c r="D101">
        <v>0</v>
      </c>
      <c r="E101">
        <v>0</v>
      </c>
      <c r="F101">
        <v>0</v>
      </c>
      <c r="G101">
        <v>6224084</v>
      </c>
      <c r="H101">
        <v>2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1078.79</v>
      </c>
      <c r="B102" s="1">
        <f>DATE(2021,8,15) + TIME(18,57,35)</f>
        <v>44423.789988425924</v>
      </c>
      <c r="C102">
        <v>1564590080</v>
      </c>
      <c r="D102">
        <v>0</v>
      </c>
      <c r="E102">
        <v>0</v>
      </c>
      <c r="F102">
        <v>0</v>
      </c>
      <c r="G102">
        <v>6224084</v>
      </c>
      <c r="H102">
        <v>2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1078.8</v>
      </c>
      <c r="B103" s="1">
        <f>DATE(2021,8,15) + TIME(19,12,0)</f>
        <v>44423.8</v>
      </c>
      <c r="C103">
        <v>1564670208</v>
      </c>
      <c r="D103">
        <v>0</v>
      </c>
      <c r="E103">
        <v>0</v>
      </c>
      <c r="F103">
        <v>0</v>
      </c>
      <c r="G103">
        <v>8013397</v>
      </c>
      <c r="H103">
        <v>2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1079.99</v>
      </c>
      <c r="B104" s="1">
        <f>DATE(2021,8,16) + TIME(23,45,35)</f>
        <v>44424.989988425928</v>
      </c>
      <c r="C104">
        <v>1574206208</v>
      </c>
      <c r="D104">
        <v>0</v>
      </c>
      <c r="E104">
        <v>0</v>
      </c>
      <c r="F104">
        <v>0</v>
      </c>
      <c r="G104">
        <v>8013397</v>
      </c>
      <c r="H104">
        <v>2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1080</v>
      </c>
      <c r="B105" s="1">
        <f>DATE(2021,8,17) + TIME(0,0,0)</f>
        <v>44425</v>
      </c>
      <c r="C105">
        <v>1574300544</v>
      </c>
      <c r="D105">
        <v>0</v>
      </c>
      <c r="E105">
        <v>0</v>
      </c>
      <c r="F105">
        <v>0</v>
      </c>
      <c r="G105">
        <v>9435804</v>
      </c>
      <c r="H105">
        <v>3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1084.99</v>
      </c>
      <c r="B106" s="1">
        <f>DATE(2021,8,21) + TIME(23,45,35)</f>
        <v>44429.989988425928</v>
      </c>
      <c r="C106">
        <v>1621385216</v>
      </c>
      <c r="D106">
        <v>0</v>
      </c>
      <c r="E106">
        <v>0</v>
      </c>
      <c r="F106">
        <v>0</v>
      </c>
      <c r="G106">
        <v>9435804</v>
      </c>
      <c r="H106">
        <v>3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1085</v>
      </c>
      <c r="B107" s="1">
        <f>DATE(2021,8,22) + TIME(0,0,0)</f>
        <v>44430</v>
      </c>
      <c r="C107">
        <v>1621505152</v>
      </c>
      <c r="D107">
        <v>0</v>
      </c>
      <c r="E107">
        <v>0</v>
      </c>
      <c r="F107">
        <v>0</v>
      </c>
      <c r="G107">
        <v>11999646</v>
      </c>
      <c r="H107">
        <v>3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1100.99</v>
      </c>
      <c r="B108" s="1">
        <f>DATE(2021,9,6) + TIME(23,45,35)</f>
        <v>44445.989988425928</v>
      </c>
      <c r="C108">
        <v>1813379584</v>
      </c>
      <c r="D108">
        <v>0</v>
      </c>
      <c r="E108">
        <v>0</v>
      </c>
      <c r="F108">
        <v>0</v>
      </c>
      <c r="G108">
        <v>11999646</v>
      </c>
      <c r="H108">
        <v>3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</v>
      </c>
      <c r="B109" s="1">
        <f>DATE(2021,9,7) + TIME(0,0,0)</f>
        <v>44446</v>
      </c>
      <c r="C109">
        <v>1813472128</v>
      </c>
      <c r="D109">
        <v>0</v>
      </c>
      <c r="E109">
        <v>0</v>
      </c>
      <c r="F109">
        <v>0</v>
      </c>
      <c r="G109">
        <v>9255634</v>
      </c>
      <c r="H109">
        <v>3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1101.49</v>
      </c>
      <c r="B110" s="1">
        <f>DATE(2021,9,7) + TIME(11,45,35)</f>
        <v>44446.489988425928</v>
      </c>
      <c r="C110">
        <v>1818007296</v>
      </c>
      <c r="D110">
        <v>0</v>
      </c>
      <c r="E110">
        <v>0</v>
      </c>
      <c r="F110">
        <v>0</v>
      </c>
      <c r="G110">
        <v>9255634</v>
      </c>
      <c r="H110">
        <v>3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1101.5</v>
      </c>
      <c r="B111" s="1">
        <f>DATE(2021,9,7) + TIME(12,0,0)</f>
        <v>44446.5</v>
      </c>
      <c r="C111">
        <v>1818125824</v>
      </c>
      <c r="D111">
        <v>0</v>
      </c>
      <c r="E111">
        <v>0</v>
      </c>
      <c r="F111">
        <v>0</v>
      </c>
      <c r="G111">
        <v>11851780</v>
      </c>
      <c r="H111">
        <v>3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1105.99</v>
      </c>
      <c r="B112" s="1">
        <f>DATE(2021,9,11) + TIME(23,45,35)</f>
        <v>44450.989988425928</v>
      </c>
      <c r="C112">
        <v>1871340416</v>
      </c>
      <c r="D112">
        <v>0</v>
      </c>
      <c r="E112">
        <v>0</v>
      </c>
      <c r="F112">
        <v>0</v>
      </c>
      <c r="G112">
        <v>11851780</v>
      </c>
      <c r="H112">
        <v>3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1106</v>
      </c>
      <c r="B113" s="1">
        <f>DATE(2021,9,12) + TIME(0,0,0)</f>
        <v>44451</v>
      </c>
      <c r="C113">
        <v>1871461760</v>
      </c>
      <c r="D113">
        <v>0</v>
      </c>
      <c r="E113">
        <v>0</v>
      </c>
      <c r="F113">
        <v>0</v>
      </c>
      <c r="G113">
        <v>12140401</v>
      </c>
      <c r="H113">
        <v>4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1109.99</v>
      </c>
      <c r="B114" s="1">
        <f>DATE(2021,9,15) + TIME(23,45,35)</f>
        <v>44454.989988425928</v>
      </c>
      <c r="C114">
        <v>1919901952</v>
      </c>
      <c r="D114">
        <v>0</v>
      </c>
      <c r="E114">
        <v>0</v>
      </c>
      <c r="F114">
        <v>0</v>
      </c>
      <c r="G114">
        <v>12140401</v>
      </c>
      <c r="H114">
        <v>4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1110</v>
      </c>
      <c r="B115" s="1">
        <f>DATE(2021,9,16) + TIME(0,0,0)</f>
        <v>44455</v>
      </c>
      <c r="C115">
        <v>1920020608</v>
      </c>
      <c r="D115">
        <v>0</v>
      </c>
      <c r="E115">
        <v>0</v>
      </c>
      <c r="F115">
        <v>0</v>
      </c>
      <c r="G115">
        <v>11866346</v>
      </c>
      <c r="H115">
        <v>3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1111.99</v>
      </c>
      <c r="B116" s="1">
        <f>DATE(2021,9,17) + TIME(23,45,35)</f>
        <v>44456.989988425928</v>
      </c>
      <c r="C116">
        <v>1943634688</v>
      </c>
      <c r="D116">
        <v>0</v>
      </c>
      <c r="E116">
        <v>0</v>
      </c>
      <c r="F116">
        <v>0</v>
      </c>
      <c r="G116">
        <v>11866346</v>
      </c>
      <c r="H116">
        <v>3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1112</v>
      </c>
      <c r="B117" s="1">
        <f>DATE(2021,9,18) + TIME(0,0,0)</f>
        <v>44457</v>
      </c>
      <c r="C117">
        <v>1943753856</v>
      </c>
      <c r="D117">
        <v>0</v>
      </c>
      <c r="E117">
        <v>0</v>
      </c>
      <c r="F117">
        <v>0</v>
      </c>
      <c r="G117">
        <v>11919638</v>
      </c>
      <c r="H117">
        <v>4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1116.99</v>
      </c>
      <c r="B118" s="1">
        <f>DATE(2021,9,22) + TIME(23,45,35)</f>
        <v>44461.989988425928</v>
      </c>
      <c r="C118">
        <v>2003232896</v>
      </c>
      <c r="D118">
        <v>0</v>
      </c>
      <c r="E118">
        <v>0</v>
      </c>
      <c r="F118">
        <v>0</v>
      </c>
      <c r="G118">
        <v>11919638</v>
      </c>
      <c r="H118">
        <v>4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1117</v>
      </c>
      <c r="B119" s="1">
        <f>DATE(2021,9,23) + TIME(0,0,0)</f>
        <v>44462</v>
      </c>
      <c r="C119">
        <v>2003353472</v>
      </c>
      <c r="D119">
        <v>0</v>
      </c>
      <c r="E119">
        <v>0</v>
      </c>
      <c r="F119">
        <v>0</v>
      </c>
      <c r="G119">
        <v>12061500</v>
      </c>
      <c r="H119">
        <v>3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1120.99</v>
      </c>
      <c r="B120" s="1">
        <f>DATE(2021,9,26) + TIME(23,45,35)</f>
        <v>44465.989988425928</v>
      </c>
      <c r="C120">
        <v>2051478912</v>
      </c>
      <c r="D120">
        <v>0</v>
      </c>
      <c r="E120">
        <v>0</v>
      </c>
      <c r="F120">
        <v>0</v>
      </c>
      <c r="G120">
        <v>12061500</v>
      </c>
      <c r="H120">
        <v>3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1121</v>
      </c>
      <c r="B121" s="1">
        <f>DATE(2021,9,27) + TIME(0,0,0)</f>
        <v>44466</v>
      </c>
      <c r="C121">
        <v>2051599360</v>
      </c>
      <c r="D121">
        <v>0</v>
      </c>
      <c r="E121">
        <v>0</v>
      </c>
      <c r="F121">
        <v>0</v>
      </c>
      <c r="G121">
        <v>12051163</v>
      </c>
      <c r="H121">
        <v>4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1126.99</v>
      </c>
      <c r="B122" s="1">
        <f>DATE(2021,10,2) + TIME(23,45,35)</f>
        <v>44471.989988425928</v>
      </c>
      <c r="C122">
        <v>2123785856</v>
      </c>
      <c r="D122">
        <v>0</v>
      </c>
      <c r="E122">
        <v>0</v>
      </c>
      <c r="F122">
        <v>0</v>
      </c>
      <c r="G122">
        <v>12051163</v>
      </c>
      <c r="H122">
        <v>4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1127</v>
      </c>
      <c r="B123" s="1">
        <f>DATE(2021,10,3) + TIME(0,0,0)</f>
        <v>44472</v>
      </c>
      <c r="C123">
        <v>2123906304</v>
      </c>
      <c r="D123">
        <v>0</v>
      </c>
      <c r="E123">
        <v>0</v>
      </c>
      <c r="F123">
        <v>0</v>
      </c>
      <c r="G123">
        <v>12041316</v>
      </c>
      <c r="H123">
        <v>4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1137.99</v>
      </c>
      <c r="B124" s="1">
        <f>DATE(2021,10,13) + TIME(23,45,35)</f>
        <v>44482.989988425928</v>
      </c>
      <c r="C124">
        <v>2256240384</v>
      </c>
      <c r="D124">
        <v>0</v>
      </c>
      <c r="E124">
        <v>0</v>
      </c>
      <c r="F124">
        <v>0</v>
      </c>
      <c r="G124">
        <v>12041316</v>
      </c>
      <c r="H124">
        <v>4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1138</v>
      </c>
      <c r="B125" s="1">
        <f>DATE(2021,10,14) + TIME(0,0,0)</f>
        <v>44483</v>
      </c>
      <c r="C125">
        <v>2256360192</v>
      </c>
      <c r="D125">
        <v>0</v>
      </c>
      <c r="E125">
        <v>0</v>
      </c>
      <c r="F125">
        <v>0</v>
      </c>
      <c r="G125">
        <v>11983724</v>
      </c>
      <c r="H125">
        <v>3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1139.99</v>
      </c>
      <c r="B126" s="1">
        <f>DATE(2021,10,15) + TIME(23,45,35)</f>
        <v>44484.989988425928</v>
      </c>
      <c r="C126">
        <v>2280207872</v>
      </c>
      <c r="D126">
        <v>0</v>
      </c>
      <c r="E126">
        <v>0</v>
      </c>
      <c r="F126">
        <v>0</v>
      </c>
      <c r="G126">
        <v>11983724</v>
      </c>
      <c r="H126">
        <v>3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</v>
      </c>
      <c r="B127" s="1">
        <f>DATE(2021,10,16) + TIME(0,0,0)</f>
        <v>44485</v>
      </c>
      <c r="C127">
        <v>2280327936</v>
      </c>
      <c r="D127">
        <v>0</v>
      </c>
      <c r="E127">
        <v>0</v>
      </c>
      <c r="F127">
        <v>0</v>
      </c>
      <c r="G127">
        <v>12029548</v>
      </c>
      <c r="H127">
        <v>4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1140.99</v>
      </c>
      <c r="B128" s="1">
        <f>DATE(2021,10,16) + TIME(23,45,35)</f>
        <v>44485.989988425928</v>
      </c>
      <c r="C128">
        <v>2292237312</v>
      </c>
      <c r="D128">
        <v>0</v>
      </c>
      <c r="E128">
        <v>0</v>
      </c>
      <c r="F128">
        <v>0</v>
      </c>
      <c r="G128">
        <v>12029548</v>
      </c>
      <c r="H128">
        <v>4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1141</v>
      </c>
      <c r="B129" s="1">
        <f>DATE(2021,10,17) + TIME(0,0,0)</f>
        <v>44486</v>
      </c>
      <c r="C129">
        <v>2292357888</v>
      </c>
      <c r="D129">
        <v>0</v>
      </c>
      <c r="E129">
        <v>0</v>
      </c>
      <c r="F129">
        <v>0</v>
      </c>
      <c r="G129">
        <v>12049011</v>
      </c>
      <c r="H129">
        <v>4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1144.99</v>
      </c>
      <c r="B130" s="1">
        <f>DATE(2021,10,20) + TIME(23,45,35)</f>
        <v>44489.989988425928</v>
      </c>
      <c r="C130">
        <v>2340433408</v>
      </c>
      <c r="D130">
        <v>0</v>
      </c>
      <c r="E130">
        <v>0</v>
      </c>
      <c r="F130">
        <v>0</v>
      </c>
      <c r="G130">
        <v>12049011</v>
      </c>
      <c r="H130">
        <v>4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</v>
      </c>
      <c r="B131" s="1">
        <f>DATE(2021,10,21) + TIME(0,0,0)</f>
        <v>44490</v>
      </c>
      <c r="C131">
        <v>2340550912</v>
      </c>
      <c r="D131">
        <v>0</v>
      </c>
      <c r="E131">
        <v>0</v>
      </c>
      <c r="F131">
        <v>0</v>
      </c>
      <c r="G131">
        <v>11766841</v>
      </c>
      <c r="H131">
        <v>4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1145.99</v>
      </c>
      <c r="B132" s="1">
        <f>DATE(2021,10,21) + TIME(23,45,35)</f>
        <v>44490.989988425928</v>
      </c>
      <c r="C132">
        <v>2352200192</v>
      </c>
      <c r="D132">
        <v>0</v>
      </c>
      <c r="E132">
        <v>0</v>
      </c>
      <c r="F132">
        <v>0</v>
      </c>
      <c r="G132">
        <v>11766841</v>
      </c>
      <c r="H132">
        <v>4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1146</v>
      </c>
      <c r="B133" s="1">
        <f>DATE(2021,10,22) + TIME(0,0,0)</f>
        <v>44491</v>
      </c>
      <c r="C133">
        <v>2352319232</v>
      </c>
      <c r="D133">
        <v>0</v>
      </c>
      <c r="E133">
        <v>0</v>
      </c>
      <c r="F133">
        <v>0</v>
      </c>
      <c r="G133">
        <v>11893014</v>
      </c>
      <c r="H133">
        <v>4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1147.99</v>
      </c>
      <c r="B134" s="1">
        <f>DATE(2021,10,23) + TIME(23,45,35)</f>
        <v>44492.989988425928</v>
      </c>
      <c r="C134">
        <v>2375986176</v>
      </c>
      <c r="D134">
        <v>0</v>
      </c>
      <c r="E134">
        <v>0</v>
      </c>
      <c r="F134">
        <v>0</v>
      </c>
      <c r="G134">
        <v>11893014</v>
      </c>
      <c r="H134">
        <v>4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1148</v>
      </c>
      <c r="B135" s="1">
        <f>DATE(2021,10,24) + TIME(0,0,0)</f>
        <v>44493</v>
      </c>
      <c r="C135">
        <v>2376105472</v>
      </c>
      <c r="D135">
        <v>0</v>
      </c>
      <c r="E135">
        <v>0</v>
      </c>
      <c r="F135">
        <v>0</v>
      </c>
      <c r="G135">
        <v>11934574</v>
      </c>
      <c r="H135">
        <v>4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1153.99</v>
      </c>
      <c r="B136" s="1">
        <f>DATE(2021,10,29) + TIME(23,45,35)</f>
        <v>44498.989988425928</v>
      </c>
      <c r="C136">
        <v>2447593728</v>
      </c>
      <c r="D136">
        <v>0</v>
      </c>
      <c r="E136">
        <v>0</v>
      </c>
      <c r="F136">
        <v>0</v>
      </c>
      <c r="G136">
        <v>11934574</v>
      </c>
      <c r="H136">
        <v>4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1154</v>
      </c>
      <c r="B137" s="1">
        <f>DATE(2021,10,30) + TIME(0,0,0)</f>
        <v>44499</v>
      </c>
      <c r="C137">
        <v>2447713280</v>
      </c>
      <c r="D137">
        <v>0</v>
      </c>
      <c r="E137">
        <v>0</v>
      </c>
      <c r="F137">
        <v>0</v>
      </c>
      <c r="G137">
        <v>11962970</v>
      </c>
      <c r="H137">
        <v>4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1156.99</v>
      </c>
      <c r="B138" s="1">
        <f>DATE(2021,11,1) + TIME(23,45,35)</f>
        <v>44501.989988425928</v>
      </c>
      <c r="C138">
        <v>2483482624</v>
      </c>
      <c r="D138">
        <v>0</v>
      </c>
      <c r="E138">
        <v>0</v>
      </c>
      <c r="F138">
        <v>0</v>
      </c>
      <c r="G138">
        <v>11962970</v>
      </c>
      <c r="H138">
        <v>4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1157</v>
      </c>
      <c r="B139" s="1">
        <f>DATE(2021,11,2) + TIME(0,0,0)</f>
        <v>44502</v>
      </c>
      <c r="C139">
        <v>2483602176</v>
      </c>
      <c r="D139">
        <v>0</v>
      </c>
      <c r="E139">
        <v>0</v>
      </c>
      <c r="F139">
        <v>0</v>
      </c>
      <c r="G139">
        <v>11954763</v>
      </c>
      <c r="H139">
        <v>4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1166.99</v>
      </c>
      <c r="B140" s="1">
        <f>DATE(2021,11,11) + TIME(23,45,35)</f>
        <v>44511.989988425928</v>
      </c>
      <c r="C140">
        <v>2603030272</v>
      </c>
      <c r="D140">
        <v>0</v>
      </c>
      <c r="E140">
        <v>0</v>
      </c>
      <c r="F140">
        <v>0</v>
      </c>
      <c r="G140">
        <v>11954763</v>
      </c>
      <c r="H140">
        <v>4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</v>
      </c>
      <c r="B141" s="1">
        <f>DATE(2021,11,12) + TIME(0,0,0)</f>
        <v>44512</v>
      </c>
      <c r="C141">
        <v>2603152640</v>
      </c>
      <c r="D141">
        <v>0</v>
      </c>
      <c r="E141">
        <v>0</v>
      </c>
      <c r="F141">
        <v>0</v>
      </c>
      <c r="G141">
        <v>12234362</v>
      </c>
      <c r="H141">
        <v>3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1167.3900000000001</v>
      </c>
      <c r="B142" s="1">
        <f>DATE(2021,11,12) + TIME(9,21,36)</f>
        <v>44512.39</v>
      </c>
      <c r="C142">
        <v>2607923968</v>
      </c>
      <c r="D142">
        <v>0</v>
      </c>
      <c r="E142">
        <v>0</v>
      </c>
      <c r="F142">
        <v>0</v>
      </c>
      <c r="G142">
        <v>12234362</v>
      </c>
      <c r="H142">
        <v>3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1167.4000000000001</v>
      </c>
      <c r="B143" s="1">
        <f>DATE(2021,11,12) + TIME(9,35,59)</f>
        <v>44512.399988425925</v>
      </c>
      <c r="C143">
        <v>2608044032</v>
      </c>
      <c r="D143">
        <v>0</v>
      </c>
      <c r="E143">
        <v>0</v>
      </c>
      <c r="F143">
        <v>0</v>
      </c>
      <c r="G143">
        <v>12012336</v>
      </c>
      <c r="H143">
        <v>3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1168.99</v>
      </c>
      <c r="B144" s="1">
        <f>DATE(2021,11,13) + TIME(23,45,35)</f>
        <v>44513.989988425928</v>
      </c>
      <c r="C144">
        <v>2627143680</v>
      </c>
      <c r="D144">
        <v>0</v>
      </c>
      <c r="E144">
        <v>0</v>
      </c>
      <c r="F144">
        <v>0</v>
      </c>
      <c r="G144">
        <v>12012336</v>
      </c>
      <c r="H144">
        <v>3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1169</v>
      </c>
      <c r="B145" s="1">
        <f>DATE(2021,11,14) + TIME(0,0,0)</f>
        <v>44514</v>
      </c>
      <c r="C145">
        <v>2627265024</v>
      </c>
      <c r="D145">
        <v>0</v>
      </c>
      <c r="E145">
        <v>90.678794860839844</v>
      </c>
      <c r="F145">
        <v>0</v>
      </c>
      <c r="G145">
        <v>12135098</v>
      </c>
      <c r="H145">
        <v>5</v>
      </c>
      <c r="I145">
        <v>0</v>
      </c>
      <c r="J145">
        <v>1</v>
      </c>
      <c r="K145">
        <v>100</v>
      </c>
      <c r="L145">
        <v>9067.87890625</v>
      </c>
    </row>
    <row r="146" spans="1:12" x14ac:dyDescent="0.25">
      <c r="A146">
        <v>1173.99</v>
      </c>
      <c r="B146" s="1">
        <f>DATE(2021,11,18) + TIME(23,45,35)</f>
        <v>44518.989988425928</v>
      </c>
      <c r="C146">
        <v>2687819264</v>
      </c>
      <c r="D146">
        <v>0</v>
      </c>
      <c r="E146">
        <v>45339.39453125</v>
      </c>
      <c r="F146">
        <v>0</v>
      </c>
      <c r="G146">
        <v>12135098</v>
      </c>
      <c r="H146">
        <v>5</v>
      </c>
      <c r="I146">
        <v>0</v>
      </c>
      <c r="J146">
        <v>1</v>
      </c>
      <c r="K146">
        <v>100</v>
      </c>
      <c r="L146">
        <v>9067.87890625</v>
      </c>
    </row>
    <row r="147" spans="1:12" x14ac:dyDescent="0.25">
      <c r="A147">
        <v>1174</v>
      </c>
      <c r="B147" s="1">
        <f>DATE(2021,11,19) + TIME(0,0,0)</f>
        <v>44519</v>
      </c>
      <c r="C147">
        <v>2687939328</v>
      </c>
      <c r="D147">
        <v>0</v>
      </c>
      <c r="E147">
        <v>45422.21484375</v>
      </c>
      <c r="F147">
        <v>0</v>
      </c>
      <c r="G147">
        <v>12012519</v>
      </c>
      <c r="H147">
        <v>5</v>
      </c>
      <c r="I147">
        <v>0</v>
      </c>
      <c r="J147">
        <v>1</v>
      </c>
      <c r="K147">
        <v>100</v>
      </c>
      <c r="L147">
        <v>8281.7705078125</v>
      </c>
    </row>
    <row r="148" spans="1:12" x14ac:dyDescent="0.25">
      <c r="A148">
        <v>1176.99</v>
      </c>
      <c r="B148" s="1">
        <f>DATE(2021,11,21) + TIME(23,45,35)</f>
        <v>44521.989988425928</v>
      </c>
      <c r="C148">
        <v>2723856640</v>
      </c>
      <c r="D148">
        <v>0</v>
      </c>
      <c r="E148">
        <v>70184.703125</v>
      </c>
      <c r="F148">
        <v>0</v>
      </c>
      <c r="G148">
        <v>12012519</v>
      </c>
      <c r="H148">
        <v>5</v>
      </c>
      <c r="I148">
        <v>0</v>
      </c>
      <c r="J148">
        <v>1</v>
      </c>
      <c r="K148">
        <v>100</v>
      </c>
      <c r="L148">
        <v>8281.7705078125</v>
      </c>
    </row>
    <row r="149" spans="1:12" x14ac:dyDescent="0.25">
      <c r="A149">
        <v>1177</v>
      </c>
      <c r="B149" s="1">
        <f>DATE(2021,11,22) + TIME(0,0,0)</f>
        <v>44522</v>
      </c>
      <c r="C149">
        <v>2723977216</v>
      </c>
      <c r="D149">
        <v>0</v>
      </c>
      <c r="E149">
        <v>70267.671875</v>
      </c>
      <c r="F149">
        <v>0</v>
      </c>
      <c r="G149">
        <v>12053379</v>
      </c>
      <c r="H149">
        <v>5</v>
      </c>
      <c r="I149">
        <v>0</v>
      </c>
      <c r="J149">
        <v>1</v>
      </c>
      <c r="K149">
        <v>100</v>
      </c>
      <c r="L149">
        <v>8296.4072265625</v>
      </c>
    </row>
    <row r="150" spans="1:12" x14ac:dyDescent="0.25">
      <c r="A150">
        <v>1180.99</v>
      </c>
      <c r="B150" s="1">
        <f>DATE(2021,11,25) + TIME(23,45,35)</f>
        <v>44525.989988425928</v>
      </c>
      <c r="C150">
        <v>2772070144</v>
      </c>
      <c r="D150">
        <v>0</v>
      </c>
      <c r="E150">
        <v>103370.3359375</v>
      </c>
      <c r="F150">
        <v>0</v>
      </c>
      <c r="G150">
        <v>12053379</v>
      </c>
      <c r="H150">
        <v>5</v>
      </c>
      <c r="I150">
        <v>0</v>
      </c>
      <c r="J150">
        <v>1</v>
      </c>
      <c r="K150">
        <v>100</v>
      </c>
      <c r="L150">
        <v>8296.4072265625</v>
      </c>
    </row>
    <row r="151" spans="1:12" x14ac:dyDescent="0.25">
      <c r="A151">
        <v>1181</v>
      </c>
      <c r="B151" s="1">
        <f>DATE(2021,11,26) + TIME(0,0,0)</f>
        <v>44526</v>
      </c>
      <c r="C151">
        <v>2772188928</v>
      </c>
      <c r="D151">
        <v>0</v>
      </c>
      <c r="E151">
        <v>103450.5390625</v>
      </c>
      <c r="F151">
        <v>0</v>
      </c>
      <c r="G151">
        <v>11875167</v>
      </c>
      <c r="H151">
        <v>4</v>
      </c>
      <c r="I151">
        <v>0</v>
      </c>
      <c r="J151">
        <v>1</v>
      </c>
      <c r="K151">
        <v>100</v>
      </c>
      <c r="L151">
        <v>8020.6533203125</v>
      </c>
    </row>
    <row r="152" spans="1:12" x14ac:dyDescent="0.25">
      <c r="A152">
        <v>1184.99</v>
      </c>
      <c r="B152" s="1">
        <f>DATE(2021,11,29) + TIME(23,45,35)</f>
        <v>44529.989988425928</v>
      </c>
      <c r="C152">
        <v>2819570944</v>
      </c>
      <c r="D152">
        <v>0</v>
      </c>
      <c r="E152">
        <v>135452.953125</v>
      </c>
      <c r="F152">
        <v>0</v>
      </c>
      <c r="G152">
        <v>11875167</v>
      </c>
      <c r="H152">
        <v>4</v>
      </c>
      <c r="I152">
        <v>0</v>
      </c>
      <c r="J152">
        <v>1</v>
      </c>
      <c r="K152">
        <v>100</v>
      </c>
      <c r="L152">
        <v>8020.6533203125</v>
      </c>
    </row>
    <row r="153" spans="1:12" x14ac:dyDescent="0.25">
      <c r="A153">
        <v>1185</v>
      </c>
      <c r="B153" s="1">
        <f>DATE(2021,11,30) + TIME(0,0,0)</f>
        <v>44530</v>
      </c>
      <c r="C153">
        <v>2819691520</v>
      </c>
      <c r="D153">
        <v>0</v>
      </c>
      <c r="E153">
        <v>135534.3125</v>
      </c>
      <c r="F153">
        <v>0</v>
      </c>
      <c r="G153">
        <v>12058175</v>
      </c>
      <c r="H153">
        <v>5</v>
      </c>
      <c r="I153">
        <v>0</v>
      </c>
      <c r="J153">
        <v>1</v>
      </c>
      <c r="K153">
        <v>100</v>
      </c>
      <c r="L153">
        <v>8136.4365234375</v>
      </c>
    </row>
    <row r="154" spans="1:12" x14ac:dyDescent="0.25">
      <c r="A154">
        <v>1186.99</v>
      </c>
      <c r="B154" s="1">
        <f>DATE(2021,12,1) + TIME(23,45,35)</f>
        <v>44531.989988425928</v>
      </c>
      <c r="C154">
        <v>2843687168</v>
      </c>
      <c r="D154">
        <v>0</v>
      </c>
      <c r="E154">
        <v>151725.828125</v>
      </c>
      <c r="F154">
        <v>0</v>
      </c>
      <c r="G154">
        <v>12058175</v>
      </c>
      <c r="H154">
        <v>5</v>
      </c>
      <c r="I154">
        <v>0</v>
      </c>
      <c r="J154">
        <v>1</v>
      </c>
      <c r="K154">
        <v>100</v>
      </c>
      <c r="L154">
        <v>8136.4365234375</v>
      </c>
    </row>
    <row r="155" spans="1:12" x14ac:dyDescent="0.25">
      <c r="A155">
        <v>1187</v>
      </c>
      <c r="B155" s="1">
        <f>DATE(2021,12,2) + TIME(0,0,0)</f>
        <v>44532</v>
      </c>
      <c r="C155">
        <v>2843807232</v>
      </c>
      <c r="D155">
        <v>0</v>
      </c>
      <c r="E155">
        <v>151804.578125</v>
      </c>
      <c r="F155">
        <v>0</v>
      </c>
      <c r="G155">
        <v>11996004</v>
      </c>
      <c r="H155">
        <v>4</v>
      </c>
      <c r="I155">
        <v>0</v>
      </c>
      <c r="J155">
        <v>1</v>
      </c>
      <c r="K155">
        <v>100</v>
      </c>
      <c r="L155">
        <v>7876.18994140625</v>
      </c>
    </row>
    <row r="156" spans="1:12" x14ac:dyDescent="0.25">
      <c r="A156">
        <v>1187.79</v>
      </c>
      <c r="B156" s="1">
        <f>DATE(2021,12,2) + TIME(18,57,35)</f>
        <v>44532.789988425924</v>
      </c>
      <c r="C156">
        <v>2853284096</v>
      </c>
      <c r="D156">
        <v>0</v>
      </c>
      <c r="E156">
        <v>158026.765625</v>
      </c>
      <c r="F156">
        <v>0</v>
      </c>
      <c r="G156">
        <v>11996004</v>
      </c>
      <c r="H156">
        <v>4</v>
      </c>
      <c r="I156">
        <v>0</v>
      </c>
      <c r="J156">
        <v>1</v>
      </c>
      <c r="K156">
        <v>100</v>
      </c>
      <c r="L156">
        <v>7876.18994140625</v>
      </c>
    </row>
    <row r="157" spans="1:12" x14ac:dyDescent="0.25">
      <c r="A157">
        <v>1187.8</v>
      </c>
      <c r="B157" s="1">
        <f>DATE(2021,12,2) + TIME(19,12,0)</f>
        <v>44532.800000000003</v>
      </c>
      <c r="C157">
        <v>2853402368</v>
      </c>
      <c r="D157">
        <v>0</v>
      </c>
      <c r="E157">
        <v>158106.75</v>
      </c>
      <c r="F157">
        <v>0</v>
      </c>
      <c r="G157">
        <v>11825099</v>
      </c>
      <c r="H157">
        <v>5</v>
      </c>
      <c r="I157">
        <v>0</v>
      </c>
      <c r="J157">
        <v>1</v>
      </c>
      <c r="K157">
        <v>100</v>
      </c>
      <c r="L157">
        <v>7997.2626953125</v>
      </c>
    </row>
    <row r="158" spans="1:12" x14ac:dyDescent="0.25">
      <c r="A158">
        <v>1189.99</v>
      </c>
      <c r="B158" s="1">
        <f>DATE(2021,12,4) + TIME(23,45,35)</f>
        <v>44534.989988425928</v>
      </c>
      <c r="C158">
        <v>2879299328</v>
      </c>
      <c r="D158">
        <v>0</v>
      </c>
      <c r="E158">
        <v>175620.75</v>
      </c>
      <c r="F158">
        <v>0</v>
      </c>
      <c r="G158">
        <v>11825099</v>
      </c>
      <c r="H158">
        <v>5</v>
      </c>
      <c r="I158">
        <v>0</v>
      </c>
      <c r="J158">
        <v>1</v>
      </c>
      <c r="K158">
        <v>100</v>
      </c>
      <c r="L158">
        <v>7997.2626953125</v>
      </c>
    </row>
    <row r="159" spans="1:12" x14ac:dyDescent="0.25">
      <c r="A159">
        <v>1190</v>
      </c>
      <c r="B159" s="1">
        <f>DATE(2021,12,5) + TIME(0,0,0)</f>
        <v>44535</v>
      </c>
      <c r="C159">
        <v>2879419392</v>
      </c>
      <c r="D159">
        <v>0</v>
      </c>
      <c r="E159">
        <v>175805.75</v>
      </c>
      <c r="F159">
        <v>0</v>
      </c>
      <c r="G159">
        <v>12022071</v>
      </c>
      <c r="H159">
        <v>6</v>
      </c>
      <c r="I159">
        <v>0</v>
      </c>
      <c r="J159">
        <v>1</v>
      </c>
      <c r="K159">
        <v>100</v>
      </c>
      <c r="L159">
        <v>18499.35546875</v>
      </c>
    </row>
    <row r="160" spans="1:12" x14ac:dyDescent="0.25">
      <c r="A160">
        <v>1190.99</v>
      </c>
      <c r="B160" s="1">
        <f>DATE(2021,12,5) + TIME(23,45,35)</f>
        <v>44535.989988425928</v>
      </c>
      <c r="C160">
        <v>2891321344</v>
      </c>
      <c r="D160">
        <v>0</v>
      </c>
      <c r="E160">
        <v>194120.109375</v>
      </c>
      <c r="F160">
        <v>0</v>
      </c>
      <c r="G160">
        <v>12022071</v>
      </c>
      <c r="H160">
        <v>6</v>
      </c>
      <c r="I160">
        <v>0</v>
      </c>
      <c r="J160">
        <v>1</v>
      </c>
      <c r="K160">
        <v>100</v>
      </c>
      <c r="L160">
        <v>18499.35546875</v>
      </c>
    </row>
    <row r="161" spans="1:12" x14ac:dyDescent="0.25">
      <c r="A161">
        <v>1191</v>
      </c>
      <c r="B161" s="1">
        <f>DATE(2021,12,6) + TIME(0,0,0)</f>
        <v>44536</v>
      </c>
      <c r="C161">
        <v>2891438848</v>
      </c>
      <c r="D161">
        <v>0</v>
      </c>
      <c r="E161">
        <v>194301.46875</v>
      </c>
      <c r="F161">
        <v>0</v>
      </c>
      <c r="G161">
        <v>11745571</v>
      </c>
      <c r="H161">
        <v>6</v>
      </c>
      <c r="I161">
        <v>0</v>
      </c>
      <c r="J161">
        <v>1</v>
      </c>
      <c r="K161">
        <v>100</v>
      </c>
      <c r="L161">
        <v>18136.46484375</v>
      </c>
    </row>
    <row r="162" spans="1:12" x14ac:dyDescent="0.25">
      <c r="A162">
        <v>1191.5899999999999</v>
      </c>
      <c r="B162" s="1">
        <f>DATE(2021,12,6) + TIME(14,9,35)</f>
        <v>44536.589988425927</v>
      </c>
      <c r="C162">
        <v>2898368768</v>
      </c>
      <c r="D162">
        <v>0</v>
      </c>
      <c r="E162">
        <v>205001.984375</v>
      </c>
      <c r="F162">
        <v>0</v>
      </c>
      <c r="G162">
        <v>11745571</v>
      </c>
      <c r="H162">
        <v>6</v>
      </c>
      <c r="I162">
        <v>0</v>
      </c>
      <c r="J162">
        <v>1</v>
      </c>
      <c r="K162">
        <v>100</v>
      </c>
      <c r="L162">
        <v>18136.46484375</v>
      </c>
    </row>
    <row r="163" spans="1:12" x14ac:dyDescent="0.25">
      <c r="A163">
        <v>1191.5999999999999</v>
      </c>
      <c r="B163" s="1">
        <f>DATE(2021,12,6) + TIME(14,24,0)</f>
        <v>44536.6</v>
      </c>
      <c r="C163">
        <v>2898490368</v>
      </c>
      <c r="D163">
        <v>0</v>
      </c>
      <c r="E163">
        <v>205182.46875</v>
      </c>
      <c r="F163">
        <v>0</v>
      </c>
      <c r="G163">
        <v>12163271</v>
      </c>
      <c r="H163">
        <v>6</v>
      </c>
      <c r="I163">
        <v>0</v>
      </c>
      <c r="J163">
        <v>1</v>
      </c>
      <c r="K163">
        <v>100</v>
      </c>
      <c r="L163">
        <v>18048.451171875</v>
      </c>
    </row>
    <row r="164" spans="1:12" x14ac:dyDescent="0.25">
      <c r="A164">
        <v>1191.99</v>
      </c>
      <c r="B164" s="1">
        <f>DATE(2021,12,6) + TIME(23,45,35)</f>
        <v>44536.989988425928</v>
      </c>
      <c r="C164">
        <v>2903234048</v>
      </c>
      <c r="D164">
        <v>0</v>
      </c>
      <c r="E164">
        <v>212221.359375</v>
      </c>
      <c r="F164">
        <v>0</v>
      </c>
      <c r="G164">
        <v>12163271</v>
      </c>
      <c r="H164">
        <v>6</v>
      </c>
      <c r="I164">
        <v>0</v>
      </c>
      <c r="J164">
        <v>1</v>
      </c>
      <c r="K164">
        <v>100</v>
      </c>
      <c r="L164">
        <v>18048.451171875</v>
      </c>
    </row>
    <row r="165" spans="1:12" x14ac:dyDescent="0.25">
      <c r="A165">
        <v>1192</v>
      </c>
      <c r="B165" s="1">
        <f>DATE(2021,12,7) + TIME(0,0,0)</f>
        <v>44537</v>
      </c>
      <c r="C165">
        <v>2903354112</v>
      </c>
      <c r="D165">
        <v>0</v>
      </c>
      <c r="E165">
        <v>212400.015625</v>
      </c>
      <c r="F165">
        <v>0</v>
      </c>
      <c r="G165">
        <v>12018279</v>
      </c>
      <c r="H165">
        <v>6</v>
      </c>
      <c r="I165">
        <v>0</v>
      </c>
      <c r="J165">
        <v>1</v>
      </c>
      <c r="K165">
        <v>100</v>
      </c>
      <c r="L165">
        <v>17864.740234375</v>
      </c>
    </row>
    <row r="166" spans="1:12" x14ac:dyDescent="0.25">
      <c r="A166">
        <v>1203.99</v>
      </c>
      <c r="B166" s="1">
        <f>DATE(2021,12,18) + TIME(23,45,35)</f>
        <v>44548.989988425928</v>
      </c>
      <c r="C166">
        <v>3047453440</v>
      </c>
      <c r="D166">
        <v>0</v>
      </c>
      <c r="E166">
        <v>426598.25</v>
      </c>
      <c r="F166">
        <v>0</v>
      </c>
      <c r="G166">
        <v>12018279</v>
      </c>
      <c r="H166">
        <v>6</v>
      </c>
      <c r="I166">
        <v>0</v>
      </c>
      <c r="J166">
        <v>1</v>
      </c>
      <c r="K166">
        <v>100</v>
      </c>
      <c r="L166">
        <v>17864.740234375</v>
      </c>
    </row>
    <row r="167" spans="1:12" x14ac:dyDescent="0.25">
      <c r="A167">
        <v>1204</v>
      </c>
      <c r="B167" s="1">
        <f>DATE(2021,12,19) + TIME(0,0,0)</f>
        <v>44549</v>
      </c>
      <c r="C167">
        <v>3047566336</v>
      </c>
      <c r="D167">
        <v>0</v>
      </c>
      <c r="E167">
        <v>426773.5</v>
      </c>
      <c r="F167">
        <v>0</v>
      </c>
      <c r="G167">
        <v>11297602</v>
      </c>
      <c r="H167">
        <v>6</v>
      </c>
      <c r="I167">
        <v>0</v>
      </c>
      <c r="J167">
        <v>1</v>
      </c>
      <c r="K167">
        <v>100</v>
      </c>
      <c r="L167">
        <v>17525.73046875</v>
      </c>
    </row>
    <row r="168" spans="1:12" x14ac:dyDescent="0.25">
      <c r="A168">
        <v>1206.99</v>
      </c>
      <c r="B168" s="1">
        <f>DATE(2021,12,21) + TIME(23,45,35)</f>
        <v>44551.989988425928</v>
      </c>
      <c r="C168">
        <v>3081346048</v>
      </c>
      <c r="D168">
        <v>0</v>
      </c>
      <c r="E168">
        <v>479175.4375</v>
      </c>
      <c r="F168">
        <v>0</v>
      </c>
      <c r="G168">
        <v>11297602</v>
      </c>
      <c r="H168">
        <v>6</v>
      </c>
      <c r="I168">
        <v>0</v>
      </c>
      <c r="J168">
        <v>1</v>
      </c>
      <c r="K168">
        <v>100</v>
      </c>
      <c r="L168">
        <v>17525.73046875</v>
      </c>
    </row>
    <row r="169" spans="1:12" x14ac:dyDescent="0.25">
      <c r="A169">
        <v>1207</v>
      </c>
      <c r="B169" s="1">
        <f>DATE(2021,12,22) + TIME(0,0,0)</f>
        <v>44552</v>
      </c>
      <c r="C169">
        <v>3081466624</v>
      </c>
      <c r="D169">
        <v>0</v>
      </c>
      <c r="E169">
        <v>479350.46875</v>
      </c>
      <c r="F169">
        <v>0</v>
      </c>
      <c r="G169">
        <v>12051203</v>
      </c>
      <c r="H169">
        <v>6</v>
      </c>
      <c r="I169">
        <v>0</v>
      </c>
      <c r="J169">
        <v>1</v>
      </c>
      <c r="K169">
        <v>100</v>
      </c>
      <c r="L169">
        <v>17501.98828125</v>
      </c>
    </row>
    <row r="170" spans="1:12" x14ac:dyDescent="0.25">
      <c r="A170">
        <v>1208.99</v>
      </c>
      <c r="B170" s="1">
        <f>DATE(2021,12,23) + TIME(23,45,35)</f>
        <v>44553.989988425928</v>
      </c>
      <c r="C170">
        <v>3105448448</v>
      </c>
      <c r="D170">
        <v>0</v>
      </c>
      <c r="E170">
        <v>514179.4375</v>
      </c>
      <c r="F170">
        <v>0</v>
      </c>
      <c r="G170">
        <v>12051203</v>
      </c>
      <c r="H170">
        <v>6</v>
      </c>
      <c r="I170">
        <v>0</v>
      </c>
      <c r="J170">
        <v>1</v>
      </c>
      <c r="K170">
        <v>100</v>
      </c>
      <c r="L170">
        <v>17501.98828125</v>
      </c>
    </row>
    <row r="171" spans="1:12" x14ac:dyDescent="0.25">
      <c r="A171">
        <v>1209</v>
      </c>
      <c r="B171" s="1">
        <f>DATE(2021,12,24) + TIME(0,0,0)</f>
        <v>44554</v>
      </c>
      <c r="C171">
        <v>3105568256</v>
      </c>
      <c r="D171">
        <v>0</v>
      </c>
      <c r="E171">
        <v>514357.34375</v>
      </c>
      <c r="F171">
        <v>0</v>
      </c>
      <c r="G171">
        <v>11977269</v>
      </c>
      <c r="H171">
        <v>5</v>
      </c>
      <c r="I171">
        <v>0</v>
      </c>
      <c r="J171">
        <v>1</v>
      </c>
      <c r="K171">
        <v>100</v>
      </c>
      <c r="L171">
        <v>17791.662109375</v>
      </c>
    </row>
    <row r="172" spans="1:12" x14ac:dyDescent="0.25">
      <c r="A172">
        <v>1209.99</v>
      </c>
      <c r="B172" s="1">
        <f>DATE(2021,12,24) + TIME(23,45,35)</f>
        <v>44554.989988425928</v>
      </c>
      <c r="C172">
        <v>3117425920</v>
      </c>
      <c r="D172">
        <v>0</v>
      </c>
      <c r="E172">
        <v>531971.0625</v>
      </c>
      <c r="F172">
        <v>0</v>
      </c>
      <c r="G172">
        <v>11977269</v>
      </c>
      <c r="H172">
        <v>5</v>
      </c>
      <c r="I172">
        <v>0</v>
      </c>
      <c r="J172">
        <v>1</v>
      </c>
      <c r="K172">
        <v>100</v>
      </c>
      <c r="L172">
        <v>17791.662109375</v>
      </c>
    </row>
    <row r="173" spans="1:12" x14ac:dyDescent="0.25">
      <c r="A173">
        <v>1210</v>
      </c>
      <c r="B173" s="1">
        <f>DATE(2021,12,25) + TIME(0,0,0)</f>
        <v>44555</v>
      </c>
      <c r="C173">
        <v>3117549312</v>
      </c>
      <c r="D173">
        <v>0</v>
      </c>
      <c r="E173">
        <v>532148.8125</v>
      </c>
      <c r="F173">
        <v>0</v>
      </c>
      <c r="G173">
        <v>12348484</v>
      </c>
      <c r="H173">
        <v>6</v>
      </c>
      <c r="I173">
        <v>0</v>
      </c>
      <c r="J173">
        <v>1</v>
      </c>
      <c r="K173">
        <v>100</v>
      </c>
      <c r="L173">
        <v>17771.923828125</v>
      </c>
    </row>
    <row r="174" spans="1:12" x14ac:dyDescent="0.25">
      <c r="A174">
        <v>1210.99</v>
      </c>
      <c r="B174" s="1">
        <f>DATE(2021,12,25) + TIME(23,45,35)</f>
        <v>44555.989988425928</v>
      </c>
      <c r="C174">
        <v>3129774336</v>
      </c>
      <c r="D174">
        <v>0</v>
      </c>
      <c r="E174">
        <v>549743</v>
      </c>
      <c r="F174">
        <v>0</v>
      </c>
      <c r="G174">
        <v>12348484</v>
      </c>
      <c r="H174">
        <v>6</v>
      </c>
      <c r="I174">
        <v>0</v>
      </c>
      <c r="J174">
        <v>1</v>
      </c>
      <c r="K174">
        <v>100</v>
      </c>
      <c r="L174">
        <v>17771.923828125</v>
      </c>
    </row>
    <row r="175" spans="1:12" x14ac:dyDescent="0.25">
      <c r="A175">
        <v>1211</v>
      </c>
      <c r="B175" s="1">
        <f>DATE(2021,12,26) + TIME(0,0,0)</f>
        <v>44556</v>
      </c>
      <c r="C175">
        <v>3129894144</v>
      </c>
      <c r="D175">
        <v>0</v>
      </c>
      <c r="E175">
        <v>549949.4375</v>
      </c>
      <c r="F175">
        <v>0</v>
      </c>
      <c r="G175">
        <v>11992177</v>
      </c>
      <c r="H175">
        <v>7</v>
      </c>
      <c r="I175">
        <v>0</v>
      </c>
      <c r="J175">
        <v>1</v>
      </c>
      <c r="K175">
        <v>100</v>
      </c>
      <c r="L175">
        <v>20642.736328125</v>
      </c>
    </row>
    <row r="176" spans="1:12" x14ac:dyDescent="0.25">
      <c r="A176">
        <v>1215.99</v>
      </c>
      <c r="B176" s="1">
        <f>DATE(2021,12,30) + TIME(23,45,35)</f>
        <v>44560.989988425928</v>
      </c>
      <c r="C176">
        <v>3189735168</v>
      </c>
      <c r="D176">
        <v>0</v>
      </c>
      <c r="E176">
        <v>652956.6875</v>
      </c>
      <c r="F176">
        <v>0</v>
      </c>
      <c r="G176">
        <v>11992177</v>
      </c>
      <c r="H176">
        <v>7</v>
      </c>
      <c r="I176">
        <v>0</v>
      </c>
      <c r="J176">
        <v>1</v>
      </c>
      <c r="K176">
        <v>100</v>
      </c>
      <c r="L176">
        <v>20642.736328125</v>
      </c>
    </row>
    <row r="177" spans="1:12" x14ac:dyDescent="0.25">
      <c r="A177">
        <v>1216</v>
      </c>
      <c r="B177" s="1">
        <f>DATE(2021,12,31) + TIME(0,0,0)</f>
        <v>44561</v>
      </c>
      <c r="C177">
        <v>3189855744</v>
      </c>
      <c r="D177">
        <v>0</v>
      </c>
      <c r="E177">
        <v>653166.5625</v>
      </c>
      <c r="F177">
        <v>0</v>
      </c>
      <c r="G177">
        <v>12053655</v>
      </c>
      <c r="H177">
        <v>7</v>
      </c>
      <c r="I177">
        <v>0</v>
      </c>
      <c r="J177">
        <v>1</v>
      </c>
      <c r="K177">
        <v>100</v>
      </c>
      <c r="L177">
        <v>20986.11328125</v>
      </c>
    </row>
    <row r="178" spans="1:12" x14ac:dyDescent="0.25">
      <c r="A178">
        <v>1218.99</v>
      </c>
      <c r="B178" s="1">
        <f>DATE(2022,1,2) + TIME(23,45,35)</f>
        <v>44563.989988425928</v>
      </c>
      <c r="C178">
        <v>3225896192</v>
      </c>
      <c r="D178">
        <v>0</v>
      </c>
      <c r="E178">
        <v>715915.0625</v>
      </c>
      <c r="F178">
        <v>0</v>
      </c>
      <c r="G178">
        <v>12053655</v>
      </c>
      <c r="H178">
        <v>7</v>
      </c>
      <c r="I178">
        <v>0</v>
      </c>
      <c r="J178">
        <v>1</v>
      </c>
      <c r="K178">
        <v>100</v>
      </c>
      <c r="L178">
        <v>20986.11328125</v>
      </c>
    </row>
    <row r="179" spans="1:12" x14ac:dyDescent="0.25">
      <c r="A179">
        <v>1219</v>
      </c>
      <c r="B179" s="1">
        <f>DATE(2022,1,3) + TIME(0,0,0)</f>
        <v>44564</v>
      </c>
      <c r="C179">
        <v>3226018048</v>
      </c>
      <c r="D179">
        <v>0</v>
      </c>
      <c r="E179">
        <v>716127.1875</v>
      </c>
      <c r="F179">
        <v>0</v>
      </c>
      <c r="G179">
        <v>12183405</v>
      </c>
      <c r="H179">
        <v>6</v>
      </c>
      <c r="I179">
        <v>0</v>
      </c>
      <c r="J179">
        <v>1</v>
      </c>
      <c r="K179">
        <v>100</v>
      </c>
      <c r="L179">
        <v>21213.8671875</v>
      </c>
    </row>
    <row r="180" spans="1:12" x14ac:dyDescent="0.25">
      <c r="A180">
        <v>1219.5899999999999</v>
      </c>
      <c r="B180" s="1">
        <f>DATE(2022,1,3) + TIME(14,9,35)</f>
        <v>44564.589988425927</v>
      </c>
      <c r="C180">
        <v>3233206272</v>
      </c>
      <c r="D180">
        <v>0</v>
      </c>
      <c r="E180">
        <v>728643.375</v>
      </c>
      <c r="F180">
        <v>0</v>
      </c>
      <c r="G180">
        <v>12183405</v>
      </c>
      <c r="H180">
        <v>6</v>
      </c>
      <c r="I180">
        <v>0</v>
      </c>
      <c r="J180">
        <v>1</v>
      </c>
      <c r="K180">
        <v>100</v>
      </c>
      <c r="L180">
        <v>21213.8671875</v>
      </c>
    </row>
    <row r="181" spans="1:12" x14ac:dyDescent="0.25">
      <c r="A181">
        <v>1219.5999999999999</v>
      </c>
      <c r="B181" s="1">
        <f>DATE(2022,1,3) + TIME(14,24,0)</f>
        <v>44564.6</v>
      </c>
      <c r="C181">
        <v>3233325568</v>
      </c>
      <c r="D181">
        <v>0</v>
      </c>
      <c r="E181">
        <v>728856.875</v>
      </c>
      <c r="F181">
        <v>0</v>
      </c>
      <c r="G181">
        <v>11931126</v>
      </c>
      <c r="H181">
        <v>7</v>
      </c>
      <c r="I181">
        <v>0</v>
      </c>
      <c r="J181">
        <v>1</v>
      </c>
      <c r="K181">
        <v>100</v>
      </c>
      <c r="L181">
        <v>21350.3046875</v>
      </c>
    </row>
    <row r="182" spans="1:12" x14ac:dyDescent="0.25">
      <c r="A182">
        <v>1221.99</v>
      </c>
      <c r="B182" s="1">
        <f>DATE(2022,1,5) + TIME(23,45,35)</f>
        <v>44566.989988425928</v>
      </c>
      <c r="C182">
        <v>3261840896</v>
      </c>
      <c r="D182">
        <v>0</v>
      </c>
      <c r="E182">
        <v>779884.0625</v>
      </c>
      <c r="F182">
        <v>0</v>
      </c>
      <c r="G182">
        <v>11931126</v>
      </c>
      <c r="H182">
        <v>7</v>
      </c>
      <c r="I182">
        <v>0</v>
      </c>
      <c r="J182">
        <v>1</v>
      </c>
      <c r="K182">
        <v>100</v>
      </c>
      <c r="L182">
        <v>21350.3046875</v>
      </c>
    </row>
    <row r="183" spans="1:12" x14ac:dyDescent="0.25">
      <c r="A183">
        <v>1222</v>
      </c>
      <c r="B183" s="1">
        <f>DATE(2022,1,6) + TIME(0,0,0)</f>
        <v>44567</v>
      </c>
      <c r="C183">
        <v>3261959168</v>
      </c>
      <c r="D183">
        <v>0</v>
      </c>
      <c r="E183">
        <v>780097.4375</v>
      </c>
      <c r="F183">
        <v>0</v>
      </c>
      <c r="G183">
        <v>11830885</v>
      </c>
      <c r="H183">
        <v>7</v>
      </c>
      <c r="I183">
        <v>0</v>
      </c>
      <c r="J183">
        <v>1</v>
      </c>
      <c r="K183">
        <v>100</v>
      </c>
      <c r="L183">
        <v>21336.669921875</v>
      </c>
    </row>
    <row r="184" spans="1:12" x14ac:dyDescent="0.25">
      <c r="A184">
        <v>1227.99</v>
      </c>
      <c r="B184" s="1">
        <f>DATE(2022,1,11) + TIME(23,45,35)</f>
        <v>44572.989988425928</v>
      </c>
      <c r="C184">
        <v>3332826112</v>
      </c>
      <c r="D184">
        <v>0</v>
      </c>
      <c r="E184">
        <v>907904.125</v>
      </c>
      <c r="F184">
        <v>0</v>
      </c>
      <c r="G184">
        <v>11830885</v>
      </c>
      <c r="H184">
        <v>7</v>
      </c>
      <c r="I184">
        <v>0</v>
      </c>
      <c r="J184">
        <v>1</v>
      </c>
      <c r="K184">
        <v>100</v>
      </c>
      <c r="L184">
        <v>21336.669921875</v>
      </c>
    </row>
    <row r="185" spans="1:12" x14ac:dyDescent="0.25">
      <c r="A185">
        <v>1228</v>
      </c>
      <c r="B185" s="1">
        <f>DATE(2022,1,12) + TIME(0,0,0)</f>
        <v>44573</v>
      </c>
      <c r="C185">
        <v>3332945152</v>
      </c>
      <c r="D185">
        <v>0</v>
      </c>
      <c r="E185">
        <v>908086.5</v>
      </c>
      <c r="F185">
        <v>0</v>
      </c>
      <c r="G185">
        <v>11882340</v>
      </c>
      <c r="H185">
        <v>6</v>
      </c>
      <c r="I185">
        <v>0</v>
      </c>
      <c r="J185">
        <v>1</v>
      </c>
      <c r="K185">
        <v>100</v>
      </c>
      <c r="L185">
        <v>18241.353515625</v>
      </c>
    </row>
    <row r="186" spans="1:12" x14ac:dyDescent="0.25">
      <c r="A186">
        <v>1228.79</v>
      </c>
      <c r="B186" s="1">
        <f>DATE(2022,1,12) + TIME(18,57,35)</f>
        <v>44573.789988425924</v>
      </c>
      <c r="C186">
        <v>3342332160</v>
      </c>
      <c r="D186">
        <v>0</v>
      </c>
      <c r="E186">
        <v>922497.1875</v>
      </c>
      <c r="F186">
        <v>0</v>
      </c>
      <c r="G186">
        <v>11882340</v>
      </c>
      <c r="H186">
        <v>6</v>
      </c>
      <c r="I186">
        <v>0</v>
      </c>
      <c r="J186">
        <v>1</v>
      </c>
      <c r="K186">
        <v>100</v>
      </c>
      <c r="L186">
        <v>18241.353515625</v>
      </c>
    </row>
    <row r="187" spans="1:12" x14ac:dyDescent="0.25">
      <c r="A187">
        <v>1228.8</v>
      </c>
      <c r="B187" s="1">
        <f>DATE(2022,1,12) + TIME(19,12,0)</f>
        <v>44573.8</v>
      </c>
      <c r="C187">
        <v>3342451712</v>
      </c>
      <c r="D187">
        <v>0</v>
      </c>
      <c r="E187">
        <v>922675.625</v>
      </c>
      <c r="F187">
        <v>0</v>
      </c>
      <c r="G187">
        <v>11950472</v>
      </c>
      <c r="H187">
        <v>6</v>
      </c>
      <c r="I187">
        <v>0</v>
      </c>
      <c r="J187">
        <v>1</v>
      </c>
      <c r="K187">
        <v>100</v>
      </c>
      <c r="L187">
        <v>17844.962890625</v>
      </c>
    </row>
    <row r="188" spans="1:12" x14ac:dyDescent="0.25">
      <c r="A188">
        <v>1230.99</v>
      </c>
      <c r="B188" s="1">
        <f>DATE(2022,1,14) + TIME(23,45,35)</f>
        <v>44575.989988425928</v>
      </c>
      <c r="C188">
        <v>3368623104</v>
      </c>
      <c r="D188">
        <v>0</v>
      </c>
      <c r="E188">
        <v>961756.125</v>
      </c>
      <c r="F188">
        <v>0</v>
      </c>
      <c r="G188">
        <v>11950472</v>
      </c>
      <c r="H188">
        <v>6</v>
      </c>
      <c r="I188">
        <v>0</v>
      </c>
      <c r="J188">
        <v>1</v>
      </c>
      <c r="K188">
        <v>100</v>
      </c>
      <c r="L188">
        <v>17844.962890625</v>
      </c>
    </row>
    <row r="189" spans="1:12" x14ac:dyDescent="0.25">
      <c r="A189">
        <v>1231</v>
      </c>
      <c r="B189" s="1">
        <f>DATE(2022,1,15) + TIME(0,0,0)</f>
        <v>44576</v>
      </c>
      <c r="C189">
        <v>3368743680</v>
      </c>
      <c r="D189">
        <v>0</v>
      </c>
      <c r="E189">
        <v>961972.1875</v>
      </c>
      <c r="F189">
        <v>0</v>
      </c>
      <c r="G189">
        <v>12063713</v>
      </c>
      <c r="H189">
        <v>7</v>
      </c>
      <c r="I189">
        <v>0</v>
      </c>
      <c r="J189">
        <v>1</v>
      </c>
      <c r="K189">
        <v>100</v>
      </c>
      <c r="L189">
        <v>21605.65234375</v>
      </c>
    </row>
    <row r="190" spans="1:12" x14ac:dyDescent="0.25">
      <c r="A190">
        <v>1234.99</v>
      </c>
      <c r="B190" s="1">
        <f>DATE(2022,1,18) + TIME(23,45,35)</f>
        <v>44579.989988425928</v>
      </c>
      <c r="C190">
        <v>3416878080</v>
      </c>
      <c r="D190">
        <v>0</v>
      </c>
      <c r="E190">
        <v>1048178.75</v>
      </c>
      <c r="F190">
        <v>0</v>
      </c>
      <c r="G190">
        <v>12063713</v>
      </c>
      <c r="H190">
        <v>7</v>
      </c>
      <c r="I190">
        <v>0</v>
      </c>
      <c r="J190">
        <v>1</v>
      </c>
      <c r="K190">
        <v>100</v>
      </c>
      <c r="L190">
        <v>21605.65234375</v>
      </c>
    </row>
    <row r="191" spans="1:12" x14ac:dyDescent="0.25">
      <c r="A191">
        <v>1235</v>
      </c>
      <c r="B191" s="1">
        <f>DATE(2022,1,19) + TIME(0,0,0)</f>
        <v>44580</v>
      </c>
      <c r="C191">
        <v>3416998656</v>
      </c>
      <c r="D191">
        <v>0</v>
      </c>
      <c r="E191">
        <v>1048376.9375</v>
      </c>
      <c r="F191">
        <v>0</v>
      </c>
      <c r="G191">
        <v>12063220</v>
      </c>
      <c r="H191">
        <v>6</v>
      </c>
      <c r="I191">
        <v>0</v>
      </c>
      <c r="J191">
        <v>1</v>
      </c>
      <c r="K191">
        <v>100</v>
      </c>
      <c r="L191">
        <v>19818.916015625</v>
      </c>
    </row>
    <row r="192" spans="1:12" x14ac:dyDescent="0.25">
      <c r="A192">
        <v>1236.99</v>
      </c>
      <c r="B192" s="1">
        <f>DATE(2022,1,20) + TIME(23,45,35)</f>
        <v>44581.989988425928</v>
      </c>
      <c r="C192">
        <v>3441004544</v>
      </c>
      <c r="D192">
        <v>0</v>
      </c>
      <c r="E192">
        <v>1087816.5</v>
      </c>
      <c r="F192">
        <v>0</v>
      </c>
      <c r="G192">
        <v>12063220</v>
      </c>
      <c r="H192">
        <v>6</v>
      </c>
      <c r="I192">
        <v>0</v>
      </c>
      <c r="J192">
        <v>1</v>
      </c>
      <c r="K192">
        <v>100</v>
      </c>
      <c r="L192">
        <v>19818.916015625</v>
      </c>
    </row>
    <row r="193" spans="1:12" x14ac:dyDescent="0.25">
      <c r="A193">
        <v>1237</v>
      </c>
      <c r="B193" s="1">
        <f>DATE(2022,1,21) + TIME(0,0,0)</f>
        <v>44582</v>
      </c>
      <c r="C193">
        <v>3441124352</v>
      </c>
      <c r="D193">
        <v>0</v>
      </c>
      <c r="E193">
        <v>1088002.625</v>
      </c>
      <c r="F193">
        <v>0</v>
      </c>
      <c r="G193">
        <v>11981360</v>
      </c>
      <c r="H193">
        <v>5</v>
      </c>
      <c r="I193">
        <v>0</v>
      </c>
      <c r="J193">
        <v>1</v>
      </c>
      <c r="K193">
        <v>100</v>
      </c>
      <c r="L193">
        <v>18604.818359375</v>
      </c>
    </row>
    <row r="194" spans="1:12" x14ac:dyDescent="0.25">
      <c r="A194">
        <v>1239.99</v>
      </c>
      <c r="B194" s="1">
        <f>DATE(2022,1,23) + TIME(23,45,35)</f>
        <v>44584.989988425928</v>
      </c>
      <c r="C194">
        <v>3476948480</v>
      </c>
      <c r="D194">
        <v>0</v>
      </c>
      <c r="E194">
        <v>1143631</v>
      </c>
      <c r="F194">
        <v>0</v>
      </c>
      <c r="G194">
        <v>11981360</v>
      </c>
      <c r="H194">
        <v>5</v>
      </c>
      <c r="I194">
        <v>0</v>
      </c>
      <c r="J194">
        <v>1</v>
      </c>
      <c r="K194">
        <v>100</v>
      </c>
      <c r="L194">
        <v>18604.818359375</v>
      </c>
    </row>
    <row r="195" spans="1:12" x14ac:dyDescent="0.25">
      <c r="A195">
        <v>1240</v>
      </c>
      <c r="B195" s="1">
        <f>DATE(2022,1,24) + TIME(0,0,0)</f>
        <v>44585</v>
      </c>
      <c r="C195">
        <v>3477069056</v>
      </c>
      <c r="D195">
        <v>0</v>
      </c>
      <c r="E195">
        <v>1143848.25</v>
      </c>
      <c r="F195">
        <v>0</v>
      </c>
      <c r="G195">
        <v>12058644</v>
      </c>
      <c r="H195">
        <v>7</v>
      </c>
      <c r="I195">
        <v>0</v>
      </c>
      <c r="J195">
        <v>1</v>
      </c>
      <c r="K195">
        <v>100</v>
      </c>
      <c r="L195">
        <v>21730.03125</v>
      </c>
    </row>
    <row r="196" spans="1:12" x14ac:dyDescent="0.25">
      <c r="A196">
        <v>1248.99</v>
      </c>
      <c r="B196" s="1">
        <f>DATE(2022,2,1) + TIME(23,45,35)</f>
        <v>44593.989988425928</v>
      </c>
      <c r="C196">
        <v>3585476352</v>
      </c>
      <c r="D196">
        <v>0</v>
      </c>
      <c r="E196">
        <v>1339201.25</v>
      </c>
      <c r="F196">
        <v>0</v>
      </c>
      <c r="G196">
        <v>12058644</v>
      </c>
      <c r="H196">
        <v>7</v>
      </c>
      <c r="I196">
        <v>0</v>
      </c>
      <c r="J196">
        <v>1</v>
      </c>
      <c r="K196">
        <v>100</v>
      </c>
      <c r="L196">
        <v>21730.03125</v>
      </c>
    </row>
    <row r="197" spans="1:12" x14ac:dyDescent="0.25">
      <c r="A197">
        <v>1249</v>
      </c>
      <c r="B197" s="1">
        <f>DATE(2022,2,2) + TIME(0,0,0)</f>
        <v>44594</v>
      </c>
      <c r="C197">
        <v>3585596160</v>
      </c>
      <c r="D197">
        <v>0</v>
      </c>
      <c r="E197">
        <v>1339422.625</v>
      </c>
      <c r="F197">
        <v>0</v>
      </c>
      <c r="G197">
        <v>11989186</v>
      </c>
      <c r="H197">
        <v>7</v>
      </c>
      <c r="I197">
        <v>0</v>
      </c>
      <c r="J197">
        <v>1</v>
      </c>
      <c r="K197">
        <v>100</v>
      </c>
      <c r="L197">
        <v>22138.626953125</v>
      </c>
    </row>
    <row r="198" spans="1:12" x14ac:dyDescent="0.25">
      <c r="A198">
        <v>1270.99</v>
      </c>
      <c r="B198" s="1">
        <f>DATE(2022,2,23) + TIME(23,45,35)</f>
        <v>44615.989988425928</v>
      </c>
      <c r="C198">
        <v>3849238272</v>
      </c>
      <c r="D198">
        <v>0</v>
      </c>
      <c r="E198">
        <v>1826251.125</v>
      </c>
      <c r="F198">
        <v>0</v>
      </c>
      <c r="G198">
        <v>11989186</v>
      </c>
      <c r="H198">
        <v>7</v>
      </c>
      <c r="I198">
        <v>0</v>
      </c>
      <c r="J198">
        <v>1</v>
      </c>
      <c r="K198">
        <v>100</v>
      </c>
      <c r="L198">
        <v>22138.626953125</v>
      </c>
    </row>
    <row r="199" spans="1:12" x14ac:dyDescent="0.25">
      <c r="A199">
        <v>1271</v>
      </c>
      <c r="B199" s="1">
        <f>DATE(2022,2,24) + TIME(0,0,0)</f>
        <v>44616</v>
      </c>
      <c r="C199">
        <v>3849358592</v>
      </c>
      <c r="D199">
        <v>0</v>
      </c>
      <c r="E199">
        <v>1826430.875</v>
      </c>
      <c r="F199">
        <v>0</v>
      </c>
      <c r="G199">
        <v>12029696</v>
      </c>
      <c r="H199">
        <v>6</v>
      </c>
      <c r="I199">
        <v>0</v>
      </c>
      <c r="J199">
        <v>1</v>
      </c>
      <c r="K199">
        <v>100</v>
      </c>
      <c r="L199">
        <v>17974.646484375</v>
      </c>
    </row>
    <row r="200" spans="1:12" x14ac:dyDescent="0.25">
      <c r="A200">
        <v>1273.99</v>
      </c>
      <c r="B200" s="1">
        <f>DATE(2022,2,26) + TIME(23,45,35)</f>
        <v>44618.989988425928</v>
      </c>
      <c r="C200">
        <v>3885327360</v>
      </c>
      <c r="D200">
        <v>0</v>
      </c>
      <c r="E200">
        <v>1880175</v>
      </c>
      <c r="F200">
        <v>0</v>
      </c>
      <c r="G200">
        <v>12029696</v>
      </c>
      <c r="H200">
        <v>6</v>
      </c>
      <c r="I200">
        <v>0</v>
      </c>
      <c r="J200">
        <v>1</v>
      </c>
      <c r="K200">
        <v>100</v>
      </c>
      <c r="L200">
        <v>17974.646484375</v>
      </c>
    </row>
    <row r="201" spans="1:12" x14ac:dyDescent="0.25">
      <c r="A201">
        <v>1274</v>
      </c>
      <c r="B201" s="1">
        <f>DATE(2022,2,27) + TIME(0,0,0)</f>
        <v>44619</v>
      </c>
      <c r="C201">
        <v>3885446400</v>
      </c>
      <c r="D201">
        <v>0</v>
      </c>
      <c r="E201">
        <v>1880349.875</v>
      </c>
      <c r="F201">
        <v>0</v>
      </c>
      <c r="G201">
        <v>11895946</v>
      </c>
      <c r="H201">
        <v>6</v>
      </c>
      <c r="I201">
        <v>0</v>
      </c>
      <c r="J201">
        <v>1</v>
      </c>
      <c r="K201">
        <v>100</v>
      </c>
      <c r="L201">
        <v>17484.908203125</v>
      </c>
    </row>
    <row r="202" spans="1:12" x14ac:dyDescent="0.25">
      <c r="A202">
        <v>1275.99</v>
      </c>
      <c r="B202" s="1">
        <f>DATE(2022,2,28) + TIME(23,45,35)</f>
        <v>44620.989988425928</v>
      </c>
      <c r="C202">
        <v>3909119488</v>
      </c>
      <c r="D202">
        <v>0</v>
      </c>
      <c r="E202">
        <v>1915144.875</v>
      </c>
      <c r="F202">
        <v>0</v>
      </c>
      <c r="G202">
        <v>11895946</v>
      </c>
      <c r="H202">
        <v>6</v>
      </c>
      <c r="I202">
        <v>0</v>
      </c>
      <c r="J202">
        <v>1</v>
      </c>
      <c r="K202">
        <v>100</v>
      </c>
      <c r="L202">
        <v>17484.908203125</v>
      </c>
    </row>
    <row r="203" spans="1:12" x14ac:dyDescent="0.25">
      <c r="A203">
        <v>1276</v>
      </c>
      <c r="B203" s="1">
        <f>DATE(2022,3,1) + TIME(0,0,0)</f>
        <v>44621</v>
      </c>
      <c r="C203">
        <v>3909238784</v>
      </c>
      <c r="D203">
        <v>0</v>
      </c>
      <c r="E203">
        <v>1915369.125</v>
      </c>
      <c r="F203">
        <v>0</v>
      </c>
      <c r="G203">
        <v>11934613</v>
      </c>
      <c r="H203">
        <v>7</v>
      </c>
      <c r="I203">
        <v>0</v>
      </c>
      <c r="J203">
        <v>1</v>
      </c>
      <c r="K203">
        <v>100</v>
      </c>
      <c r="L203">
        <v>22429.712890625</v>
      </c>
    </row>
    <row r="204" spans="1:12" x14ac:dyDescent="0.25">
      <c r="A204">
        <v>1280.99</v>
      </c>
      <c r="B204" s="1">
        <f>DATE(2022,3,5) + TIME(23,45,35)</f>
        <v>44625.989988425928</v>
      </c>
      <c r="C204">
        <v>3968792320</v>
      </c>
      <c r="D204">
        <v>0</v>
      </c>
      <c r="E204">
        <v>2027293.375</v>
      </c>
      <c r="F204">
        <v>0</v>
      </c>
      <c r="G204">
        <v>11934613</v>
      </c>
      <c r="H204">
        <v>7</v>
      </c>
      <c r="I204">
        <v>0</v>
      </c>
      <c r="J204">
        <v>1</v>
      </c>
      <c r="K204">
        <v>100</v>
      </c>
      <c r="L204">
        <v>22429.712890625</v>
      </c>
    </row>
    <row r="205" spans="1:12" x14ac:dyDescent="0.25">
      <c r="A205">
        <v>1281</v>
      </c>
      <c r="B205" s="1">
        <f>DATE(2022,3,6) + TIME(0,0,0)</f>
        <v>44626</v>
      </c>
      <c r="C205">
        <v>3968914176</v>
      </c>
      <c r="D205">
        <v>0</v>
      </c>
      <c r="E205">
        <v>2027523.125</v>
      </c>
      <c r="F205">
        <v>0</v>
      </c>
      <c r="G205">
        <v>12168205</v>
      </c>
      <c r="H205">
        <v>6</v>
      </c>
      <c r="I205">
        <v>0</v>
      </c>
      <c r="J205">
        <v>1</v>
      </c>
      <c r="K205">
        <v>100</v>
      </c>
      <c r="L205">
        <v>22974.466796875</v>
      </c>
    </row>
    <row r="206" spans="1:12" x14ac:dyDescent="0.25">
      <c r="A206">
        <v>1284.99</v>
      </c>
      <c r="B206" s="1">
        <f>DATE(2022,3,9) + TIME(23,45,35)</f>
        <v>44629.989988425928</v>
      </c>
      <c r="C206">
        <v>4017465344</v>
      </c>
      <c r="D206">
        <v>0</v>
      </c>
      <c r="E206">
        <v>2119191.25</v>
      </c>
      <c r="F206">
        <v>0</v>
      </c>
      <c r="G206">
        <v>12168205</v>
      </c>
      <c r="H206">
        <v>6</v>
      </c>
      <c r="I206">
        <v>0</v>
      </c>
      <c r="J206">
        <v>1</v>
      </c>
      <c r="K206">
        <v>100</v>
      </c>
      <c r="L206">
        <v>22974.466796875</v>
      </c>
    </row>
    <row r="207" spans="1:12" x14ac:dyDescent="0.25">
      <c r="A207">
        <v>1285</v>
      </c>
      <c r="B207" s="1">
        <f>DATE(2022,3,10) + TIME(0,0,0)</f>
        <v>44630</v>
      </c>
      <c r="C207">
        <v>4017586176</v>
      </c>
      <c r="D207">
        <v>0</v>
      </c>
      <c r="E207">
        <v>2119415</v>
      </c>
      <c r="F207">
        <v>0</v>
      </c>
      <c r="G207">
        <v>12088541</v>
      </c>
      <c r="H207">
        <v>7</v>
      </c>
      <c r="I207">
        <v>0</v>
      </c>
      <c r="J207">
        <v>1</v>
      </c>
      <c r="K207">
        <v>100</v>
      </c>
      <c r="L207">
        <v>22371.0546875</v>
      </c>
    </row>
    <row r="208" spans="1:12" x14ac:dyDescent="0.25">
      <c r="A208">
        <v>1287.99</v>
      </c>
      <c r="B208" s="1">
        <f>DATE(2022,3,12) + TIME(23,45,35)</f>
        <v>44632.989988425928</v>
      </c>
      <c r="C208">
        <v>4053730816</v>
      </c>
      <c r="D208">
        <v>0</v>
      </c>
      <c r="E208">
        <v>2186304.5</v>
      </c>
      <c r="F208">
        <v>0</v>
      </c>
      <c r="G208">
        <v>12088541</v>
      </c>
      <c r="H208">
        <v>7</v>
      </c>
      <c r="I208">
        <v>0</v>
      </c>
      <c r="J208">
        <v>1</v>
      </c>
      <c r="K208">
        <v>100</v>
      </c>
      <c r="L208">
        <v>22371.0546875</v>
      </c>
    </row>
    <row r="209" spans="1:12" x14ac:dyDescent="0.25">
      <c r="A209">
        <v>1288</v>
      </c>
      <c r="B209" s="1">
        <f>DATE(2022,3,13) + TIME(0,0,0)</f>
        <v>44633</v>
      </c>
      <c r="C209">
        <v>4053850880</v>
      </c>
      <c r="D209">
        <v>0</v>
      </c>
      <c r="E209">
        <v>2186532.25</v>
      </c>
      <c r="F209">
        <v>0</v>
      </c>
      <c r="G209">
        <v>12006052</v>
      </c>
      <c r="H209">
        <v>7</v>
      </c>
      <c r="I209">
        <v>0</v>
      </c>
      <c r="J209">
        <v>1</v>
      </c>
      <c r="K209">
        <v>100</v>
      </c>
      <c r="L209">
        <v>22779.267578125</v>
      </c>
    </row>
    <row r="210" spans="1:12" x14ac:dyDescent="0.25">
      <c r="A210">
        <v>1289.99</v>
      </c>
      <c r="B210" s="1">
        <f>DATE(2022,3,14) + TIME(23,45,35)</f>
        <v>44634.989988425928</v>
      </c>
      <c r="C210">
        <v>4077742848</v>
      </c>
      <c r="D210">
        <v>0</v>
      </c>
      <c r="E210">
        <v>2231863</v>
      </c>
      <c r="F210">
        <v>0</v>
      </c>
      <c r="G210">
        <v>12006052</v>
      </c>
      <c r="H210">
        <v>7</v>
      </c>
      <c r="I210">
        <v>0</v>
      </c>
      <c r="J210">
        <v>1</v>
      </c>
      <c r="K210">
        <v>100</v>
      </c>
      <c r="L210">
        <v>22779.267578125</v>
      </c>
    </row>
    <row r="211" spans="1:12" x14ac:dyDescent="0.25">
      <c r="A211">
        <v>1290</v>
      </c>
      <c r="B211" s="1">
        <f>DATE(2022,3,15) + TIME(0,0,0)</f>
        <v>44635</v>
      </c>
      <c r="C211">
        <v>4077861888</v>
      </c>
      <c r="D211">
        <v>0</v>
      </c>
      <c r="E211">
        <v>2232089.5</v>
      </c>
      <c r="F211">
        <v>0</v>
      </c>
      <c r="G211">
        <v>11880051</v>
      </c>
      <c r="H211">
        <v>7</v>
      </c>
      <c r="I211">
        <v>0</v>
      </c>
      <c r="J211">
        <v>1</v>
      </c>
      <c r="K211">
        <v>100</v>
      </c>
      <c r="L211">
        <v>22653.90234375</v>
      </c>
    </row>
    <row r="212" spans="1:12" x14ac:dyDescent="0.25">
      <c r="A212">
        <v>1290.99</v>
      </c>
      <c r="B212" s="1">
        <f>DATE(2022,3,15) + TIME(23,45,35)</f>
        <v>44635.989988425928</v>
      </c>
      <c r="C212">
        <v>4089623040</v>
      </c>
      <c r="D212">
        <v>0</v>
      </c>
      <c r="E212">
        <v>2254517</v>
      </c>
      <c r="F212">
        <v>0</v>
      </c>
      <c r="G212">
        <v>11880051</v>
      </c>
      <c r="H212">
        <v>7</v>
      </c>
      <c r="I212">
        <v>0</v>
      </c>
      <c r="J212">
        <v>1</v>
      </c>
      <c r="K212">
        <v>100</v>
      </c>
      <c r="L212">
        <v>22653.90234375</v>
      </c>
    </row>
    <row r="213" spans="1:12" x14ac:dyDescent="0.25">
      <c r="A213">
        <v>1291</v>
      </c>
      <c r="B213" s="1">
        <f>DATE(2022,3,16) + TIME(0,0,0)</f>
        <v>44636</v>
      </c>
      <c r="C213">
        <v>4089743616</v>
      </c>
      <c r="D213">
        <v>0</v>
      </c>
      <c r="E213">
        <v>2254693.25</v>
      </c>
      <c r="F213">
        <v>0</v>
      </c>
      <c r="G213">
        <v>12063023</v>
      </c>
      <c r="H213">
        <v>6</v>
      </c>
      <c r="I213">
        <v>0</v>
      </c>
      <c r="J213">
        <v>1</v>
      </c>
      <c r="K213">
        <v>100</v>
      </c>
      <c r="L213">
        <v>17647.69140625</v>
      </c>
    </row>
    <row r="214" spans="1:12" x14ac:dyDescent="0.25">
      <c r="A214">
        <v>1295.99</v>
      </c>
      <c r="B214" s="1">
        <f>DATE(2022,3,20) + TIME(23,45,35)</f>
        <v>44640.989988425928</v>
      </c>
      <c r="C214">
        <v>4149938176</v>
      </c>
      <c r="D214">
        <v>0</v>
      </c>
      <c r="E214">
        <v>2342755.25</v>
      </c>
      <c r="F214">
        <v>0</v>
      </c>
      <c r="G214">
        <v>12063023</v>
      </c>
      <c r="H214">
        <v>6</v>
      </c>
      <c r="I214">
        <v>0</v>
      </c>
      <c r="J214">
        <v>1</v>
      </c>
      <c r="K214">
        <v>100</v>
      </c>
      <c r="L214">
        <v>17647.69140625</v>
      </c>
    </row>
    <row r="215" spans="1:12" x14ac:dyDescent="0.25">
      <c r="A215">
        <v>1296</v>
      </c>
      <c r="B215" s="1">
        <f>DATE(2022,3,21) + TIME(0,0,0)</f>
        <v>44641</v>
      </c>
      <c r="C215">
        <v>4150057728</v>
      </c>
      <c r="D215">
        <v>0</v>
      </c>
      <c r="E215">
        <v>2342986.25</v>
      </c>
      <c r="F215">
        <v>0</v>
      </c>
      <c r="G215">
        <v>11963703</v>
      </c>
      <c r="H215">
        <v>7</v>
      </c>
      <c r="I215">
        <v>0</v>
      </c>
      <c r="J215">
        <v>1</v>
      </c>
      <c r="K215">
        <v>100</v>
      </c>
      <c r="L215">
        <v>23099.14453125</v>
      </c>
    </row>
    <row r="216" spans="1:12" x14ac:dyDescent="0.25">
      <c r="A216">
        <v>1304.99</v>
      </c>
      <c r="B216" s="1">
        <f>DATE(2022,3,29) + TIME(23,45,35)</f>
        <v>44649.989988425928</v>
      </c>
      <c r="C216">
        <v>4257611520</v>
      </c>
      <c r="D216">
        <v>0</v>
      </c>
      <c r="E216">
        <v>2550647.75</v>
      </c>
      <c r="F216">
        <v>0</v>
      </c>
      <c r="G216">
        <v>11963703</v>
      </c>
      <c r="H216">
        <v>7</v>
      </c>
      <c r="I216">
        <v>0</v>
      </c>
      <c r="J216">
        <v>1</v>
      </c>
      <c r="K216">
        <v>100</v>
      </c>
      <c r="L216">
        <v>23099.14453125</v>
      </c>
    </row>
    <row r="217" spans="1:12" x14ac:dyDescent="0.25">
      <c r="A217">
        <v>1305</v>
      </c>
      <c r="B217" s="1">
        <f>DATE(2022,3,30) + TIME(0,0,0)</f>
        <v>44650</v>
      </c>
      <c r="C217">
        <v>4257734400</v>
      </c>
      <c r="D217">
        <v>0</v>
      </c>
      <c r="E217">
        <v>2550852.5</v>
      </c>
      <c r="F217">
        <v>0</v>
      </c>
      <c r="G217">
        <v>12304042</v>
      </c>
      <c r="H217">
        <v>6</v>
      </c>
      <c r="I217">
        <v>0</v>
      </c>
      <c r="J217">
        <v>1</v>
      </c>
      <c r="K217">
        <v>100</v>
      </c>
      <c r="L217">
        <v>20496.890625</v>
      </c>
    </row>
    <row r="218" spans="1:12" x14ac:dyDescent="0.25">
      <c r="A218">
        <v>1305.49</v>
      </c>
      <c r="B218" s="1">
        <f>DATE(2022,3,30) + TIME(11,45,35)</f>
        <v>44650.489988425928</v>
      </c>
      <c r="C218">
        <v>4263763456</v>
      </c>
      <c r="D218">
        <v>0</v>
      </c>
      <c r="E218">
        <v>2560896</v>
      </c>
      <c r="F218">
        <v>0</v>
      </c>
      <c r="G218">
        <v>12304042</v>
      </c>
      <c r="H218">
        <v>6</v>
      </c>
      <c r="I218">
        <v>0</v>
      </c>
      <c r="J218">
        <v>1</v>
      </c>
      <c r="K218">
        <v>100</v>
      </c>
      <c r="L218">
        <v>20496.890625</v>
      </c>
    </row>
    <row r="219" spans="1:12" x14ac:dyDescent="0.25">
      <c r="A219">
        <v>1305.5</v>
      </c>
      <c r="B219" s="1">
        <f>DATE(2022,3,30) + TIME(12,0,0)</f>
        <v>44650.5</v>
      </c>
      <c r="C219">
        <v>4263884288</v>
      </c>
      <c r="D219">
        <v>0</v>
      </c>
      <c r="E219">
        <v>2561128</v>
      </c>
      <c r="F219">
        <v>0</v>
      </c>
      <c r="G219">
        <v>12073739</v>
      </c>
      <c r="H219">
        <v>7</v>
      </c>
      <c r="I219">
        <v>0</v>
      </c>
      <c r="J219">
        <v>1</v>
      </c>
      <c r="K219">
        <v>100</v>
      </c>
      <c r="L219">
        <v>23199.4765625</v>
      </c>
    </row>
    <row r="220" spans="1:12" x14ac:dyDescent="0.25">
      <c r="A220">
        <v>1310.99</v>
      </c>
      <c r="B220" s="1">
        <f>DATE(2022,4,4) + TIME(23,45,35)</f>
        <v>44655.989988425928</v>
      </c>
      <c r="C220">
        <v>4330168832</v>
      </c>
      <c r="D220">
        <v>0</v>
      </c>
      <c r="E220">
        <v>2688493.25</v>
      </c>
      <c r="F220">
        <v>0</v>
      </c>
      <c r="G220">
        <v>12073739</v>
      </c>
      <c r="H220">
        <v>7</v>
      </c>
      <c r="I220">
        <v>0</v>
      </c>
      <c r="J220">
        <v>1</v>
      </c>
      <c r="K220">
        <v>100</v>
      </c>
      <c r="L220">
        <v>23199.4765625</v>
      </c>
    </row>
    <row r="221" spans="1:12" x14ac:dyDescent="0.25">
      <c r="A221">
        <v>1311</v>
      </c>
      <c r="B221" s="1">
        <f>DATE(2022,4,5) + TIME(0,0,0)</f>
        <v>44656</v>
      </c>
      <c r="C221">
        <v>4330168832</v>
      </c>
      <c r="D221">
        <v>0</v>
      </c>
      <c r="E221">
        <v>2688493.25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1312.99</v>
      </c>
      <c r="B222" s="1">
        <f>DATE(2022,4,6) + TIME(23,45,35)</f>
        <v>44657.989988425928</v>
      </c>
      <c r="C222">
        <v>4330168832</v>
      </c>
      <c r="D222">
        <v>0</v>
      </c>
      <c r="E222">
        <v>2688493.25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1313</v>
      </c>
      <c r="B223" s="1">
        <f>DATE(2022,4,7) + TIME(0,0,0)</f>
        <v>44658</v>
      </c>
      <c r="C223">
        <v>4330289152</v>
      </c>
      <c r="D223">
        <v>0</v>
      </c>
      <c r="E223">
        <v>2688727</v>
      </c>
      <c r="F223">
        <v>0</v>
      </c>
      <c r="G223">
        <v>11996223</v>
      </c>
      <c r="H223">
        <v>7</v>
      </c>
      <c r="I223">
        <v>0</v>
      </c>
      <c r="J223">
        <v>1</v>
      </c>
      <c r="K223">
        <v>100</v>
      </c>
      <c r="L223">
        <v>23385.775390625</v>
      </c>
    </row>
    <row r="224" spans="1:12" x14ac:dyDescent="0.25">
      <c r="A224">
        <v>1320.99</v>
      </c>
      <c r="B224" s="1">
        <f>DATE(2022,4,14) + TIME(23,45,35)</f>
        <v>44665.989988425928</v>
      </c>
      <c r="C224">
        <v>4426138624</v>
      </c>
      <c r="D224">
        <v>0</v>
      </c>
      <c r="E224">
        <v>2875579.5</v>
      </c>
      <c r="F224">
        <v>0</v>
      </c>
      <c r="G224">
        <v>11996223</v>
      </c>
      <c r="H224">
        <v>7</v>
      </c>
      <c r="I224">
        <v>0</v>
      </c>
      <c r="J224">
        <v>1</v>
      </c>
      <c r="K224">
        <v>100</v>
      </c>
      <c r="L224">
        <v>23385.775390625</v>
      </c>
    </row>
    <row r="225" spans="1:12" x14ac:dyDescent="0.25">
      <c r="A225">
        <v>1321</v>
      </c>
      <c r="B225" s="1">
        <f>DATE(2022,4,15) + TIME(0,0,0)</f>
        <v>44666</v>
      </c>
      <c r="C225">
        <v>4426258944</v>
      </c>
      <c r="D225">
        <v>0</v>
      </c>
      <c r="E225">
        <v>2875819</v>
      </c>
      <c r="F225">
        <v>0</v>
      </c>
      <c r="G225">
        <v>12012750</v>
      </c>
      <c r="H225">
        <v>7</v>
      </c>
      <c r="I225">
        <v>0</v>
      </c>
      <c r="J225">
        <v>1</v>
      </c>
      <c r="K225">
        <v>100</v>
      </c>
      <c r="L225">
        <v>23962.484375</v>
      </c>
    </row>
    <row r="226" spans="1:12" x14ac:dyDescent="0.25">
      <c r="A226">
        <v>1322.99</v>
      </c>
      <c r="B226" s="1">
        <f>DATE(2022,4,16) + TIME(23,45,35)</f>
        <v>44667.989988425928</v>
      </c>
      <c r="C226">
        <v>4450164224</v>
      </c>
      <c r="D226">
        <v>0</v>
      </c>
      <c r="E226">
        <v>2923504.5</v>
      </c>
      <c r="F226">
        <v>0</v>
      </c>
      <c r="G226">
        <v>12012750</v>
      </c>
      <c r="H226">
        <v>7</v>
      </c>
      <c r="I226">
        <v>0</v>
      </c>
      <c r="J226">
        <v>1</v>
      </c>
      <c r="K226">
        <v>100</v>
      </c>
      <c r="L226">
        <v>23962.484375</v>
      </c>
    </row>
    <row r="227" spans="1:12" x14ac:dyDescent="0.25">
      <c r="A227">
        <v>1323</v>
      </c>
      <c r="B227" s="1">
        <f>DATE(2022,4,17) + TIME(0,0,0)</f>
        <v>44668</v>
      </c>
      <c r="C227">
        <v>4450286080</v>
      </c>
      <c r="D227">
        <v>0</v>
      </c>
      <c r="E227">
        <v>2923741.75</v>
      </c>
      <c r="F227">
        <v>0</v>
      </c>
      <c r="G227">
        <v>12195185</v>
      </c>
      <c r="H227">
        <v>7</v>
      </c>
      <c r="I227">
        <v>0</v>
      </c>
      <c r="J227">
        <v>1</v>
      </c>
      <c r="K227">
        <v>100</v>
      </c>
      <c r="L227">
        <v>23747.134765625</v>
      </c>
    </row>
    <row r="228" spans="1:12" x14ac:dyDescent="0.25">
      <c r="A228">
        <v>1323.99</v>
      </c>
      <c r="B228" s="1">
        <f>DATE(2022,4,17) + TIME(23,45,35)</f>
        <v>44668.989988425928</v>
      </c>
      <c r="C228">
        <v>4462359552</v>
      </c>
      <c r="D228">
        <v>0</v>
      </c>
      <c r="E228">
        <v>2947251.5</v>
      </c>
      <c r="F228">
        <v>0</v>
      </c>
      <c r="G228">
        <v>12195185</v>
      </c>
      <c r="H228">
        <v>7</v>
      </c>
      <c r="I228">
        <v>0</v>
      </c>
      <c r="J228">
        <v>1</v>
      </c>
      <c r="K228">
        <v>100</v>
      </c>
      <c r="L228">
        <v>23747.134765625</v>
      </c>
    </row>
    <row r="229" spans="1:12" x14ac:dyDescent="0.25">
      <c r="A229">
        <v>1324</v>
      </c>
      <c r="B229" s="1">
        <f>DATE(2022,4,18) + TIME(0,0,0)</f>
        <v>44669</v>
      </c>
      <c r="C229">
        <v>4462480384</v>
      </c>
      <c r="D229">
        <v>0</v>
      </c>
      <c r="E229">
        <v>2947484</v>
      </c>
      <c r="F229">
        <v>0</v>
      </c>
      <c r="G229">
        <v>12099428</v>
      </c>
      <c r="H229">
        <v>6</v>
      </c>
      <c r="I229">
        <v>0</v>
      </c>
      <c r="J229">
        <v>1</v>
      </c>
      <c r="K229">
        <v>100</v>
      </c>
      <c r="L229">
        <v>23241.603515625</v>
      </c>
    </row>
    <row r="230" spans="1:12" x14ac:dyDescent="0.25">
      <c r="A230">
        <v>1326.99</v>
      </c>
      <c r="B230" s="1">
        <f>DATE(2022,4,20) + TIME(23,45,35)</f>
        <v>44671.989988425928</v>
      </c>
      <c r="C230">
        <v>4498657792</v>
      </c>
      <c r="D230">
        <v>0</v>
      </c>
      <c r="E230">
        <v>3016976.25</v>
      </c>
      <c r="F230">
        <v>0</v>
      </c>
      <c r="G230">
        <v>12099428</v>
      </c>
      <c r="H230">
        <v>6</v>
      </c>
      <c r="I230">
        <v>0</v>
      </c>
      <c r="J230">
        <v>1</v>
      </c>
      <c r="K230">
        <v>100</v>
      </c>
      <c r="L230">
        <v>23241.603515625</v>
      </c>
    </row>
    <row r="231" spans="1:12" x14ac:dyDescent="0.25">
      <c r="A231">
        <v>1327</v>
      </c>
      <c r="B231" s="1">
        <f>DATE(2022,4,21) + TIME(0,0,0)</f>
        <v>44672</v>
      </c>
      <c r="C231">
        <v>4498777600</v>
      </c>
      <c r="D231">
        <v>0</v>
      </c>
      <c r="E231">
        <v>3017214</v>
      </c>
      <c r="F231">
        <v>0</v>
      </c>
      <c r="G231">
        <v>11980752</v>
      </c>
      <c r="H231">
        <v>7</v>
      </c>
      <c r="I231">
        <v>0</v>
      </c>
      <c r="J231">
        <v>1</v>
      </c>
      <c r="K231">
        <v>100</v>
      </c>
      <c r="L231">
        <v>23759.95703125</v>
      </c>
    </row>
    <row r="232" spans="1:12" x14ac:dyDescent="0.25">
      <c r="A232">
        <v>1337.99</v>
      </c>
      <c r="B232" s="1">
        <f>DATE(2022,5,1) + TIME(23,45,35)</f>
        <v>44682.989988425928</v>
      </c>
      <c r="C232">
        <v>4630446080</v>
      </c>
      <c r="D232">
        <v>0</v>
      </c>
      <c r="E232">
        <v>3278335.75</v>
      </c>
      <c r="F232">
        <v>0</v>
      </c>
      <c r="G232">
        <v>11980752</v>
      </c>
      <c r="H232">
        <v>7</v>
      </c>
      <c r="I232">
        <v>0</v>
      </c>
      <c r="J232">
        <v>1</v>
      </c>
      <c r="K232">
        <v>100</v>
      </c>
      <c r="L232">
        <v>23759.95703125</v>
      </c>
    </row>
    <row r="233" spans="1:12" x14ac:dyDescent="0.25">
      <c r="A233">
        <v>1338</v>
      </c>
      <c r="B233" s="1">
        <f>DATE(2022,5,2) + TIME(0,0,0)</f>
        <v>44683</v>
      </c>
      <c r="C233">
        <v>4630565888</v>
      </c>
      <c r="D233">
        <v>0</v>
      </c>
      <c r="E233">
        <v>3278564.75</v>
      </c>
      <c r="F233">
        <v>0</v>
      </c>
      <c r="G233">
        <v>11958002</v>
      </c>
      <c r="H233">
        <v>7</v>
      </c>
      <c r="I233">
        <v>0</v>
      </c>
      <c r="J233">
        <v>1</v>
      </c>
      <c r="K233">
        <v>100</v>
      </c>
      <c r="L233">
        <v>22876.232421875</v>
      </c>
    </row>
    <row r="234" spans="1:12" x14ac:dyDescent="0.25">
      <c r="A234">
        <v>1338.49</v>
      </c>
      <c r="B234" s="1">
        <f>DATE(2022,5,2) + TIME(11,45,35)</f>
        <v>44683.489988425928</v>
      </c>
      <c r="C234">
        <v>4636425216</v>
      </c>
      <c r="D234">
        <v>0</v>
      </c>
      <c r="E234">
        <v>3289774</v>
      </c>
      <c r="F234">
        <v>0</v>
      </c>
      <c r="G234">
        <v>11958002</v>
      </c>
      <c r="H234">
        <v>7</v>
      </c>
      <c r="I234">
        <v>0</v>
      </c>
      <c r="J234">
        <v>1</v>
      </c>
      <c r="K234">
        <v>100</v>
      </c>
      <c r="L234">
        <v>22876.232421875</v>
      </c>
    </row>
    <row r="235" spans="1:12" x14ac:dyDescent="0.25">
      <c r="A235">
        <v>1338.5</v>
      </c>
      <c r="B235" s="1">
        <f>DATE(2022,5,2) + TIME(12,0,0)</f>
        <v>44683.5</v>
      </c>
      <c r="C235">
        <v>4636545536</v>
      </c>
      <c r="D235">
        <v>0</v>
      </c>
      <c r="E235">
        <v>3290013</v>
      </c>
      <c r="F235">
        <v>0</v>
      </c>
      <c r="G235">
        <v>12021767</v>
      </c>
      <c r="H235">
        <v>7</v>
      </c>
      <c r="I235">
        <v>0</v>
      </c>
      <c r="J235">
        <v>1</v>
      </c>
      <c r="K235">
        <v>100</v>
      </c>
      <c r="L235">
        <v>23904.888671875</v>
      </c>
    </row>
    <row r="236" spans="1:12" x14ac:dyDescent="0.25">
      <c r="A236">
        <v>1357.99</v>
      </c>
      <c r="B236" s="1">
        <f>DATE(2022,5,21) + TIME(23,45,35)</f>
        <v>44702.989988425928</v>
      </c>
      <c r="C236">
        <v>4870849536</v>
      </c>
      <c r="D236">
        <v>0</v>
      </c>
      <c r="E236">
        <v>3755919.25</v>
      </c>
      <c r="F236">
        <v>0</v>
      </c>
      <c r="G236">
        <v>12021767</v>
      </c>
      <c r="H236">
        <v>7</v>
      </c>
      <c r="I236">
        <v>0</v>
      </c>
      <c r="J236">
        <v>1</v>
      </c>
      <c r="K236">
        <v>100</v>
      </c>
      <c r="L236">
        <v>23904.888671875</v>
      </c>
    </row>
    <row r="237" spans="1:12" x14ac:dyDescent="0.25">
      <c r="A237">
        <v>1358</v>
      </c>
      <c r="B237" s="1">
        <f>DATE(2022,5,22) + TIME(0,0,0)</f>
        <v>44703</v>
      </c>
      <c r="C237">
        <v>4870967808</v>
      </c>
      <c r="D237">
        <v>0</v>
      </c>
      <c r="E237">
        <v>3756159.75</v>
      </c>
      <c r="F237">
        <v>0</v>
      </c>
      <c r="G237">
        <v>11802975</v>
      </c>
      <c r="H237">
        <v>7</v>
      </c>
      <c r="I237">
        <v>0</v>
      </c>
      <c r="J237">
        <v>1</v>
      </c>
      <c r="K237">
        <v>100</v>
      </c>
      <c r="L237">
        <v>24033.28125</v>
      </c>
    </row>
    <row r="238" spans="1:12" x14ac:dyDescent="0.25">
      <c r="A238">
        <v>1358.99</v>
      </c>
      <c r="B238" s="1">
        <f>DATE(2022,5,22) + TIME(23,45,35)</f>
        <v>44703.989988425928</v>
      </c>
      <c r="C238">
        <v>4882652672</v>
      </c>
      <c r="D238">
        <v>0</v>
      </c>
      <c r="E238">
        <v>3779952.5</v>
      </c>
      <c r="F238">
        <v>0</v>
      </c>
      <c r="G238">
        <v>11802975</v>
      </c>
      <c r="H238">
        <v>7</v>
      </c>
      <c r="I238">
        <v>0</v>
      </c>
      <c r="J238">
        <v>1</v>
      </c>
      <c r="K238">
        <v>100</v>
      </c>
      <c r="L238">
        <v>24033.28125</v>
      </c>
    </row>
    <row r="239" spans="1:12" x14ac:dyDescent="0.25">
      <c r="A239">
        <v>1359</v>
      </c>
      <c r="B239" s="1">
        <f>DATE(2022,5,23) + TIME(0,0,0)</f>
        <v>44704</v>
      </c>
      <c r="C239">
        <v>4882775040</v>
      </c>
      <c r="D239">
        <v>0</v>
      </c>
      <c r="E239">
        <v>3780194.5</v>
      </c>
      <c r="F239">
        <v>0</v>
      </c>
      <c r="G239">
        <v>12254152</v>
      </c>
      <c r="H239">
        <v>7</v>
      </c>
      <c r="I239">
        <v>0</v>
      </c>
      <c r="J239">
        <v>1</v>
      </c>
      <c r="K239">
        <v>100</v>
      </c>
      <c r="L239">
        <v>24182.02734375</v>
      </c>
    </row>
    <row r="240" spans="1:12" x14ac:dyDescent="0.25">
      <c r="A240">
        <v>1359.99</v>
      </c>
      <c r="B240" s="1">
        <f>DATE(2022,5,23) + TIME(23,45,35)</f>
        <v>44704.989988425928</v>
      </c>
      <c r="C240">
        <v>4894906880</v>
      </c>
      <c r="D240">
        <v>0</v>
      </c>
      <c r="E240">
        <v>3804134.5</v>
      </c>
      <c r="F240">
        <v>0</v>
      </c>
      <c r="G240">
        <v>12254152</v>
      </c>
      <c r="H240">
        <v>7</v>
      </c>
      <c r="I240">
        <v>0</v>
      </c>
      <c r="J240">
        <v>1</v>
      </c>
      <c r="K240">
        <v>100</v>
      </c>
      <c r="L240">
        <v>24182.02734375</v>
      </c>
    </row>
    <row r="241" spans="1:12" x14ac:dyDescent="0.25">
      <c r="A241">
        <v>1360</v>
      </c>
      <c r="B241" s="1">
        <f>DATE(2022,5,24) + TIME(0,0,0)</f>
        <v>44705</v>
      </c>
      <c r="C241">
        <v>4895027200</v>
      </c>
      <c r="D241">
        <v>0</v>
      </c>
      <c r="E241">
        <v>3804377.75</v>
      </c>
      <c r="F241">
        <v>0</v>
      </c>
      <c r="G241">
        <v>12072605</v>
      </c>
      <c r="H241">
        <v>7</v>
      </c>
      <c r="I241">
        <v>0</v>
      </c>
      <c r="J241">
        <v>1</v>
      </c>
      <c r="K241">
        <v>100</v>
      </c>
      <c r="L241">
        <v>24302.734375</v>
      </c>
    </row>
    <row r="242" spans="1:12" x14ac:dyDescent="0.25">
      <c r="A242">
        <v>1364.99</v>
      </c>
      <c r="B242" s="1">
        <f>DATE(2022,5,28) + TIME(23,45,35)</f>
        <v>44709.989988425928</v>
      </c>
      <c r="C242">
        <v>4955269632</v>
      </c>
      <c r="D242">
        <v>0</v>
      </c>
      <c r="E242">
        <v>3925648.25</v>
      </c>
      <c r="F242">
        <v>0</v>
      </c>
      <c r="G242">
        <v>12072605</v>
      </c>
      <c r="H242">
        <v>7</v>
      </c>
      <c r="I242">
        <v>0</v>
      </c>
      <c r="J242">
        <v>1</v>
      </c>
      <c r="K242">
        <v>100</v>
      </c>
      <c r="L242">
        <v>24302.734375</v>
      </c>
    </row>
    <row r="243" spans="1:12" x14ac:dyDescent="0.25">
      <c r="A243">
        <v>1365</v>
      </c>
      <c r="B243" s="1">
        <f>DATE(2022,5,29) + TIME(0,0,0)</f>
        <v>44710</v>
      </c>
      <c r="C243">
        <v>4955389440</v>
      </c>
      <c r="D243">
        <v>0</v>
      </c>
      <c r="E243">
        <v>3925891</v>
      </c>
      <c r="F243">
        <v>0</v>
      </c>
      <c r="G243">
        <v>11990158</v>
      </c>
      <c r="H243">
        <v>7</v>
      </c>
      <c r="I243">
        <v>0</v>
      </c>
      <c r="J243">
        <v>1</v>
      </c>
      <c r="K243">
        <v>100</v>
      </c>
      <c r="L243">
        <v>24265.87109375</v>
      </c>
    </row>
    <row r="244" spans="1:12" x14ac:dyDescent="0.25">
      <c r="A244">
        <v>1374.99</v>
      </c>
      <c r="B244" s="1">
        <f>DATE(2022,6,7) + TIME(23,45,35)</f>
        <v>44719.989988425928</v>
      </c>
      <c r="C244">
        <v>5075171328</v>
      </c>
      <c r="D244">
        <v>0</v>
      </c>
      <c r="E244">
        <v>4168307</v>
      </c>
      <c r="F244">
        <v>0</v>
      </c>
      <c r="G244">
        <v>11990159</v>
      </c>
      <c r="H244">
        <v>7</v>
      </c>
      <c r="I244">
        <v>0</v>
      </c>
      <c r="J244">
        <v>1</v>
      </c>
      <c r="K244">
        <v>100</v>
      </c>
      <c r="L244">
        <v>24265.87109375</v>
      </c>
    </row>
    <row r="245" spans="1:12" x14ac:dyDescent="0.25">
      <c r="A245">
        <v>1375</v>
      </c>
      <c r="B245" s="1">
        <f>DATE(2022,6,8) + TIME(0,0,0)</f>
        <v>44720</v>
      </c>
      <c r="C245">
        <v>5075289088</v>
      </c>
      <c r="D245">
        <v>0</v>
      </c>
      <c r="E245">
        <v>4168507.5</v>
      </c>
      <c r="F245">
        <v>0</v>
      </c>
      <c r="G245">
        <v>11773004</v>
      </c>
      <c r="H245">
        <v>6</v>
      </c>
      <c r="I245">
        <v>0</v>
      </c>
      <c r="J245">
        <v>1</v>
      </c>
      <c r="K245">
        <v>100</v>
      </c>
      <c r="L245">
        <v>20039.8203125</v>
      </c>
    </row>
    <row r="246" spans="1:12" x14ac:dyDescent="0.25">
      <c r="A246">
        <v>1375.99</v>
      </c>
      <c r="B246" s="1">
        <f>DATE(2022,6,8) + TIME(23,45,35)</f>
        <v>44720.989988425928</v>
      </c>
      <c r="C246">
        <v>5086944256</v>
      </c>
      <c r="D246">
        <v>0</v>
      </c>
      <c r="E246">
        <v>4188346.75</v>
      </c>
      <c r="F246">
        <v>0</v>
      </c>
      <c r="G246">
        <v>11773004</v>
      </c>
      <c r="H246">
        <v>6</v>
      </c>
      <c r="I246">
        <v>0</v>
      </c>
      <c r="J246">
        <v>1</v>
      </c>
      <c r="K246">
        <v>100</v>
      </c>
      <c r="L246">
        <v>20039.8203125</v>
      </c>
    </row>
    <row r="247" spans="1:12" x14ac:dyDescent="0.25">
      <c r="A247">
        <v>1376</v>
      </c>
      <c r="B247" s="1">
        <f>DATE(2022,6,9) + TIME(0,0,0)</f>
        <v>44721</v>
      </c>
      <c r="C247">
        <v>5087066112</v>
      </c>
      <c r="D247">
        <v>0</v>
      </c>
      <c r="E247">
        <v>4188587.25</v>
      </c>
      <c r="F247">
        <v>0</v>
      </c>
      <c r="G247">
        <v>12160900</v>
      </c>
      <c r="H247">
        <v>6</v>
      </c>
      <c r="I247">
        <v>0</v>
      </c>
      <c r="J247">
        <v>1</v>
      </c>
      <c r="K247">
        <v>100</v>
      </c>
      <c r="L247">
        <v>24049.62890625</v>
      </c>
    </row>
    <row r="248" spans="1:12" x14ac:dyDescent="0.25">
      <c r="A248">
        <v>1377.99</v>
      </c>
      <c r="B248" s="1">
        <f>DATE(2022,6,10) + TIME(23,45,35)</f>
        <v>44722.989988425928</v>
      </c>
      <c r="C248">
        <v>5111266304</v>
      </c>
      <c r="D248">
        <v>0</v>
      </c>
      <c r="E248">
        <v>4236446</v>
      </c>
      <c r="F248">
        <v>0</v>
      </c>
      <c r="G248">
        <v>12160900</v>
      </c>
      <c r="H248">
        <v>6</v>
      </c>
      <c r="I248">
        <v>0</v>
      </c>
      <c r="J248">
        <v>1</v>
      </c>
      <c r="K248">
        <v>100</v>
      </c>
      <c r="L248">
        <v>24049.62890625</v>
      </c>
    </row>
    <row r="249" spans="1:12" x14ac:dyDescent="0.25">
      <c r="A249">
        <v>1378</v>
      </c>
      <c r="B249" s="1">
        <f>DATE(2022,6,11) + TIME(0,0,0)</f>
        <v>44723</v>
      </c>
      <c r="C249">
        <v>5111385600</v>
      </c>
      <c r="D249">
        <v>0</v>
      </c>
      <c r="E249">
        <v>4236690.5</v>
      </c>
      <c r="F249">
        <v>0</v>
      </c>
      <c r="G249">
        <v>11930618</v>
      </c>
      <c r="H249">
        <v>6</v>
      </c>
      <c r="I249">
        <v>0</v>
      </c>
      <c r="J249">
        <v>1</v>
      </c>
      <c r="K249">
        <v>100</v>
      </c>
      <c r="L249">
        <v>24433.240234375</v>
      </c>
    </row>
    <row r="250" spans="1:12" x14ac:dyDescent="0.25">
      <c r="A250">
        <v>1383.99</v>
      </c>
      <c r="B250" s="1">
        <f>DATE(2022,6,16) + TIME(23,45,35)</f>
        <v>44728.989988425928</v>
      </c>
      <c r="C250">
        <v>5182849536</v>
      </c>
      <c r="D250">
        <v>0</v>
      </c>
      <c r="E250">
        <v>4383045.5</v>
      </c>
      <c r="F250">
        <v>0</v>
      </c>
      <c r="G250">
        <v>11930618</v>
      </c>
      <c r="H250">
        <v>6</v>
      </c>
      <c r="I250">
        <v>0</v>
      </c>
      <c r="J250">
        <v>1</v>
      </c>
      <c r="K250">
        <v>100</v>
      </c>
      <c r="L250">
        <v>24433.240234375</v>
      </c>
    </row>
    <row r="251" spans="1:12" x14ac:dyDescent="0.25">
      <c r="A251">
        <v>1384</v>
      </c>
      <c r="B251" s="1">
        <f>DATE(2022,6,17) + TIME(0,0,0)</f>
        <v>44729</v>
      </c>
      <c r="C251">
        <v>5182970368</v>
      </c>
      <c r="D251">
        <v>0</v>
      </c>
      <c r="E251">
        <v>4383289.5</v>
      </c>
      <c r="F251">
        <v>0</v>
      </c>
      <c r="G251">
        <v>12060273</v>
      </c>
      <c r="H251">
        <v>7</v>
      </c>
      <c r="I251">
        <v>0</v>
      </c>
      <c r="J251">
        <v>1</v>
      </c>
      <c r="K251">
        <v>100</v>
      </c>
      <c r="L251">
        <v>24400.419921875</v>
      </c>
    </row>
    <row r="252" spans="1:12" x14ac:dyDescent="0.25">
      <c r="A252">
        <v>1387.99</v>
      </c>
      <c r="B252" s="1">
        <f>DATE(2022,6,20) + TIME(23,45,35)</f>
        <v>44732.989988425928</v>
      </c>
      <c r="C252">
        <v>5231090688</v>
      </c>
      <c r="D252">
        <v>0</v>
      </c>
      <c r="E252">
        <v>4480647</v>
      </c>
      <c r="F252">
        <v>0</v>
      </c>
      <c r="G252">
        <v>12060273</v>
      </c>
      <c r="H252">
        <v>7</v>
      </c>
      <c r="I252">
        <v>0</v>
      </c>
      <c r="J252">
        <v>1</v>
      </c>
      <c r="K252">
        <v>100</v>
      </c>
      <c r="L252">
        <v>24400.419921875</v>
      </c>
    </row>
    <row r="253" spans="1:12" x14ac:dyDescent="0.25">
      <c r="A253">
        <v>1388</v>
      </c>
      <c r="B253" s="1">
        <f>DATE(2022,6,21) + TIME(0,0,0)</f>
        <v>44733</v>
      </c>
      <c r="C253">
        <v>5231209472</v>
      </c>
      <c r="D253">
        <v>0</v>
      </c>
      <c r="E253">
        <v>4480888.5</v>
      </c>
      <c r="F253">
        <v>0</v>
      </c>
      <c r="G253">
        <v>11863754</v>
      </c>
      <c r="H253">
        <v>7</v>
      </c>
      <c r="I253">
        <v>0</v>
      </c>
      <c r="J253">
        <v>1</v>
      </c>
      <c r="K253">
        <v>100</v>
      </c>
      <c r="L253">
        <v>24111.66015625</v>
      </c>
    </row>
    <row r="254" spans="1:12" x14ac:dyDescent="0.25">
      <c r="A254">
        <v>1391.99</v>
      </c>
      <c r="B254" s="1">
        <f>DATE(2022,6,24) + TIME(23,45,35)</f>
        <v>44736.989988425928</v>
      </c>
      <c r="C254">
        <v>5278545920</v>
      </c>
      <c r="D254">
        <v>0</v>
      </c>
      <c r="E254">
        <v>4577094</v>
      </c>
      <c r="F254">
        <v>0</v>
      </c>
      <c r="G254">
        <v>11863754</v>
      </c>
      <c r="H254">
        <v>7</v>
      </c>
      <c r="I254">
        <v>0</v>
      </c>
      <c r="J254">
        <v>1</v>
      </c>
      <c r="K254">
        <v>100</v>
      </c>
      <c r="L254">
        <v>24111.66015625</v>
      </c>
    </row>
    <row r="255" spans="1:12" x14ac:dyDescent="0.25">
      <c r="A255">
        <v>1392</v>
      </c>
      <c r="B255" s="1">
        <f>DATE(2022,6,25) + TIME(0,0,0)</f>
        <v>44737</v>
      </c>
      <c r="C255">
        <v>5278665728</v>
      </c>
      <c r="D255">
        <v>0</v>
      </c>
      <c r="E255">
        <v>4577337.5</v>
      </c>
      <c r="F255">
        <v>0</v>
      </c>
      <c r="G255">
        <v>11980741</v>
      </c>
      <c r="H255">
        <v>7</v>
      </c>
      <c r="I255">
        <v>0</v>
      </c>
      <c r="J255">
        <v>1</v>
      </c>
      <c r="K255">
        <v>100</v>
      </c>
      <c r="L255">
        <v>24348.125</v>
      </c>
    </row>
    <row r="256" spans="1:12" x14ac:dyDescent="0.25">
      <c r="A256">
        <v>1398.99</v>
      </c>
      <c r="B256" s="1">
        <f>DATE(2022,7,1) + TIME(23,45,35)</f>
        <v>44743.989988425928</v>
      </c>
      <c r="C256">
        <v>5362411008</v>
      </c>
      <c r="D256">
        <v>0</v>
      </c>
      <c r="E256">
        <v>4747530.5</v>
      </c>
      <c r="F256">
        <v>0</v>
      </c>
      <c r="G256">
        <v>11980741</v>
      </c>
      <c r="H256">
        <v>7</v>
      </c>
      <c r="I256">
        <v>0</v>
      </c>
      <c r="J256">
        <v>1</v>
      </c>
      <c r="K256">
        <v>100</v>
      </c>
      <c r="L256">
        <v>24348.125</v>
      </c>
    </row>
    <row r="257" spans="1:12" x14ac:dyDescent="0.25">
      <c r="A257">
        <v>1399</v>
      </c>
      <c r="B257" s="1">
        <f>DATE(2022,7,2) + TIME(0,0,0)</f>
        <v>44744</v>
      </c>
      <c r="C257">
        <v>5362530304</v>
      </c>
      <c r="D257">
        <v>0</v>
      </c>
      <c r="E257">
        <v>4747775</v>
      </c>
      <c r="F257">
        <v>0</v>
      </c>
      <c r="G257">
        <v>11912213</v>
      </c>
      <c r="H257">
        <v>7</v>
      </c>
      <c r="I257">
        <v>0</v>
      </c>
      <c r="J257">
        <v>1</v>
      </c>
      <c r="K257">
        <v>100</v>
      </c>
      <c r="L257">
        <v>24414.701171875</v>
      </c>
    </row>
    <row r="258" spans="1:12" x14ac:dyDescent="0.25">
      <c r="A258">
        <v>1400.99</v>
      </c>
      <c r="B258" s="1">
        <f>DATE(2022,7,3) + TIME(23,45,35)</f>
        <v>44745.989988425928</v>
      </c>
      <c r="C258">
        <v>5386235392</v>
      </c>
      <c r="D258">
        <v>0</v>
      </c>
      <c r="E258">
        <v>4796360</v>
      </c>
      <c r="F258">
        <v>0</v>
      </c>
      <c r="G258">
        <v>11912213</v>
      </c>
      <c r="H258">
        <v>7</v>
      </c>
      <c r="I258">
        <v>0</v>
      </c>
      <c r="J258">
        <v>1</v>
      </c>
      <c r="K258">
        <v>100</v>
      </c>
      <c r="L258">
        <v>24414.701171875</v>
      </c>
    </row>
    <row r="259" spans="1:12" x14ac:dyDescent="0.25">
      <c r="A259">
        <v>1401</v>
      </c>
      <c r="B259" s="1">
        <f>DATE(2022,7,4) + TIME(0,0,0)</f>
        <v>44746</v>
      </c>
      <c r="C259">
        <v>5386353152</v>
      </c>
      <c r="D259">
        <v>0</v>
      </c>
      <c r="E259">
        <v>4796607.5</v>
      </c>
      <c r="F259">
        <v>0</v>
      </c>
      <c r="G259">
        <v>11789968</v>
      </c>
      <c r="H259">
        <v>7</v>
      </c>
      <c r="I259">
        <v>0</v>
      </c>
      <c r="J259">
        <v>1</v>
      </c>
      <c r="K259">
        <v>100</v>
      </c>
      <c r="L259">
        <v>24737.8046875</v>
      </c>
    </row>
    <row r="260" spans="1:12" x14ac:dyDescent="0.25">
      <c r="A260">
        <v>1401.49</v>
      </c>
      <c r="B260" s="1">
        <f>DATE(2022,7,4) + TIME(11,45,35)</f>
        <v>44746.489988425928</v>
      </c>
      <c r="C260">
        <v>5392130560</v>
      </c>
      <c r="D260">
        <v>0</v>
      </c>
      <c r="E260">
        <v>4808729</v>
      </c>
      <c r="F260">
        <v>0</v>
      </c>
      <c r="G260">
        <v>11789968</v>
      </c>
      <c r="H260">
        <v>7</v>
      </c>
      <c r="I260">
        <v>0</v>
      </c>
      <c r="J260">
        <v>1</v>
      </c>
      <c r="K260">
        <v>100</v>
      </c>
      <c r="L260">
        <v>24737.8046875</v>
      </c>
    </row>
    <row r="261" spans="1:12" x14ac:dyDescent="0.25">
      <c r="A261">
        <v>1401.5</v>
      </c>
      <c r="B261" s="1">
        <f>DATE(2022,7,4) + TIME(12,0,0)</f>
        <v>44746.5</v>
      </c>
      <c r="C261">
        <v>5392249856</v>
      </c>
      <c r="D261">
        <v>0</v>
      </c>
      <c r="E261">
        <v>4808978</v>
      </c>
      <c r="F261">
        <v>0</v>
      </c>
      <c r="G261">
        <v>11938975</v>
      </c>
      <c r="H261">
        <v>7</v>
      </c>
      <c r="I261">
        <v>0</v>
      </c>
      <c r="J261">
        <v>1</v>
      </c>
      <c r="K261">
        <v>100</v>
      </c>
      <c r="L261">
        <v>24882.28515625</v>
      </c>
    </row>
    <row r="262" spans="1:12" x14ac:dyDescent="0.25">
      <c r="A262">
        <v>1401.99</v>
      </c>
      <c r="B262" s="1">
        <f>DATE(2022,7,4) + TIME(23,45,35)</f>
        <v>44746.989988425928</v>
      </c>
      <c r="C262">
        <v>5398099968</v>
      </c>
      <c r="D262">
        <v>0</v>
      </c>
      <c r="E262">
        <v>4821170</v>
      </c>
      <c r="F262">
        <v>0</v>
      </c>
      <c r="G262">
        <v>11938975</v>
      </c>
      <c r="H262">
        <v>7</v>
      </c>
      <c r="I262">
        <v>0</v>
      </c>
      <c r="J262">
        <v>1</v>
      </c>
      <c r="K262">
        <v>100</v>
      </c>
      <c r="L262">
        <v>24882.28515625</v>
      </c>
    </row>
    <row r="263" spans="1:12" x14ac:dyDescent="0.25">
      <c r="A263">
        <v>1402</v>
      </c>
      <c r="B263" s="1">
        <f>DATE(2022,7,5) + TIME(0,0,0)</f>
        <v>44747</v>
      </c>
      <c r="C263">
        <v>5398220288</v>
      </c>
      <c r="D263">
        <v>0</v>
      </c>
      <c r="E263">
        <v>4821409.5</v>
      </c>
      <c r="F263">
        <v>0</v>
      </c>
      <c r="G263">
        <v>12016695</v>
      </c>
      <c r="H263">
        <v>7</v>
      </c>
      <c r="I263">
        <v>0</v>
      </c>
      <c r="J263">
        <v>1</v>
      </c>
      <c r="K263">
        <v>100</v>
      </c>
      <c r="L263">
        <v>23936.6953125</v>
      </c>
    </row>
    <row r="264" spans="1:12" x14ac:dyDescent="0.25">
      <c r="A264">
        <v>1403.99</v>
      </c>
      <c r="B264" s="1">
        <f>DATE(2022,7,6) + TIME(23,45,35)</f>
        <v>44748.989988425928</v>
      </c>
      <c r="C264">
        <v>5422133248</v>
      </c>
      <c r="D264">
        <v>0</v>
      </c>
      <c r="E264">
        <v>4869043.5</v>
      </c>
      <c r="F264">
        <v>0</v>
      </c>
      <c r="G264">
        <v>12016695</v>
      </c>
      <c r="H264">
        <v>7</v>
      </c>
      <c r="I264">
        <v>0</v>
      </c>
      <c r="J264">
        <v>1</v>
      </c>
      <c r="K264">
        <v>100</v>
      </c>
      <c r="L264">
        <v>23936.6953125</v>
      </c>
    </row>
    <row r="265" spans="1:12" x14ac:dyDescent="0.25">
      <c r="A265">
        <v>1404</v>
      </c>
      <c r="B265" s="1">
        <f>DATE(2022,7,7) + TIME(0,0,0)</f>
        <v>44749</v>
      </c>
      <c r="C265">
        <v>5422252544</v>
      </c>
      <c r="D265">
        <v>0</v>
      </c>
      <c r="E265">
        <v>4869290</v>
      </c>
      <c r="F265">
        <v>0</v>
      </c>
      <c r="G265">
        <v>11913917</v>
      </c>
      <c r="H265">
        <v>7</v>
      </c>
      <c r="I265">
        <v>0</v>
      </c>
      <c r="J265">
        <v>1</v>
      </c>
      <c r="K265">
        <v>100</v>
      </c>
      <c r="L265">
        <v>24634.435546875</v>
      </c>
    </row>
    <row r="266" spans="1:12" x14ac:dyDescent="0.25">
      <c r="A266">
        <v>1409.99</v>
      </c>
      <c r="B266" s="1">
        <f>DATE(2022,7,12) + TIME(23,45,35)</f>
        <v>44754.989988425928</v>
      </c>
      <c r="C266">
        <v>5493616640</v>
      </c>
      <c r="D266">
        <v>0</v>
      </c>
      <c r="E266">
        <v>5016850</v>
      </c>
      <c r="F266">
        <v>0</v>
      </c>
      <c r="G266">
        <v>11913917</v>
      </c>
      <c r="H266">
        <v>7</v>
      </c>
      <c r="I266">
        <v>0</v>
      </c>
      <c r="J266">
        <v>1</v>
      </c>
      <c r="K266">
        <v>100</v>
      </c>
      <c r="L266">
        <v>24634.435546875</v>
      </c>
    </row>
    <row r="267" spans="1:12" x14ac:dyDescent="0.25">
      <c r="A267">
        <v>1410</v>
      </c>
      <c r="B267" s="1">
        <f>DATE(2022,7,13) + TIME(0,0,0)</f>
        <v>44755</v>
      </c>
      <c r="C267">
        <v>5493736448</v>
      </c>
      <c r="D267">
        <v>0</v>
      </c>
      <c r="E267">
        <v>5017051</v>
      </c>
      <c r="F267">
        <v>0</v>
      </c>
      <c r="G267">
        <v>11975375</v>
      </c>
      <c r="H267">
        <v>6</v>
      </c>
      <c r="I267">
        <v>0</v>
      </c>
      <c r="J267">
        <v>1</v>
      </c>
      <c r="K267">
        <v>100</v>
      </c>
      <c r="L267">
        <v>20106.021484375</v>
      </c>
    </row>
    <row r="268" spans="1:12" x14ac:dyDescent="0.25">
      <c r="A268">
        <v>1411.99</v>
      </c>
      <c r="B268" s="1">
        <f>DATE(2022,7,14) + TIME(23,45,35)</f>
        <v>44756.989988425928</v>
      </c>
      <c r="C268">
        <v>5517567488</v>
      </c>
      <c r="D268">
        <v>0</v>
      </c>
      <c r="E268">
        <v>5057062</v>
      </c>
      <c r="F268">
        <v>0</v>
      </c>
      <c r="G268">
        <v>11975375</v>
      </c>
      <c r="H268">
        <v>6</v>
      </c>
      <c r="I268">
        <v>0</v>
      </c>
      <c r="J268">
        <v>1</v>
      </c>
      <c r="K268">
        <v>100</v>
      </c>
      <c r="L268">
        <v>20106.021484375</v>
      </c>
    </row>
    <row r="269" spans="1:12" x14ac:dyDescent="0.25">
      <c r="A269">
        <v>1412</v>
      </c>
      <c r="B269" s="1">
        <f>DATE(2022,7,15) + TIME(0,0,0)</f>
        <v>44757</v>
      </c>
      <c r="C269">
        <v>5517686784</v>
      </c>
      <c r="D269">
        <v>0</v>
      </c>
      <c r="E269">
        <v>5057309</v>
      </c>
      <c r="F269">
        <v>0</v>
      </c>
      <c r="G269">
        <v>11925952</v>
      </c>
      <c r="H269">
        <v>7</v>
      </c>
      <c r="I269">
        <v>0</v>
      </c>
      <c r="J269">
        <v>1</v>
      </c>
      <c r="K269">
        <v>100</v>
      </c>
      <c r="L269">
        <v>24674.62109375</v>
      </c>
    </row>
    <row r="270" spans="1:12" x14ac:dyDescent="0.25">
      <c r="A270">
        <v>1416.99</v>
      </c>
      <c r="B270" s="1">
        <f>DATE(2022,7,19) + TIME(23,45,35)</f>
        <v>44761.989988425928</v>
      </c>
      <c r="C270">
        <v>5577197568</v>
      </c>
      <c r="D270">
        <v>0</v>
      </c>
      <c r="E270">
        <v>5180435.5</v>
      </c>
      <c r="F270">
        <v>0</v>
      </c>
      <c r="G270">
        <v>11925952</v>
      </c>
      <c r="H270">
        <v>7</v>
      </c>
      <c r="I270">
        <v>0</v>
      </c>
      <c r="J270">
        <v>1</v>
      </c>
      <c r="K270">
        <v>100</v>
      </c>
      <c r="L270">
        <v>24674.62109375</v>
      </c>
    </row>
    <row r="271" spans="1:12" x14ac:dyDescent="0.25">
      <c r="A271">
        <v>1417</v>
      </c>
      <c r="B271" s="1">
        <f>DATE(2022,7,20) + TIME(0,0,0)</f>
        <v>44762</v>
      </c>
      <c r="C271">
        <v>5577317376</v>
      </c>
      <c r="D271">
        <v>0</v>
      </c>
      <c r="E271">
        <v>5180679</v>
      </c>
      <c r="F271">
        <v>0</v>
      </c>
      <c r="G271">
        <v>11988373</v>
      </c>
      <c r="H271">
        <v>7</v>
      </c>
      <c r="I271">
        <v>0</v>
      </c>
      <c r="J271">
        <v>1</v>
      </c>
      <c r="K271">
        <v>100</v>
      </c>
      <c r="L271">
        <v>24381.212890625</v>
      </c>
    </row>
    <row r="272" spans="1:12" x14ac:dyDescent="0.25">
      <c r="A272">
        <v>1419.99</v>
      </c>
      <c r="B272" s="1">
        <f>DATE(2022,7,22) + TIME(23,45,35)</f>
        <v>44764.989988425928</v>
      </c>
      <c r="C272">
        <v>5613162496</v>
      </c>
      <c r="D272">
        <v>0</v>
      </c>
      <c r="E272">
        <v>5253579</v>
      </c>
      <c r="F272">
        <v>0</v>
      </c>
      <c r="G272">
        <v>11988373</v>
      </c>
      <c r="H272">
        <v>7</v>
      </c>
      <c r="I272">
        <v>0</v>
      </c>
      <c r="J272">
        <v>1</v>
      </c>
      <c r="K272">
        <v>100</v>
      </c>
      <c r="L272">
        <v>24381.212890625</v>
      </c>
    </row>
    <row r="273" spans="1:12" x14ac:dyDescent="0.25">
      <c r="A273">
        <v>1420</v>
      </c>
      <c r="B273" s="1">
        <f>DATE(2022,7,23) + TIME(0,0,0)</f>
        <v>44765</v>
      </c>
      <c r="C273">
        <v>5613282304</v>
      </c>
      <c r="D273">
        <v>0</v>
      </c>
      <c r="E273">
        <v>5253826</v>
      </c>
      <c r="F273">
        <v>0</v>
      </c>
      <c r="G273">
        <v>12005457</v>
      </c>
      <c r="H273">
        <v>7</v>
      </c>
      <c r="I273">
        <v>0</v>
      </c>
      <c r="J273">
        <v>1</v>
      </c>
      <c r="K273">
        <v>100</v>
      </c>
      <c r="L273">
        <v>24709.4140625</v>
      </c>
    </row>
    <row r="274" spans="1:12" x14ac:dyDescent="0.25">
      <c r="A274">
        <v>1428.99</v>
      </c>
      <c r="B274" s="1">
        <f>DATE(2022,7,31) + TIME(23,45,35)</f>
        <v>44773.989988425928</v>
      </c>
      <c r="C274">
        <v>5721211392</v>
      </c>
      <c r="D274">
        <v>0</v>
      </c>
      <c r="E274">
        <v>5475963.5</v>
      </c>
      <c r="F274">
        <v>0</v>
      </c>
      <c r="G274">
        <v>12005457</v>
      </c>
      <c r="H274">
        <v>7</v>
      </c>
      <c r="I274">
        <v>0</v>
      </c>
      <c r="J274">
        <v>1</v>
      </c>
      <c r="K274">
        <v>100</v>
      </c>
      <c r="L274">
        <v>24709.4140625</v>
      </c>
    </row>
    <row r="275" spans="1:12" x14ac:dyDescent="0.25">
      <c r="A275">
        <v>1429</v>
      </c>
      <c r="B275" s="1">
        <f>DATE(2022,8,1) + TIME(0,0,0)</f>
        <v>44774</v>
      </c>
      <c r="C275">
        <v>5721332224</v>
      </c>
      <c r="D275">
        <v>0</v>
      </c>
      <c r="E275">
        <v>5476209</v>
      </c>
      <c r="F275">
        <v>0</v>
      </c>
      <c r="G275">
        <v>12070800</v>
      </c>
      <c r="H275">
        <v>7</v>
      </c>
      <c r="I275">
        <v>0</v>
      </c>
      <c r="J275">
        <v>1</v>
      </c>
      <c r="K275">
        <v>100</v>
      </c>
      <c r="L275">
        <v>24531.5390625</v>
      </c>
    </row>
    <row r="276" spans="1:12" x14ac:dyDescent="0.25">
      <c r="A276">
        <v>1429.79</v>
      </c>
      <c r="B276" s="1">
        <f>DATE(2022,8,1) + TIME(18,57,35)</f>
        <v>44774.789988425924</v>
      </c>
      <c r="C276">
        <v>5730868224</v>
      </c>
      <c r="D276">
        <v>0</v>
      </c>
      <c r="E276">
        <v>5495589</v>
      </c>
      <c r="F276">
        <v>0</v>
      </c>
      <c r="G276">
        <v>12070800</v>
      </c>
      <c r="H276">
        <v>7</v>
      </c>
      <c r="I276">
        <v>0</v>
      </c>
      <c r="J276">
        <v>1</v>
      </c>
      <c r="K276">
        <v>100</v>
      </c>
      <c r="L276">
        <v>24531.5390625</v>
      </c>
    </row>
    <row r="277" spans="1:12" x14ac:dyDescent="0.25">
      <c r="A277">
        <v>1429.8</v>
      </c>
      <c r="B277" s="1">
        <f>DATE(2022,8,1) + TIME(19,12,0)</f>
        <v>44774.8</v>
      </c>
      <c r="C277">
        <v>5730989056</v>
      </c>
      <c r="D277">
        <v>0</v>
      </c>
      <c r="E277">
        <v>5495838</v>
      </c>
      <c r="F277">
        <v>0</v>
      </c>
      <c r="G277">
        <v>12056628</v>
      </c>
      <c r="H277">
        <v>7</v>
      </c>
      <c r="I277">
        <v>0</v>
      </c>
      <c r="J277">
        <v>1</v>
      </c>
      <c r="K277">
        <v>100</v>
      </c>
      <c r="L277">
        <v>24909.15625</v>
      </c>
    </row>
    <row r="278" spans="1:12" x14ac:dyDescent="0.25">
      <c r="A278">
        <v>1429.99</v>
      </c>
      <c r="B278" s="1">
        <f>DATE(2022,8,1) + TIME(23,45,35)</f>
        <v>44774.989988425928</v>
      </c>
      <c r="C278">
        <v>5733279744</v>
      </c>
      <c r="D278">
        <v>0</v>
      </c>
      <c r="E278">
        <v>5500570.5</v>
      </c>
      <c r="F278">
        <v>0</v>
      </c>
      <c r="G278">
        <v>12056628</v>
      </c>
      <c r="H278">
        <v>7</v>
      </c>
      <c r="I278">
        <v>0</v>
      </c>
      <c r="J278">
        <v>1</v>
      </c>
      <c r="K278">
        <v>100</v>
      </c>
      <c r="L278">
        <v>24909.15625</v>
      </c>
    </row>
    <row r="279" spans="1:12" x14ac:dyDescent="0.25">
      <c r="A279">
        <v>1430</v>
      </c>
      <c r="B279" s="1">
        <f>DATE(2022,8,2) + TIME(0,0,0)</f>
        <v>44775</v>
      </c>
      <c r="C279">
        <v>5733400576</v>
      </c>
      <c r="D279">
        <v>0</v>
      </c>
      <c r="E279">
        <v>5500823</v>
      </c>
      <c r="F279">
        <v>0</v>
      </c>
      <c r="G279">
        <v>12101582</v>
      </c>
      <c r="H279">
        <v>7</v>
      </c>
      <c r="I279">
        <v>0</v>
      </c>
      <c r="J279">
        <v>1</v>
      </c>
      <c r="K279">
        <v>100</v>
      </c>
      <c r="L279">
        <v>25207.359375</v>
      </c>
    </row>
    <row r="280" spans="1:12" x14ac:dyDescent="0.25">
      <c r="A280">
        <v>1432.99</v>
      </c>
      <c r="B280" s="1">
        <f>DATE(2022,8,4) + TIME(23,45,35)</f>
        <v>44777.989988425928</v>
      </c>
      <c r="C280">
        <v>5769584128</v>
      </c>
      <c r="D280">
        <v>0</v>
      </c>
      <c r="E280">
        <v>5576193</v>
      </c>
      <c r="F280">
        <v>0</v>
      </c>
      <c r="G280">
        <v>12101582</v>
      </c>
      <c r="H280">
        <v>7</v>
      </c>
      <c r="I280">
        <v>0</v>
      </c>
      <c r="J280">
        <v>1</v>
      </c>
      <c r="K280">
        <v>100</v>
      </c>
      <c r="L280">
        <v>25207.359375</v>
      </c>
    </row>
    <row r="281" spans="1:12" x14ac:dyDescent="0.25">
      <c r="A281">
        <v>1433</v>
      </c>
      <c r="B281" s="1">
        <f>DATE(2022,8,5) + TIME(0,0,0)</f>
        <v>44778</v>
      </c>
      <c r="C281">
        <v>5769703424</v>
      </c>
      <c r="D281">
        <v>0</v>
      </c>
      <c r="E281">
        <v>5576443</v>
      </c>
      <c r="F281">
        <v>0</v>
      </c>
      <c r="G281">
        <v>11907493</v>
      </c>
      <c r="H281">
        <v>6</v>
      </c>
      <c r="I281">
        <v>0</v>
      </c>
      <c r="J281">
        <v>1</v>
      </c>
      <c r="K281">
        <v>100</v>
      </c>
      <c r="L281">
        <v>25026.78515625</v>
      </c>
    </row>
    <row r="282" spans="1:12" x14ac:dyDescent="0.25">
      <c r="A282">
        <v>1438.99</v>
      </c>
      <c r="B282" s="1">
        <f>DATE(2022,8,10) + TIME(23,45,35)</f>
        <v>44783.989988425928</v>
      </c>
      <c r="C282">
        <v>5841029120</v>
      </c>
      <c r="D282">
        <v>0</v>
      </c>
      <c r="E282">
        <v>5726353.5</v>
      </c>
      <c r="F282">
        <v>0</v>
      </c>
      <c r="G282">
        <v>11907493</v>
      </c>
      <c r="H282">
        <v>6</v>
      </c>
      <c r="I282">
        <v>0</v>
      </c>
      <c r="J282">
        <v>1</v>
      </c>
      <c r="K282">
        <v>100</v>
      </c>
      <c r="L282">
        <v>25026.78515625</v>
      </c>
    </row>
    <row r="283" spans="1:12" x14ac:dyDescent="0.25">
      <c r="A283">
        <v>1439</v>
      </c>
      <c r="B283" s="1">
        <f>DATE(2022,8,11) + TIME(0,0,0)</f>
        <v>44784</v>
      </c>
      <c r="C283">
        <v>5841149952</v>
      </c>
      <c r="D283">
        <v>0</v>
      </c>
      <c r="E283">
        <v>5726607</v>
      </c>
      <c r="F283">
        <v>0</v>
      </c>
      <c r="G283">
        <v>12076353</v>
      </c>
      <c r="H283">
        <v>7</v>
      </c>
      <c r="I283">
        <v>0</v>
      </c>
      <c r="J283">
        <v>1</v>
      </c>
      <c r="K283">
        <v>100</v>
      </c>
      <c r="L283">
        <v>25370.345703125</v>
      </c>
    </row>
    <row r="284" spans="1:12" x14ac:dyDescent="0.25">
      <c r="A284">
        <v>1439.99</v>
      </c>
      <c r="B284" s="1">
        <f>DATE(2022,8,11) + TIME(23,45,35)</f>
        <v>44784.989988425928</v>
      </c>
      <c r="C284">
        <v>5853105664</v>
      </c>
      <c r="D284">
        <v>0</v>
      </c>
      <c r="E284">
        <v>5751724</v>
      </c>
      <c r="F284">
        <v>0</v>
      </c>
      <c r="G284">
        <v>12076353</v>
      </c>
      <c r="H284">
        <v>7</v>
      </c>
      <c r="I284">
        <v>0</v>
      </c>
      <c r="J284">
        <v>1</v>
      </c>
      <c r="K284">
        <v>100</v>
      </c>
      <c r="L284">
        <v>25370.345703125</v>
      </c>
    </row>
    <row r="285" spans="1:12" x14ac:dyDescent="0.25">
      <c r="A285">
        <v>1440</v>
      </c>
      <c r="B285" s="1">
        <f>DATE(2022,8,12) + TIME(0,0,0)</f>
        <v>44785</v>
      </c>
      <c r="C285">
        <v>5853223424</v>
      </c>
      <c r="D285">
        <v>0</v>
      </c>
      <c r="E285">
        <v>5751975.5</v>
      </c>
      <c r="F285">
        <v>0</v>
      </c>
      <c r="G285">
        <v>11790824</v>
      </c>
      <c r="H285">
        <v>7</v>
      </c>
      <c r="I285">
        <v>0</v>
      </c>
      <c r="J285">
        <v>1</v>
      </c>
      <c r="K285">
        <v>100</v>
      </c>
      <c r="L285">
        <v>25147.826171875</v>
      </c>
    </row>
    <row r="286" spans="1:12" x14ac:dyDescent="0.25">
      <c r="A286">
        <v>1445.99</v>
      </c>
      <c r="B286" s="1">
        <f>DATE(2022,8,17) + TIME(23,45,35)</f>
        <v>44790.989988425928</v>
      </c>
      <c r="C286">
        <v>5923850752</v>
      </c>
      <c r="D286">
        <v>0</v>
      </c>
      <c r="E286">
        <v>5902611</v>
      </c>
      <c r="F286">
        <v>0</v>
      </c>
      <c r="G286">
        <v>11790824</v>
      </c>
      <c r="H286">
        <v>7</v>
      </c>
      <c r="I286">
        <v>0</v>
      </c>
      <c r="J286">
        <v>1</v>
      </c>
      <c r="K286">
        <v>100</v>
      </c>
      <c r="L286">
        <v>25147.826171875</v>
      </c>
    </row>
    <row r="287" spans="1:12" x14ac:dyDescent="0.25">
      <c r="A287">
        <v>1446</v>
      </c>
      <c r="B287" s="1">
        <f>DATE(2022,8,18) + TIME(0,0,0)</f>
        <v>44791</v>
      </c>
      <c r="C287">
        <v>5923970048</v>
      </c>
      <c r="D287">
        <v>0</v>
      </c>
      <c r="E287">
        <v>5902861.5</v>
      </c>
      <c r="F287">
        <v>0</v>
      </c>
      <c r="G287">
        <v>11972199</v>
      </c>
      <c r="H287">
        <v>7</v>
      </c>
      <c r="I287">
        <v>0</v>
      </c>
      <c r="J287">
        <v>1</v>
      </c>
      <c r="K287">
        <v>100</v>
      </c>
      <c r="L287">
        <v>25056.103515625</v>
      </c>
    </row>
    <row r="288" spans="1:12" x14ac:dyDescent="0.25">
      <c r="A288">
        <v>1464.99</v>
      </c>
      <c r="B288" s="1">
        <f>DATE(2022,9,5) + TIME(23,45,35)</f>
        <v>44809.989988425928</v>
      </c>
      <c r="C288">
        <v>6151322112</v>
      </c>
      <c r="D288">
        <v>0</v>
      </c>
      <c r="E288">
        <v>6378677</v>
      </c>
      <c r="F288">
        <v>0</v>
      </c>
      <c r="G288">
        <v>11972199</v>
      </c>
      <c r="H288">
        <v>7</v>
      </c>
      <c r="I288">
        <v>0</v>
      </c>
      <c r="J288">
        <v>1</v>
      </c>
      <c r="K288">
        <v>100</v>
      </c>
      <c r="L288">
        <v>25056.103515625</v>
      </c>
    </row>
    <row r="289" spans="1:12" x14ac:dyDescent="0.25">
      <c r="A289">
        <v>1465</v>
      </c>
      <c r="B289" s="1">
        <f>DATE(2022,9,6) + TIME(0,0,0)</f>
        <v>44810</v>
      </c>
      <c r="C289">
        <v>6151438848</v>
      </c>
      <c r="D289">
        <v>0</v>
      </c>
      <c r="E289">
        <v>6378928</v>
      </c>
      <c r="F289">
        <v>0</v>
      </c>
      <c r="G289">
        <v>11625681</v>
      </c>
      <c r="H289">
        <v>7</v>
      </c>
      <c r="I289">
        <v>0</v>
      </c>
      <c r="J289">
        <v>1</v>
      </c>
      <c r="K289">
        <v>100</v>
      </c>
      <c r="L289">
        <v>25146.458984375</v>
      </c>
    </row>
    <row r="290" spans="1:12" x14ac:dyDescent="0.25">
      <c r="A290">
        <v>1466.99</v>
      </c>
      <c r="B290" s="1">
        <f>DATE(2022,9,7) + TIME(23,45,35)</f>
        <v>44811.989988425928</v>
      </c>
      <c r="C290">
        <v>6174573568</v>
      </c>
      <c r="D290">
        <v>0</v>
      </c>
      <c r="E290">
        <v>6428969.5</v>
      </c>
      <c r="F290">
        <v>0</v>
      </c>
      <c r="G290">
        <v>11625681</v>
      </c>
      <c r="H290">
        <v>7</v>
      </c>
      <c r="I290">
        <v>0</v>
      </c>
      <c r="J290">
        <v>1</v>
      </c>
      <c r="K290">
        <v>100</v>
      </c>
      <c r="L290">
        <v>25146.458984375</v>
      </c>
    </row>
    <row r="291" spans="1:12" x14ac:dyDescent="0.25">
      <c r="A291">
        <v>1467</v>
      </c>
      <c r="B291" s="1">
        <f>DATE(2022,9,8) + TIME(0,0,0)</f>
        <v>44812</v>
      </c>
      <c r="C291">
        <v>6174689280</v>
      </c>
      <c r="D291">
        <v>0</v>
      </c>
      <c r="E291">
        <v>6429220.5</v>
      </c>
      <c r="F291">
        <v>0</v>
      </c>
      <c r="G291">
        <v>11567044</v>
      </c>
      <c r="H291">
        <v>7</v>
      </c>
      <c r="I291">
        <v>0</v>
      </c>
      <c r="J291">
        <v>1</v>
      </c>
      <c r="K291">
        <v>100</v>
      </c>
      <c r="L291">
        <v>25084.29296875</v>
      </c>
    </row>
    <row r="292" spans="1:12" x14ac:dyDescent="0.25">
      <c r="A292">
        <v>1467.59</v>
      </c>
      <c r="B292" s="1">
        <f>DATE(2022,9,8) + TIME(14,9,35)</f>
        <v>44812.589988425927</v>
      </c>
      <c r="C292">
        <v>6181513728</v>
      </c>
      <c r="D292">
        <v>0</v>
      </c>
      <c r="E292">
        <v>6444020.5</v>
      </c>
      <c r="F292">
        <v>0</v>
      </c>
      <c r="G292">
        <v>11567044</v>
      </c>
      <c r="H292">
        <v>7</v>
      </c>
      <c r="I292">
        <v>0</v>
      </c>
      <c r="J292">
        <v>1</v>
      </c>
      <c r="K292">
        <v>100</v>
      </c>
      <c r="L292">
        <v>25084.29296875</v>
      </c>
    </row>
    <row r="293" spans="1:12" x14ac:dyDescent="0.25">
      <c r="A293">
        <v>1467.6</v>
      </c>
      <c r="B293" s="1">
        <f>DATE(2022,9,8) + TIME(14,24,0)</f>
        <v>44812.6</v>
      </c>
      <c r="C293">
        <v>6181633024</v>
      </c>
      <c r="D293">
        <v>0</v>
      </c>
      <c r="E293">
        <v>6444271</v>
      </c>
      <c r="F293">
        <v>0</v>
      </c>
      <c r="G293">
        <v>11903631</v>
      </c>
      <c r="H293">
        <v>7</v>
      </c>
      <c r="I293">
        <v>0</v>
      </c>
      <c r="J293">
        <v>1</v>
      </c>
      <c r="K293">
        <v>100</v>
      </c>
      <c r="L293">
        <v>25090.416015625</v>
      </c>
    </row>
    <row r="294" spans="1:12" x14ac:dyDescent="0.25">
      <c r="A294">
        <v>1478.99</v>
      </c>
      <c r="B294" s="1">
        <f>DATE(2022,9,19) + TIME(23,45,35)</f>
        <v>44823.989988425928</v>
      </c>
      <c r="C294">
        <v>6317215232</v>
      </c>
      <c r="D294">
        <v>0</v>
      </c>
      <c r="E294">
        <v>6730051</v>
      </c>
      <c r="F294">
        <v>0</v>
      </c>
      <c r="G294">
        <v>11903631</v>
      </c>
      <c r="H294">
        <v>7</v>
      </c>
      <c r="I294">
        <v>0</v>
      </c>
      <c r="J294">
        <v>1</v>
      </c>
      <c r="K294">
        <v>100</v>
      </c>
      <c r="L294">
        <v>25090.416015625</v>
      </c>
    </row>
    <row r="295" spans="1:12" x14ac:dyDescent="0.25">
      <c r="A295">
        <v>1479</v>
      </c>
      <c r="B295" s="1">
        <f>DATE(2022,9,20) + TIME(0,0,0)</f>
        <v>44824</v>
      </c>
      <c r="C295">
        <v>6317335552</v>
      </c>
      <c r="D295">
        <v>0</v>
      </c>
      <c r="E295">
        <v>6730305.5</v>
      </c>
      <c r="F295">
        <v>0</v>
      </c>
      <c r="G295">
        <v>12000316</v>
      </c>
      <c r="H295">
        <v>7</v>
      </c>
      <c r="I295">
        <v>0</v>
      </c>
      <c r="J295">
        <v>1</v>
      </c>
      <c r="K295">
        <v>100</v>
      </c>
      <c r="L295">
        <v>25459.15234375</v>
      </c>
    </row>
    <row r="296" spans="1:12" x14ac:dyDescent="0.25">
      <c r="A296">
        <v>1479.49</v>
      </c>
      <c r="B296" s="1">
        <f>DATE(2022,9,20) + TIME(11,45,35)</f>
        <v>44824.489988425928</v>
      </c>
      <c r="C296">
        <v>6323215360</v>
      </c>
      <c r="D296">
        <v>0</v>
      </c>
      <c r="E296">
        <v>6742780.5</v>
      </c>
      <c r="F296">
        <v>0</v>
      </c>
      <c r="G296">
        <v>12000316</v>
      </c>
      <c r="H296">
        <v>7</v>
      </c>
      <c r="I296">
        <v>0</v>
      </c>
      <c r="J296">
        <v>1</v>
      </c>
      <c r="K296">
        <v>100</v>
      </c>
      <c r="L296">
        <v>25459.15234375</v>
      </c>
    </row>
    <row r="297" spans="1:12" x14ac:dyDescent="0.25">
      <c r="A297">
        <v>1479.5</v>
      </c>
      <c r="B297" s="1">
        <f>DATE(2022,9,20) + TIME(12,0,0)</f>
        <v>44824.5</v>
      </c>
      <c r="C297">
        <v>6323333632</v>
      </c>
      <c r="D297">
        <v>0</v>
      </c>
      <c r="E297">
        <v>6743034.5</v>
      </c>
      <c r="F297">
        <v>0</v>
      </c>
      <c r="G297">
        <v>11830084</v>
      </c>
      <c r="H297">
        <v>7</v>
      </c>
      <c r="I297">
        <v>0</v>
      </c>
      <c r="J297">
        <v>1</v>
      </c>
      <c r="K297">
        <v>100</v>
      </c>
      <c r="L297">
        <v>25389.673828125</v>
      </c>
    </row>
    <row r="298" spans="1:12" x14ac:dyDescent="0.25">
      <c r="A298">
        <v>1487.99</v>
      </c>
      <c r="B298" s="1">
        <f>DATE(2022,9,28) + TIME(23,45,35)</f>
        <v>44832.989988425928</v>
      </c>
      <c r="C298">
        <v>6423771136</v>
      </c>
      <c r="D298">
        <v>0</v>
      </c>
      <c r="E298">
        <v>6958593</v>
      </c>
      <c r="F298">
        <v>0</v>
      </c>
      <c r="G298">
        <v>11830084</v>
      </c>
      <c r="H298">
        <v>7</v>
      </c>
      <c r="I298">
        <v>0</v>
      </c>
      <c r="J298">
        <v>1</v>
      </c>
      <c r="K298">
        <v>100</v>
      </c>
      <c r="L298">
        <v>25389.673828125</v>
      </c>
    </row>
    <row r="299" spans="1:12" x14ac:dyDescent="0.25">
      <c r="A299">
        <v>1488</v>
      </c>
      <c r="B299" s="1">
        <f>DATE(2022,9,29) + TIME(0,0,0)</f>
        <v>44833</v>
      </c>
      <c r="C299">
        <v>6423889408</v>
      </c>
      <c r="D299">
        <v>0</v>
      </c>
      <c r="E299">
        <v>6958846</v>
      </c>
      <c r="F299">
        <v>0</v>
      </c>
      <c r="G299">
        <v>11802560</v>
      </c>
      <c r="H299">
        <v>7</v>
      </c>
      <c r="I299">
        <v>0</v>
      </c>
      <c r="J299">
        <v>1</v>
      </c>
      <c r="K299">
        <v>100</v>
      </c>
      <c r="L299">
        <v>25310.833984375</v>
      </c>
    </row>
    <row r="300" spans="1:12" x14ac:dyDescent="0.25">
      <c r="A300">
        <v>1492.99</v>
      </c>
      <c r="B300" s="1">
        <f>DATE(2022,10,3) + TIME(23,45,35)</f>
        <v>44837.989988425928</v>
      </c>
      <c r="C300">
        <v>6482784256</v>
      </c>
      <c r="D300">
        <v>0</v>
      </c>
      <c r="E300">
        <v>7085147</v>
      </c>
      <c r="F300">
        <v>0</v>
      </c>
      <c r="G300">
        <v>11802560</v>
      </c>
      <c r="H300">
        <v>7</v>
      </c>
      <c r="I300">
        <v>0</v>
      </c>
      <c r="J300">
        <v>1</v>
      </c>
      <c r="K300">
        <v>100</v>
      </c>
      <c r="L300">
        <v>25310.833984375</v>
      </c>
    </row>
    <row r="301" spans="1:12" x14ac:dyDescent="0.25">
      <c r="A301">
        <v>1493</v>
      </c>
      <c r="B301" s="1">
        <f>DATE(2022,10,4) + TIME(0,0,0)</f>
        <v>44838</v>
      </c>
      <c r="C301">
        <v>6482903040</v>
      </c>
      <c r="D301">
        <v>0</v>
      </c>
      <c r="E301">
        <v>7085398</v>
      </c>
      <c r="F301">
        <v>0</v>
      </c>
      <c r="G301">
        <v>11897181</v>
      </c>
      <c r="H301">
        <v>7</v>
      </c>
      <c r="I301">
        <v>0</v>
      </c>
      <c r="J301">
        <v>1</v>
      </c>
      <c r="K301">
        <v>100</v>
      </c>
      <c r="L301">
        <v>25102.685546875</v>
      </c>
    </row>
    <row r="302" spans="1:12" x14ac:dyDescent="0.25">
      <c r="A302">
        <v>1512.99</v>
      </c>
      <c r="B302" s="1">
        <f>DATE(2022,10,23) + TIME(23,45,35)</f>
        <v>44857.989988425928</v>
      </c>
      <c r="C302">
        <v>6720727552</v>
      </c>
      <c r="D302">
        <v>0</v>
      </c>
      <c r="E302">
        <v>7587200.5</v>
      </c>
      <c r="F302">
        <v>0</v>
      </c>
      <c r="G302">
        <v>11897181</v>
      </c>
      <c r="H302">
        <v>7</v>
      </c>
      <c r="I302">
        <v>0</v>
      </c>
      <c r="J302">
        <v>1</v>
      </c>
      <c r="K302">
        <v>100</v>
      </c>
      <c r="L302">
        <v>25102.685546875</v>
      </c>
    </row>
    <row r="303" spans="1:12" x14ac:dyDescent="0.25">
      <c r="A303">
        <v>1513</v>
      </c>
      <c r="B303" s="1">
        <f>DATE(2022,10,24) + TIME(0,0,0)</f>
        <v>44858</v>
      </c>
      <c r="C303">
        <v>6720846848</v>
      </c>
      <c r="D303">
        <v>0</v>
      </c>
      <c r="E303">
        <v>7587449</v>
      </c>
      <c r="F303">
        <v>0</v>
      </c>
      <c r="G303">
        <v>11926854</v>
      </c>
      <c r="H303">
        <v>7</v>
      </c>
      <c r="I303">
        <v>0</v>
      </c>
      <c r="J303">
        <v>1</v>
      </c>
      <c r="K303">
        <v>100</v>
      </c>
      <c r="L303">
        <v>24807.67578125</v>
      </c>
    </row>
    <row r="304" spans="1:12" x14ac:dyDescent="0.25">
      <c r="A304">
        <v>1514.99</v>
      </c>
      <c r="B304" s="1">
        <f>DATE(2022,10,25) + TIME(23,45,35)</f>
        <v>44859.989988425928</v>
      </c>
      <c r="C304">
        <v>6744581120</v>
      </c>
      <c r="D304">
        <v>0</v>
      </c>
      <c r="E304">
        <v>7636816</v>
      </c>
      <c r="F304">
        <v>0</v>
      </c>
      <c r="G304">
        <v>11926854</v>
      </c>
      <c r="H304">
        <v>7</v>
      </c>
      <c r="I304">
        <v>0</v>
      </c>
      <c r="J304">
        <v>1</v>
      </c>
      <c r="K304">
        <v>100</v>
      </c>
      <c r="L304">
        <v>24807.67578125</v>
      </c>
    </row>
    <row r="305" spans="1:12" x14ac:dyDescent="0.25">
      <c r="A305">
        <v>1515</v>
      </c>
      <c r="B305" s="1">
        <f>DATE(2022,10,26) + TIME(0,0,0)</f>
        <v>44860</v>
      </c>
      <c r="C305">
        <v>6744699904</v>
      </c>
      <c r="D305">
        <v>0</v>
      </c>
      <c r="E305">
        <v>7637070.5</v>
      </c>
      <c r="F305">
        <v>0</v>
      </c>
      <c r="G305">
        <v>11877775</v>
      </c>
      <c r="H305">
        <v>7</v>
      </c>
      <c r="I305">
        <v>0</v>
      </c>
      <c r="J305">
        <v>1</v>
      </c>
      <c r="K305">
        <v>100</v>
      </c>
      <c r="L305">
        <v>25461.625</v>
      </c>
    </row>
    <row r="306" spans="1:12" x14ac:dyDescent="0.25">
      <c r="A306">
        <v>1517.99</v>
      </c>
      <c r="B306" s="1">
        <f>DATE(2022,10,28) + TIME(23,45,35)</f>
        <v>44862.989988425928</v>
      </c>
      <c r="C306">
        <v>6780214784</v>
      </c>
      <c r="D306">
        <v>0</v>
      </c>
      <c r="E306">
        <v>7713201</v>
      </c>
      <c r="F306">
        <v>0</v>
      </c>
      <c r="G306">
        <v>11877775</v>
      </c>
      <c r="H306">
        <v>7</v>
      </c>
      <c r="I306">
        <v>0</v>
      </c>
      <c r="J306">
        <v>1</v>
      </c>
      <c r="K306">
        <v>100</v>
      </c>
      <c r="L306">
        <v>25461.625</v>
      </c>
    </row>
    <row r="307" spans="1:12" x14ac:dyDescent="0.25">
      <c r="A307">
        <v>1518</v>
      </c>
      <c r="B307" s="1">
        <f>DATE(2022,10,29) + TIME(0,0,0)</f>
        <v>44863</v>
      </c>
      <c r="C307">
        <v>6780334592</v>
      </c>
      <c r="D307">
        <v>0</v>
      </c>
      <c r="E307">
        <v>7713398</v>
      </c>
      <c r="F307">
        <v>0</v>
      </c>
      <c r="G307">
        <v>11969147</v>
      </c>
      <c r="H307">
        <v>6</v>
      </c>
      <c r="I307">
        <v>0</v>
      </c>
      <c r="J307">
        <v>1</v>
      </c>
      <c r="K307">
        <v>100</v>
      </c>
      <c r="L307">
        <v>19730.923828125</v>
      </c>
    </row>
    <row r="308" spans="1:12" x14ac:dyDescent="0.25">
      <c r="A308">
        <v>1520.99</v>
      </c>
      <c r="B308" s="1">
        <f>DATE(2022,10,31) + TIME(23,45,35)</f>
        <v>44865.989988425928</v>
      </c>
      <c r="C308">
        <v>6816121856</v>
      </c>
      <c r="D308">
        <v>0</v>
      </c>
      <c r="E308">
        <v>7772393.5</v>
      </c>
      <c r="F308">
        <v>0</v>
      </c>
      <c r="G308">
        <v>11969147</v>
      </c>
      <c r="H308">
        <v>6</v>
      </c>
      <c r="I308">
        <v>0</v>
      </c>
      <c r="J308">
        <v>1</v>
      </c>
      <c r="K308">
        <v>100</v>
      </c>
      <c r="L308">
        <v>19730.923828125</v>
      </c>
    </row>
    <row r="309" spans="1:12" x14ac:dyDescent="0.25">
      <c r="A309">
        <v>1521</v>
      </c>
      <c r="B309" s="1">
        <f>DATE(2022,11,1) + TIME(0,0,0)</f>
        <v>44866</v>
      </c>
      <c r="C309">
        <v>6816246272</v>
      </c>
      <c r="D309">
        <v>0</v>
      </c>
      <c r="E309">
        <v>7772496.5</v>
      </c>
      <c r="F309">
        <v>0</v>
      </c>
      <c r="G309">
        <v>12408066</v>
      </c>
      <c r="H309">
        <v>5</v>
      </c>
      <c r="I309">
        <v>0</v>
      </c>
      <c r="J309">
        <v>1</v>
      </c>
      <c r="K309">
        <v>100</v>
      </c>
      <c r="L309">
        <v>10292.3310546875</v>
      </c>
    </row>
    <row r="310" spans="1:12" x14ac:dyDescent="0.25">
      <c r="A310">
        <v>1521.79</v>
      </c>
      <c r="B310" s="1">
        <f>DATE(2022,11,1) + TIME(18,57,35)</f>
        <v>44866.789988425924</v>
      </c>
      <c r="C310">
        <v>6826048512</v>
      </c>
      <c r="D310">
        <v>0</v>
      </c>
      <c r="E310">
        <v>7780627.5</v>
      </c>
      <c r="F310">
        <v>0</v>
      </c>
      <c r="G310">
        <v>12408066</v>
      </c>
      <c r="H310">
        <v>5</v>
      </c>
      <c r="I310">
        <v>0</v>
      </c>
      <c r="J310">
        <v>1</v>
      </c>
      <c r="K310">
        <v>100</v>
      </c>
      <c r="L310">
        <v>10292.3310546875</v>
      </c>
    </row>
    <row r="311" spans="1:12" x14ac:dyDescent="0.25">
      <c r="A311">
        <v>1521.8</v>
      </c>
      <c r="B311" s="1">
        <f>DATE(2022,11,1) + TIME(19,12,0)</f>
        <v>44866.8</v>
      </c>
      <c r="C311">
        <v>6826169344</v>
      </c>
      <c r="D311">
        <v>0</v>
      </c>
      <c r="E311">
        <v>7780829</v>
      </c>
      <c r="F311">
        <v>0</v>
      </c>
      <c r="G311">
        <v>12073579</v>
      </c>
      <c r="H311">
        <v>6</v>
      </c>
      <c r="I311">
        <v>0</v>
      </c>
      <c r="J311">
        <v>1</v>
      </c>
      <c r="K311">
        <v>100</v>
      </c>
      <c r="L311">
        <v>20133.48828125</v>
      </c>
    </row>
    <row r="312" spans="1:12" x14ac:dyDescent="0.25">
      <c r="A312">
        <v>1522.99</v>
      </c>
      <c r="B312" s="1">
        <f>DATE(2022,11,2) + TIME(23,45,35)</f>
        <v>44867.989988425928</v>
      </c>
      <c r="C312">
        <v>6840537088</v>
      </c>
      <c r="D312">
        <v>0</v>
      </c>
      <c r="E312">
        <v>7804787.5</v>
      </c>
      <c r="F312">
        <v>0</v>
      </c>
      <c r="G312">
        <v>12073579</v>
      </c>
      <c r="H312">
        <v>6</v>
      </c>
      <c r="I312">
        <v>0</v>
      </c>
      <c r="J312">
        <v>1</v>
      </c>
      <c r="K312">
        <v>100</v>
      </c>
      <c r="L312">
        <v>20133.48828125</v>
      </c>
    </row>
    <row r="313" spans="1:12" x14ac:dyDescent="0.25">
      <c r="A313">
        <v>1523</v>
      </c>
      <c r="B313" s="1">
        <f>DATE(2022,11,3) + TIME(0,0,0)</f>
        <v>44868</v>
      </c>
      <c r="C313">
        <v>6840655872</v>
      </c>
      <c r="D313">
        <v>0</v>
      </c>
      <c r="E313">
        <v>7805038.5</v>
      </c>
      <c r="F313">
        <v>0</v>
      </c>
      <c r="G313">
        <v>11892408</v>
      </c>
      <c r="H313">
        <v>7</v>
      </c>
      <c r="I313">
        <v>0</v>
      </c>
      <c r="J313">
        <v>1</v>
      </c>
      <c r="K313">
        <v>100</v>
      </c>
      <c r="L313">
        <v>25084.1328125</v>
      </c>
    </row>
    <row r="314" spans="1:12" x14ac:dyDescent="0.25">
      <c r="A314">
        <v>1525.99</v>
      </c>
      <c r="B314" s="1">
        <f>DATE(2022,11,5) + TIME(23,45,35)</f>
        <v>44870.989988425928</v>
      </c>
      <c r="C314">
        <v>6876214272</v>
      </c>
      <c r="D314">
        <v>0</v>
      </c>
      <c r="E314">
        <v>7880040</v>
      </c>
      <c r="F314">
        <v>0</v>
      </c>
      <c r="G314">
        <v>11892408</v>
      </c>
      <c r="H314">
        <v>7</v>
      </c>
      <c r="I314">
        <v>0</v>
      </c>
      <c r="J314">
        <v>1</v>
      </c>
      <c r="K314">
        <v>100</v>
      </c>
      <c r="L314">
        <v>25084.1328125</v>
      </c>
    </row>
    <row r="315" spans="1:12" x14ac:dyDescent="0.25">
      <c r="A315">
        <v>1526</v>
      </c>
      <c r="B315" s="1">
        <f>DATE(2022,11,6) + TIME(0,0,0)</f>
        <v>44871</v>
      </c>
      <c r="C315">
        <v>6876332544</v>
      </c>
      <c r="D315">
        <v>0</v>
      </c>
      <c r="E315">
        <v>7880236</v>
      </c>
      <c r="F315">
        <v>0</v>
      </c>
      <c r="G315">
        <v>11821452</v>
      </c>
      <c r="H315">
        <v>6</v>
      </c>
      <c r="I315">
        <v>0</v>
      </c>
      <c r="J315">
        <v>1</v>
      </c>
      <c r="K315">
        <v>100</v>
      </c>
      <c r="L315">
        <v>19579.9921875</v>
      </c>
    </row>
    <row r="316" spans="1:12" x14ac:dyDescent="0.25">
      <c r="A316">
        <v>1526.99</v>
      </c>
      <c r="B316" s="1">
        <f>DATE(2022,11,6) + TIME(23,45,35)</f>
        <v>44871.989988425928</v>
      </c>
      <c r="C316">
        <v>6888035328</v>
      </c>
      <c r="D316">
        <v>0</v>
      </c>
      <c r="E316">
        <v>7899620</v>
      </c>
      <c r="F316">
        <v>0</v>
      </c>
      <c r="G316">
        <v>11821452</v>
      </c>
      <c r="H316">
        <v>6</v>
      </c>
      <c r="I316">
        <v>0</v>
      </c>
      <c r="J316">
        <v>1</v>
      </c>
      <c r="K316">
        <v>100</v>
      </c>
      <c r="L316">
        <v>19579.9921875</v>
      </c>
    </row>
    <row r="317" spans="1:12" x14ac:dyDescent="0.25">
      <c r="A317">
        <v>1527</v>
      </c>
      <c r="B317" s="1">
        <f>DATE(2022,11,7) + TIME(0,0,0)</f>
        <v>44872</v>
      </c>
      <c r="C317">
        <v>6888155648</v>
      </c>
      <c r="D317">
        <v>0</v>
      </c>
      <c r="E317">
        <v>7899871.5</v>
      </c>
      <c r="F317">
        <v>0</v>
      </c>
      <c r="G317">
        <v>12006818</v>
      </c>
      <c r="H317">
        <v>7</v>
      </c>
      <c r="I317">
        <v>0</v>
      </c>
      <c r="J317">
        <v>1</v>
      </c>
      <c r="K317">
        <v>100</v>
      </c>
      <c r="L317">
        <v>25139.138671875</v>
      </c>
    </row>
    <row r="318" spans="1:12" x14ac:dyDescent="0.25">
      <c r="A318">
        <v>1529.99</v>
      </c>
      <c r="B318" s="1">
        <f>DATE(2022,11,9) + TIME(23,45,35)</f>
        <v>44874.989988425928</v>
      </c>
      <c r="C318">
        <v>6924056064</v>
      </c>
      <c r="D318">
        <v>0</v>
      </c>
      <c r="E318">
        <v>7975037.5</v>
      </c>
      <c r="F318">
        <v>0</v>
      </c>
      <c r="G318">
        <v>12006818</v>
      </c>
      <c r="H318">
        <v>7</v>
      </c>
      <c r="I318">
        <v>0</v>
      </c>
      <c r="J318">
        <v>1</v>
      </c>
      <c r="K318">
        <v>100</v>
      </c>
      <c r="L318">
        <v>25139.138671875</v>
      </c>
    </row>
    <row r="319" spans="1:12" x14ac:dyDescent="0.25">
      <c r="A319">
        <v>1530</v>
      </c>
      <c r="B319" s="1">
        <f>DATE(2022,11,10) + TIME(0,0,0)</f>
        <v>44875</v>
      </c>
      <c r="C319">
        <v>6924172800</v>
      </c>
      <c r="D319">
        <v>0</v>
      </c>
      <c r="E319">
        <v>7975290.5</v>
      </c>
      <c r="F319">
        <v>0</v>
      </c>
      <c r="G319">
        <v>11660333</v>
      </c>
      <c r="H319">
        <v>7</v>
      </c>
      <c r="I319">
        <v>0</v>
      </c>
      <c r="J319">
        <v>1</v>
      </c>
      <c r="K319">
        <v>100</v>
      </c>
      <c r="L319">
        <v>25272.03125</v>
      </c>
    </row>
    <row r="320" spans="1:12" x14ac:dyDescent="0.25">
      <c r="A320">
        <v>1530.99</v>
      </c>
      <c r="B320" s="1">
        <f>DATE(2022,11,10) + TIME(23,45,35)</f>
        <v>44875.989988425928</v>
      </c>
      <c r="C320">
        <v>6935716352</v>
      </c>
      <c r="D320">
        <v>0</v>
      </c>
      <c r="E320">
        <v>8000309.5</v>
      </c>
      <c r="F320">
        <v>0</v>
      </c>
      <c r="G320">
        <v>11660333</v>
      </c>
      <c r="H320">
        <v>7</v>
      </c>
      <c r="I320">
        <v>0</v>
      </c>
      <c r="J320">
        <v>1</v>
      </c>
      <c r="K320">
        <v>100</v>
      </c>
      <c r="L320">
        <v>25272.03125</v>
      </c>
    </row>
    <row r="321" spans="1:12" x14ac:dyDescent="0.25">
      <c r="A321">
        <v>1531</v>
      </c>
      <c r="B321" s="1">
        <f>DATE(2022,11,11) + TIME(0,0,0)</f>
        <v>44876</v>
      </c>
      <c r="C321">
        <v>6935826944</v>
      </c>
      <c r="D321">
        <v>0</v>
      </c>
      <c r="E321">
        <v>8000589.5</v>
      </c>
      <c r="F321">
        <v>0</v>
      </c>
      <c r="G321">
        <v>11045334</v>
      </c>
      <c r="H321">
        <v>6</v>
      </c>
      <c r="I321">
        <v>0</v>
      </c>
      <c r="J321">
        <v>1</v>
      </c>
      <c r="K321">
        <v>100</v>
      </c>
      <c r="L321">
        <v>27978.611328125</v>
      </c>
    </row>
    <row r="322" spans="1:12" x14ac:dyDescent="0.25">
      <c r="A322">
        <v>1532.99</v>
      </c>
      <c r="B322" s="1">
        <f>DATE(2022,11,12) + TIME(23,45,35)</f>
        <v>44877.989988425928</v>
      </c>
      <c r="C322">
        <v>6957807104</v>
      </c>
      <c r="D322">
        <v>0</v>
      </c>
      <c r="E322">
        <v>8056267</v>
      </c>
      <c r="F322">
        <v>0</v>
      </c>
      <c r="G322">
        <v>11045334</v>
      </c>
      <c r="H322">
        <v>6</v>
      </c>
      <c r="I322">
        <v>0</v>
      </c>
      <c r="J322">
        <v>1</v>
      </c>
      <c r="K322">
        <v>100</v>
      </c>
      <c r="L322">
        <v>27978.611328125</v>
      </c>
    </row>
    <row r="323" spans="1:12" x14ac:dyDescent="0.25">
      <c r="A323">
        <v>1533</v>
      </c>
      <c r="B323" s="1">
        <f>DATE(2022,11,13) + TIME(0,0,0)</f>
        <v>44878</v>
      </c>
      <c r="C323">
        <v>6957917696</v>
      </c>
      <c r="D323">
        <v>0</v>
      </c>
      <c r="E323">
        <v>8056507</v>
      </c>
      <c r="F323">
        <v>0</v>
      </c>
      <c r="G323">
        <v>11056249</v>
      </c>
      <c r="H323">
        <v>6</v>
      </c>
      <c r="I323">
        <v>0</v>
      </c>
      <c r="J323">
        <v>1</v>
      </c>
      <c r="K323">
        <v>100</v>
      </c>
      <c r="L323">
        <v>24002.26953125</v>
      </c>
    </row>
    <row r="324" spans="1:12" x14ac:dyDescent="0.25">
      <c r="A324">
        <v>1535.99</v>
      </c>
      <c r="B324" s="1">
        <f>DATE(2022,11,15) + TIME(23,45,35)</f>
        <v>44880.989988425928</v>
      </c>
      <c r="C324">
        <v>6990975488</v>
      </c>
      <c r="D324">
        <v>0</v>
      </c>
      <c r="E324">
        <v>8128273.5</v>
      </c>
      <c r="F324">
        <v>0</v>
      </c>
      <c r="G324">
        <v>11056249</v>
      </c>
      <c r="H324">
        <v>6</v>
      </c>
      <c r="I324">
        <v>0</v>
      </c>
      <c r="J324">
        <v>1</v>
      </c>
      <c r="K324">
        <v>100</v>
      </c>
      <c r="L324">
        <v>24002.26953125</v>
      </c>
    </row>
    <row r="325" spans="1:12" x14ac:dyDescent="0.25">
      <c r="A325">
        <v>1536</v>
      </c>
      <c r="B325" s="1">
        <f>DATE(2022,11,16) + TIME(0,0,0)</f>
        <v>44881</v>
      </c>
      <c r="C325">
        <v>6991095296</v>
      </c>
      <c r="D325">
        <v>0</v>
      </c>
      <c r="E325">
        <v>8128519.5</v>
      </c>
      <c r="F325">
        <v>0</v>
      </c>
      <c r="G325">
        <v>11938027</v>
      </c>
      <c r="H325">
        <v>7</v>
      </c>
      <c r="I325">
        <v>0</v>
      </c>
      <c r="J325">
        <v>1</v>
      </c>
      <c r="K325">
        <v>100</v>
      </c>
      <c r="L325">
        <v>24613.794921875</v>
      </c>
    </row>
    <row r="326" spans="1:12" x14ac:dyDescent="0.25">
      <c r="A326">
        <v>1536.99</v>
      </c>
      <c r="B326" s="1">
        <f>DATE(2022,11,16) + TIME(23,45,35)</f>
        <v>44881.989988425928</v>
      </c>
      <c r="C326">
        <v>7002913792</v>
      </c>
      <c r="D326">
        <v>0</v>
      </c>
      <c r="E326">
        <v>8152887.5</v>
      </c>
      <c r="F326">
        <v>0</v>
      </c>
      <c r="G326">
        <v>11938027</v>
      </c>
      <c r="H326">
        <v>7</v>
      </c>
      <c r="I326">
        <v>0</v>
      </c>
      <c r="J326">
        <v>1</v>
      </c>
      <c r="K326">
        <v>100</v>
      </c>
      <c r="L326">
        <v>24613.794921875</v>
      </c>
    </row>
    <row r="327" spans="1:12" x14ac:dyDescent="0.25">
      <c r="A327">
        <v>1537</v>
      </c>
      <c r="B327" s="1">
        <f>DATE(2022,11,17) + TIME(0,0,0)</f>
        <v>44882</v>
      </c>
      <c r="C327">
        <v>7003033088</v>
      </c>
      <c r="D327">
        <v>0</v>
      </c>
      <c r="E327">
        <v>8153135</v>
      </c>
      <c r="F327">
        <v>0</v>
      </c>
      <c r="G327">
        <v>11927339</v>
      </c>
      <c r="H327">
        <v>7</v>
      </c>
      <c r="I327">
        <v>0</v>
      </c>
      <c r="J327">
        <v>1</v>
      </c>
      <c r="K327">
        <v>100</v>
      </c>
      <c r="L327">
        <v>24777.763671875</v>
      </c>
    </row>
    <row r="328" spans="1:12" x14ac:dyDescent="0.25">
      <c r="A328">
        <v>1541.99</v>
      </c>
      <c r="B328" s="1">
        <f>DATE(2022,11,21) + TIME(23,45,35)</f>
        <v>44886.989988425928</v>
      </c>
      <c r="C328">
        <v>7062550528</v>
      </c>
      <c r="D328">
        <v>0</v>
      </c>
      <c r="E328">
        <v>8276776</v>
      </c>
      <c r="F328">
        <v>0</v>
      </c>
      <c r="G328">
        <v>11927339</v>
      </c>
      <c r="H328">
        <v>7</v>
      </c>
      <c r="I328">
        <v>0</v>
      </c>
      <c r="J328">
        <v>1</v>
      </c>
      <c r="K328">
        <v>100</v>
      </c>
      <c r="L328">
        <v>24777.763671875</v>
      </c>
    </row>
    <row r="329" spans="1:12" x14ac:dyDescent="0.25">
      <c r="A329">
        <v>1542</v>
      </c>
      <c r="B329" s="1">
        <f>DATE(2022,11,22) + TIME(0,0,0)</f>
        <v>44887</v>
      </c>
      <c r="C329">
        <v>7062670336</v>
      </c>
      <c r="D329">
        <v>0</v>
      </c>
      <c r="E329">
        <v>8277024</v>
      </c>
      <c r="F329">
        <v>0</v>
      </c>
      <c r="G329">
        <v>11995921</v>
      </c>
      <c r="H329">
        <v>7</v>
      </c>
      <c r="I329">
        <v>0</v>
      </c>
      <c r="J329">
        <v>1</v>
      </c>
      <c r="K329">
        <v>100</v>
      </c>
      <c r="L329">
        <v>24786.87890625</v>
      </c>
    </row>
    <row r="330" spans="1:12" x14ac:dyDescent="0.25">
      <c r="A330">
        <v>1545.99</v>
      </c>
      <c r="B330" s="1">
        <f>DATE(2022,11,25) + TIME(23,45,35)</f>
        <v>44890.989988425928</v>
      </c>
      <c r="C330">
        <v>7110534144</v>
      </c>
      <c r="D330">
        <v>0</v>
      </c>
      <c r="E330">
        <v>8375923.5</v>
      </c>
      <c r="F330">
        <v>0</v>
      </c>
      <c r="G330">
        <v>11995921</v>
      </c>
      <c r="H330">
        <v>7</v>
      </c>
      <c r="I330">
        <v>0</v>
      </c>
      <c r="J330">
        <v>1</v>
      </c>
      <c r="K330">
        <v>100</v>
      </c>
      <c r="L330">
        <v>24786.87890625</v>
      </c>
    </row>
    <row r="331" spans="1:12" x14ac:dyDescent="0.25">
      <c r="A331">
        <v>1546</v>
      </c>
      <c r="B331" s="1">
        <f>DATE(2022,11,26) + TIME(0,0,0)</f>
        <v>44891</v>
      </c>
      <c r="C331">
        <v>7110653440</v>
      </c>
      <c r="D331">
        <v>0</v>
      </c>
      <c r="E331">
        <v>8376173</v>
      </c>
      <c r="F331">
        <v>0</v>
      </c>
      <c r="G331">
        <v>11940801</v>
      </c>
      <c r="H331">
        <v>7</v>
      </c>
      <c r="I331">
        <v>0</v>
      </c>
      <c r="J331">
        <v>1</v>
      </c>
      <c r="K331">
        <v>100</v>
      </c>
      <c r="L331">
        <v>24941.15234375</v>
      </c>
    </row>
    <row r="332" spans="1:12" x14ac:dyDescent="0.25">
      <c r="A332">
        <v>1550.99</v>
      </c>
      <c r="B332" s="1">
        <f>DATE(2022,11,30) + TIME(23,45,35)</f>
        <v>44895.989988425928</v>
      </c>
      <c r="C332">
        <v>7170237952</v>
      </c>
      <c r="D332">
        <v>0</v>
      </c>
      <c r="E332">
        <v>8500630</v>
      </c>
      <c r="F332">
        <v>0</v>
      </c>
      <c r="G332">
        <v>11940801</v>
      </c>
      <c r="H332">
        <v>7</v>
      </c>
      <c r="I332">
        <v>0</v>
      </c>
      <c r="J332">
        <v>1</v>
      </c>
      <c r="K332">
        <v>100</v>
      </c>
      <c r="L332">
        <v>24941.15234375</v>
      </c>
    </row>
    <row r="333" spans="1:12" x14ac:dyDescent="0.25">
      <c r="A333">
        <v>1551</v>
      </c>
      <c r="B333" s="1">
        <f>DATE(2022,12,1) + TIME(0,0,0)</f>
        <v>44896</v>
      </c>
      <c r="C333">
        <v>7170359808</v>
      </c>
      <c r="D333">
        <v>0</v>
      </c>
      <c r="E333">
        <v>8500833</v>
      </c>
      <c r="F333">
        <v>0</v>
      </c>
      <c r="G333">
        <v>12143528</v>
      </c>
      <c r="H333">
        <v>6</v>
      </c>
      <c r="I333">
        <v>0</v>
      </c>
      <c r="J333">
        <v>1</v>
      </c>
      <c r="K333">
        <v>100</v>
      </c>
      <c r="L333">
        <v>20331.337890625</v>
      </c>
    </row>
    <row r="334" spans="1:12" x14ac:dyDescent="0.25">
      <c r="A334">
        <v>1551.99</v>
      </c>
      <c r="B334" s="1">
        <f>DATE(2022,12,1) + TIME(23,45,35)</f>
        <v>44896.989988425928</v>
      </c>
      <c r="C334">
        <v>7182381568</v>
      </c>
      <c r="D334">
        <v>0</v>
      </c>
      <c r="E334">
        <v>8520961</v>
      </c>
      <c r="F334">
        <v>0</v>
      </c>
      <c r="G334">
        <v>12143528</v>
      </c>
      <c r="H334">
        <v>6</v>
      </c>
      <c r="I334">
        <v>0</v>
      </c>
      <c r="J334">
        <v>1</v>
      </c>
      <c r="K334">
        <v>100</v>
      </c>
      <c r="L334">
        <v>20331.337890625</v>
      </c>
    </row>
    <row r="335" spans="1:12" x14ac:dyDescent="0.25">
      <c r="A335">
        <v>1552</v>
      </c>
      <c r="B335" s="1">
        <f>DATE(2022,12,2) + TIME(0,0,0)</f>
        <v>44897</v>
      </c>
      <c r="C335">
        <v>7182501376</v>
      </c>
      <c r="D335">
        <v>0</v>
      </c>
      <c r="E335">
        <v>8521157</v>
      </c>
      <c r="F335">
        <v>0</v>
      </c>
      <c r="G335">
        <v>11991527</v>
      </c>
      <c r="H335">
        <v>6</v>
      </c>
      <c r="I335">
        <v>0</v>
      </c>
      <c r="J335">
        <v>1</v>
      </c>
      <c r="K335">
        <v>100</v>
      </c>
      <c r="L335">
        <v>19601.771484375</v>
      </c>
    </row>
    <row r="336" spans="1:12" x14ac:dyDescent="0.25">
      <c r="A336">
        <v>1552.49</v>
      </c>
      <c r="B336" s="1">
        <f>DATE(2022,12,2) + TIME(11,45,35)</f>
        <v>44897.489988425928</v>
      </c>
      <c r="C336">
        <v>7188377600</v>
      </c>
      <c r="D336">
        <v>0</v>
      </c>
      <c r="E336">
        <v>8530762</v>
      </c>
      <c r="F336">
        <v>0</v>
      </c>
      <c r="G336">
        <v>11991527</v>
      </c>
      <c r="H336">
        <v>6</v>
      </c>
      <c r="I336">
        <v>0</v>
      </c>
      <c r="J336">
        <v>1</v>
      </c>
      <c r="K336">
        <v>100</v>
      </c>
      <c r="L336">
        <v>19601.771484375</v>
      </c>
    </row>
    <row r="337" spans="1:12" x14ac:dyDescent="0.25">
      <c r="A337">
        <v>1552.5</v>
      </c>
      <c r="B337" s="1">
        <f>DATE(2022,12,2) + TIME(12,0,0)</f>
        <v>44897.5</v>
      </c>
      <c r="C337">
        <v>7188497408</v>
      </c>
      <c r="D337">
        <v>0</v>
      </c>
      <c r="E337">
        <v>8530955</v>
      </c>
      <c r="F337">
        <v>0</v>
      </c>
      <c r="G337">
        <v>12013124</v>
      </c>
      <c r="H337">
        <v>6</v>
      </c>
      <c r="I337">
        <v>0</v>
      </c>
      <c r="J337">
        <v>1</v>
      </c>
      <c r="K337">
        <v>100</v>
      </c>
      <c r="L337">
        <v>19301.998046875</v>
      </c>
    </row>
    <row r="338" spans="1:12" x14ac:dyDescent="0.25">
      <c r="A338">
        <v>1553.99</v>
      </c>
      <c r="B338" s="1">
        <f>DATE(2022,12,3) + TIME(23,45,35)</f>
        <v>44898.989988425928</v>
      </c>
      <c r="C338">
        <v>7206396928</v>
      </c>
      <c r="D338">
        <v>0</v>
      </c>
      <c r="E338">
        <v>8559715</v>
      </c>
      <c r="F338">
        <v>0</v>
      </c>
      <c r="G338">
        <v>12013124</v>
      </c>
      <c r="H338">
        <v>6</v>
      </c>
      <c r="I338">
        <v>0</v>
      </c>
      <c r="J338">
        <v>1</v>
      </c>
      <c r="K338">
        <v>100</v>
      </c>
      <c r="L338">
        <v>19301.998046875</v>
      </c>
    </row>
    <row r="339" spans="1:12" x14ac:dyDescent="0.25">
      <c r="A339">
        <v>1554</v>
      </c>
      <c r="B339" s="1">
        <f>DATE(2022,12,4) + TIME(0,0,0)</f>
        <v>44899</v>
      </c>
      <c r="C339">
        <v>7206517760</v>
      </c>
      <c r="D339">
        <v>0</v>
      </c>
      <c r="E339">
        <v>8559965</v>
      </c>
      <c r="F339">
        <v>0</v>
      </c>
      <c r="G339">
        <v>12038585</v>
      </c>
      <c r="H339">
        <v>7</v>
      </c>
      <c r="I339">
        <v>0</v>
      </c>
      <c r="J339">
        <v>1</v>
      </c>
      <c r="K339">
        <v>100</v>
      </c>
      <c r="L339">
        <v>25029.78125</v>
      </c>
    </row>
    <row r="340" spans="1:12" x14ac:dyDescent="0.25">
      <c r="A340">
        <v>1555</v>
      </c>
      <c r="B340" s="1">
        <f>DATE(2022,12,5) + TIME(0,0,0)</f>
        <v>44900</v>
      </c>
      <c r="C340">
        <v>7218555904</v>
      </c>
      <c r="D340">
        <v>0</v>
      </c>
      <c r="E340">
        <v>8584995</v>
      </c>
      <c r="F340">
        <v>0</v>
      </c>
      <c r="G340">
        <v>12038585</v>
      </c>
      <c r="H340">
        <v>7</v>
      </c>
      <c r="I340">
        <v>0</v>
      </c>
      <c r="J340">
        <v>1</v>
      </c>
      <c r="K340">
        <v>100</v>
      </c>
      <c r="L340">
        <v>25029.78125</v>
      </c>
    </row>
    <row r="341" spans="1:12" x14ac:dyDescent="0.25">
      <c r="A341">
        <v>1555.99</v>
      </c>
      <c r="B341" s="1">
        <f>DATE(2022,12,5) + TIME(23,45,35)</f>
        <v>44900.989988425928</v>
      </c>
      <c r="C341">
        <v>7230474240</v>
      </c>
      <c r="D341">
        <v>0</v>
      </c>
      <c r="E341">
        <v>8609774</v>
      </c>
      <c r="F341">
        <v>0</v>
      </c>
      <c r="G341">
        <v>12038585</v>
      </c>
      <c r="H341">
        <v>7</v>
      </c>
      <c r="I341">
        <v>0</v>
      </c>
      <c r="J341">
        <v>1</v>
      </c>
      <c r="K341">
        <v>100</v>
      </c>
      <c r="L341">
        <v>25029.78125</v>
      </c>
    </row>
    <row r="342" spans="1:12" x14ac:dyDescent="0.25">
      <c r="A342">
        <v>1556</v>
      </c>
      <c r="B342" s="1">
        <f>DATE(2022,12,6) + TIME(0,0,0)</f>
        <v>44901</v>
      </c>
      <c r="C342">
        <v>7230593024</v>
      </c>
      <c r="D342">
        <v>0</v>
      </c>
      <c r="E342">
        <v>8610027</v>
      </c>
      <c r="F342">
        <v>0</v>
      </c>
      <c r="G342">
        <v>11878756</v>
      </c>
      <c r="H342">
        <v>7</v>
      </c>
      <c r="I342">
        <v>0</v>
      </c>
      <c r="J342">
        <v>1</v>
      </c>
      <c r="K342">
        <v>100</v>
      </c>
      <c r="L342">
        <v>25307.45703125</v>
      </c>
    </row>
    <row r="343" spans="1:12" x14ac:dyDescent="0.25">
      <c r="A343">
        <v>1556.99</v>
      </c>
      <c r="B343" s="1">
        <f>DATE(2022,12,6) + TIME(23,45,35)</f>
        <v>44901.989988425928</v>
      </c>
      <c r="C343">
        <v>7242353152</v>
      </c>
      <c r="D343">
        <v>0</v>
      </c>
      <c r="E343">
        <v>8635082</v>
      </c>
      <c r="F343">
        <v>0</v>
      </c>
      <c r="G343">
        <v>11878756</v>
      </c>
      <c r="H343">
        <v>7</v>
      </c>
      <c r="I343">
        <v>0</v>
      </c>
      <c r="J343">
        <v>1</v>
      </c>
      <c r="K343">
        <v>100</v>
      </c>
      <c r="L343">
        <v>25307.45703125</v>
      </c>
    </row>
    <row r="344" spans="1:12" x14ac:dyDescent="0.25">
      <c r="A344">
        <v>1557</v>
      </c>
      <c r="B344" s="1">
        <f>DATE(2022,12,7) + TIME(0,0,0)</f>
        <v>44902</v>
      </c>
      <c r="C344">
        <v>7242474496</v>
      </c>
      <c r="D344">
        <v>0</v>
      </c>
      <c r="E344">
        <v>8635330</v>
      </c>
      <c r="F344">
        <v>0</v>
      </c>
      <c r="G344">
        <v>12130304</v>
      </c>
      <c r="H344">
        <v>7</v>
      </c>
      <c r="I344">
        <v>0</v>
      </c>
      <c r="J344">
        <v>1</v>
      </c>
      <c r="K344">
        <v>100</v>
      </c>
      <c r="L344">
        <v>24779.98828125</v>
      </c>
    </row>
    <row r="345" spans="1:12" x14ac:dyDescent="0.25">
      <c r="A345">
        <v>1562.99</v>
      </c>
      <c r="B345" s="1">
        <f>DATE(2022,12,12) + TIME(23,45,35)</f>
        <v>44907.989988425928</v>
      </c>
      <c r="C345">
        <v>7315134976</v>
      </c>
      <c r="D345">
        <v>0</v>
      </c>
      <c r="E345">
        <v>8783762</v>
      </c>
      <c r="F345">
        <v>0</v>
      </c>
      <c r="G345">
        <v>12130304</v>
      </c>
      <c r="H345">
        <v>7</v>
      </c>
      <c r="I345">
        <v>0</v>
      </c>
      <c r="J345">
        <v>1</v>
      </c>
      <c r="K345">
        <v>100</v>
      </c>
      <c r="L345">
        <v>24779.98828125</v>
      </c>
    </row>
    <row r="346" spans="1:12" x14ac:dyDescent="0.25">
      <c r="A346">
        <v>1563</v>
      </c>
      <c r="B346" s="1">
        <f>DATE(2022,12,13) + TIME(0,0,0)</f>
        <v>44908</v>
      </c>
      <c r="C346">
        <v>7315254784</v>
      </c>
      <c r="D346">
        <v>0</v>
      </c>
      <c r="E346">
        <v>8784011</v>
      </c>
      <c r="F346">
        <v>0</v>
      </c>
      <c r="G346">
        <v>11992733</v>
      </c>
      <c r="H346">
        <v>7</v>
      </c>
      <c r="I346">
        <v>0</v>
      </c>
      <c r="J346">
        <v>1</v>
      </c>
      <c r="K346">
        <v>100</v>
      </c>
      <c r="L346">
        <v>24944.08984375</v>
      </c>
    </row>
    <row r="347" spans="1:12" x14ac:dyDescent="0.25">
      <c r="A347">
        <v>1569.99</v>
      </c>
      <c r="B347" s="1">
        <f>DATE(2022,12,19) + TIME(23,45,35)</f>
        <v>44914.989988425928</v>
      </c>
      <c r="C347">
        <v>7399084032</v>
      </c>
      <c r="D347">
        <v>0</v>
      </c>
      <c r="E347">
        <v>8958370</v>
      </c>
      <c r="F347">
        <v>0</v>
      </c>
      <c r="G347">
        <v>11992733</v>
      </c>
      <c r="H347">
        <v>7</v>
      </c>
      <c r="I347">
        <v>0</v>
      </c>
      <c r="J347">
        <v>1</v>
      </c>
      <c r="K347">
        <v>100</v>
      </c>
      <c r="L347">
        <v>24944.08984375</v>
      </c>
    </row>
    <row r="348" spans="1:12" x14ac:dyDescent="0.25">
      <c r="A348">
        <v>1570</v>
      </c>
      <c r="B348" s="1">
        <f>DATE(2022,12,20) + TIME(0,0,0)</f>
        <v>44915</v>
      </c>
      <c r="C348">
        <v>7399202816</v>
      </c>
      <c r="D348">
        <v>0</v>
      </c>
      <c r="E348">
        <v>8958619</v>
      </c>
      <c r="F348">
        <v>0</v>
      </c>
      <c r="G348">
        <v>11865818</v>
      </c>
      <c r="H348">
        <v>7</v>
      </c>
      <c r="I348">
        <v>0</v>
      </c>
      <c r="J348">
        <v>1</v>
      </c>
      <c r="K348">
        <v>100</v>
      </c>
      <c r="L348">
        <v>24830.099609375</v>
      </c>
    </row>
    <row r="349" spans="1:12" x14ac:dyDescent="0.25">
      <c r="A349">
        <v>1570.99</v>
      </c>
      <c r="B349" s="1">
        <f>DATE(2022,12,20) + TIME(23,45,35)</f>
        <v>44915.989988425928</v>
      </c>
      <c r="C349">
        <v>7410949632</v>
      </c>
      <c r="D349">
        <v>0</v>
      </c>
      <c r="E349">
        <v>8983200</v>
      </c>
      <c r="F349">
        <v>0</v>
      </c>
      <c r="G349">
        <v>11865818</v>
      </c>
      <c r="H349">
        <v>7</v>
      </c>
      <c r="I349">
        <v>0</v>
      </c>
      <c r="J349">
        <v>1</v>
      </c>
      <c r="K349">
        <v>100</v>
      </c>
      <c r="L349">
        <v>24830.099609375</v>
      </c>
    </row>
    <row r="350" spans="1:12" x14ac:dyDescent="0.25">
      <c r="A350">
        <v>1571</v>
      </c>
      <c r="B350" s="1">
        <f>DATE(2022,12,21) + TIME(0,0,0)</f>
        <v>44916</v>
      </c>
      <c r="C350">
        <v>7411065856</v>
      </c>
      <c r="D350">
        <v>0</v>
      </c>
      <c r="E350">
        <v>8983441</v>
      </c>
      <c r="F350">
        <v>0</v>
      </c>
      <c r="G350">
        <v>11596737</v>
      </c>
      <c r="H350">
        <v>7</v>
      </c>
      <c r="I350">
        <v>0</v>
      </c>
      <c r="J350">
        <v>1</v>
      </c>
      <c r="K350">
        <v>100</v>
      </c>
      <c r="L350">
        <v>24087.326171875</v>
      </c>
    </row>
    <row r="351" spans="1:12" x14ac:dyDescent="0.25">
      <c r="A351">
        <v>1575.99</v>
      </c>
      <c r="B351" s="1">
        <f>DATE(2022,12,25) + TIME(23,45,35)</f>
        <v>44920.989988425928</v>
      </c>
      <c r="C351">
        <v>7468933632</v>
      </c>
      <c r="D351">
        <v>0</v>
      </c>
      <c r="E351">
        <v>9103637</v>
      </c>
      <c r="F351">
        <v>0</v>
      </c>
      <c r="G351">
        <v>11596737</v>
      </c>
      <c r="H351">
        <v>7</v>
      </c>
      <c r="I351">
        <v>0</v>
      </c>
      <c r="J351">
        <v>1</v>
      </c>
      <c r="K351">
        <v>100</v>
      </c>
      <c r="L351">
        <v>24087.326171875</v>
      </c>
    </row>
    <row r="352" spans="1:12" x14ac:dyDescent="0.25">
      <c r="A352">
        <v>1576</v>
      </c>
      <c r="B352" s="1">
        <f>DATE(2022,12,26) + TIME(0,0,0)</f>
        <v>44921</v>
      </c>
      <c r="C352">
        <v>7469053440</v>
      </c>
      <c r="D352">
        <v>0</v>
      </c>
      <c r="E352">
        <v>9103884</v>
      </c>
      <c r="F352">
        <v>0</v>
      </c>
      <c r="G352">
        <v>12011769</v>
      </c>
      <c r="H352">
        <v>7</v>
      </c>
      <c r="I352">
        <v>0</v>
      </c>
      <c r="J352">
        <v>1</v>
      </c>
      <c r="K352">
        <v>100</v>
      </c>
      <c r="L352">
        <v>24706.09765625</v>
      </c>
    </row>
    <row r="353" spans="1:12" x14ac:dyDescent="0.25">
      <c r="A353">
        <v>1578.99</v>
      </c>
      <c r="B353" s="1">
        <f>DATE(2022,12,28) + TIME(23,45,35)</f>
        <v>44923.989988425928</v>
      </c>
      <c r="C353">
        <v>7504968704</v>
      </c>
      <c r="D353">
        <v>0</v>
      </c>
      <c r="E353">
        <v>9177755</v>
      </c>
      <c r="F353">
        <v>0</v>
      </c>
      <c r="G353">
        <v>12011769</v>
      </c>
      <c r="H353">
        <v>7</v>
      </c>
      <c r="I353">
        <v>0</v>
      </c>
      <c r="J353">
        <v>1</v>
      </c>
      <c r="K353">
        <v>100</v>
      </c>
      <c r="L353">
        <v>24706.09765625</v>
      </c>
    </row>
    <row r="354" spans="1:12" x14ac:dyDescent="0.25">
      <c r="A354">
        <v>1579</v>
      </c>
      <c r="B354" s="1">
        <f>DATE(2022,12,29) + TIME(0,0,0)</f>
        <v>44924</v>
      </c>
      <c r="C354">
        <v>7505088512</v>
      </c>
      <c r="D354">
        <v>0</v>
      </c>
      <c r="E354">
        <v>9177970</v>
      </c>
      <c r="F354">
        <v>0</v>
      </c>
      <c r="G354">
        <v>11985577</v>
      </c>
      <c r="H354">
        <v>7</v>
      </c>
      <c r="I354">
        <v>0</v>
      </c>
      <c r="J354">
        <v>1</v>
      </c>
      <c r="K354">
        <v>100</v>
      </c>
      <c r="L354">
        <v>21507.396484375</v>
      </c>
    </row>
    <row r="355" spans="1:12" x14ac:dyDescent="0.25">
      <c r="A355">
        <v>1591.99</v>
      </c>
      <c r="B355" s="1">
        <f>DATE(2023,1,10) + TIME(23,45,35)</f>
        <v>44936.989988425928</v>
      </c>
      <c r="C355">
        <v>7660781568</v>
      </c>
      <c r="D355">
        <v>0</v>
      </c>
      <c r="E355">
        <v>9457351</v>
      </c>
      <c r="F355">
        <v>0</v>
      </c>
      <c r="G355">
        <v>11985577</v>
      </c>
      <c r="H355">
        <v>7</v>
      </c>
      <c r="I355">
        <v>0</v>
      </c>
      <c r="J355">
        <v>1</v>
      </c>
      <c r="K355">
        <v>100</v>
      </c>
      <c r="L355">
        <v>21507.396484375</v>
      </c>
    </row>
    <row r="356" spans="1:12" x14ac:dyDescent="0.25">
      <c r="A356">
        <v>1592</v>
      </c>
      <c r="B356" s="1">
        <f>DATE(2023,1,11) + TIME(0,0,0)</f>
        <v>44937</v>
      </c>
      <c r="C356">
        <v>7660901376</v>
      </c>
      <c r="D356">
        <v>0</v>
      </c>
      <c r="E356">
        <v>9457562</v>
      </c>
      <c r="F356">
        <v>0</v>
      </c>
      <c r="G356">
        <v>12000308</v>
      </c>
      <c r="H356">
        <v>7</v>
      </c>
      <c r="I356">
        <v>0</v>
      </c>
      <c r="J356">
        <v>1</v>
      </c>
      <c r="K356">
        <v>100</v>
      </c>
      <c r="L356">
        <v>21026.15234375</v>
      </c>
    </row>
    <row r="357" spans="1:12" x14ac:dyDescent="0.25">
      <c r="A357">
        <v>1594.99</v>
      </c>
      <c r="B357" s="1">
        <f>DATE(2023,1,13) + TIME(23,45,35)</f>
        <v>44939.989988425928</v>
      </c>
      <c r="C357">
        <v>7696782336</v>
      </c>
      <c r="D357">
        <v>0</v>
      </c>
      <c r="E357">
        <v>9520430</v>
      </c>
      <c r="F357">
        <v>0</v>
      </c>
      <c r="G357">
        <v>12000308</v>
      </c>
      <c r="H357">
        <v>7</v>
      </c>
      <c r="I357">
        <v>0</v>
      </c>
      <c r="J357">
        <v>1</v>
      </c>
      <c r="K357">
        <v>100</v>
      </c>
      <c r="L357">
        <v>21026.15234375</v>
      </c>
    </row>
    <row r="358" spans="1:12" x14ac:dyDescent="0.25">
      <c r="A358">
        <v>1595</v>
      </c>
      <c r="B358" s="1">
        <f>DATE(2023,1,14) + TIME(0,0,0)</f>
        <v>44940</v>
      </c>
      <c r="C358">
        <v>7696903168</v>
      </c>
      <c r="D358">
        <v>0</v>
      </c>
      <c r="E358">
        <v>9520637</v>
      </c>
      <c r="F358">
        <v>0</v>
      </c>
      <c r="G358">
        <v>12114780</v>
      </c>
      <c r="H358">
        <v>7</v>
      </c>
      <c r="I358">
        <v>0</v>
      </c>
      <c r="J358">
        <v>1</v>
      </c>
      <c r="K358">
        <v>100</v>
      </c>
      <c r="L358">
        <v>20706.58203125</v>
      </c>
    </row>
    <row r="359" spans="1:12" x14ac:dyDescent="0.25">
      <c r="A359">
        <v>1600.58</v>
      </c>
      <c r="B359" s="1">
        <f>DATE(2023,1,19) + TIME(13,55,11)</f>
        <v>44945.579988425925</v>
      </c>
      <c r="C359">
        <v>7764504064</v>
      </c>
      <c r="D359">
        <v>0</v>
      </c>
      <c r="E359">
        <v>9636180</v>
      </c>
      <c r="F359">
        <v>0</v>
      </c>
      <c r="G359">
        <v>12114780</v>
      </c>
      <c r="H359">
        <v>7</v>
      </c>
      <c r="I359">
        <v>0</v>
      </c>
      <c r="J359">
        <v>1</v>
      </c>
      <c r="K359">
        <v>100</v>
      </c>
      <c r="L359">
        <v>20706.58203125</v>
      </c>
    </row>
    <row r="360" spans="1:12" x14ac:dyDescent="0.25">
      <c r="A360">
        <v>1600.99</v>
      </c>
      <c r="B360" s="1">
        <f>DATE(2023,1,19) + TIME(23,45,35)</f>
        <v>44945.989988425928</v>
      </c>
      <c r="C360">
        <v>7769470976</v>
      </c>
      <c r="D360">
        <v>0</v>
      </c>
      <c r="E360">
        <v>9644669</v>
      </c>
      <c r="F360">
        <v>0</v>
      </c>
      <c r="G360">
        <v>12114780</v>
      </c>
      <c r="H360">
        <v>7</v>
      </c>
      <c r="I360">
        <v>0</v>
      </c>
      <c r="J360">
        <v>1</v>
      </c>
      <c r="K360">
        <v>100</v>
      </c>
      <c r="L360">
        <v>20706.58203125</v>
      </c>
    </row>
    <row r="361" spans="1:12" x14ac:dyDescent="0.25">
      <c r="A361">
        <v>1601</v>
      </c>
      <c r="B361" s="1">
        <f>DATE(2023,1,20) + TIME(0,0,0)</f>
        <v>44946</v>
      </c>
      <c r="C361">
        <v>7769592320</v>
      </c>
      <c r="D361">
        <v>0</v>
      </c>
      <c r="E361">
        <v>9644880</v>
      </c>
      <c r="F361">
        <v>0</v>
      </c>
      <c r="G361">
        <v>12145331</v>
      </c>
      <c r="H361">
        <v>7</v>
      </c>
      <c r="I361">
        <v>0</v>
      </c>
      <c r="J361">
        <v>1</v>
      </c>
      <c r="K361">
        <v>100</v>
      </c>
      <c r="L361">
        <v>21078.8984375</v>
      </c>
    </row>
    <row r="362" spans="1:12" x14ac:dyDescent="0.25">
      <c r="A362">
        <v>1602.99</v>
      </c>
      <c r="B362" s="1">
        <f>DATE(2023,1,21) + TIME(23,45,35)</f>
        <v>44947.989988425928</v>
      </c>
      <c r="C362">
        <v>7793761792</v>
      </c>
      <c r="D362">
        <v>0</v>
      </c>
      <c r="E362">
        <v>9686827</v>
      </c>
      <c r="F362">
        <v>0</v>
      </c>
      <c r="G362">
        <v>12145331</v>
      </c>
      <c r="H362">
        <v>7</v>
      </c>
      <c r="I362">
        <v>0</v>
      </c>
      <c r="J362">
        <v>1</v>
      </c>
      <c r="K362">
        <v>100</v>
      </c>
      <c r="L362">
        <v>21078.8984375</v>
      </c>
    </row>
    <row r="363" spans="1:12" x14ac:dyDescent="0.25">
      <c r="A363">
        <v>1603</v>
      </c>
      <c r="B363" s="1">
        <f>DATE(2023,1,22) + TIME(0,0,0)</f>
        <v>44948</v>
      </c>
      <c r="C363">
        <v>7793880064</v>
      </c>
      <c r="D363">
        <v>0</v>
      </c>
      <c r="E363">
        <v>9687033</v>
      </c>
      <c r="F363">
        <v>0</v>
      </c>
      <c r="G363">
        <v>11852150</v>
      </c>
      <c r="H363">
        <v>7</v>
      </c>
      <c r="I363">
        <v>0</v>
      </c>
      <c r="J363">
        <v>1</v>
      </c>
      <c r="K363">
        <v>100</v>
      </c>
      <c r="L363">
        <v>20536.0234375</v>
      </c>
    </row>
    <row r="364" spans="1:12" x14ac:dyDescent="0.25">
      <c r="A364">
        <v>1605.99</v>
      </c>
      <c r="B364" s="1">
        <f>DATE(2023,1,24) + TIME(23,45,35)</f>
        <v>44950.989988425928</v>
      </c>
      <c r="C364">
        <v>7829318144</v>
      </c>
      <c r="D364">
        <v>0</v>
      </c>
      <c r="E364">
        <v>9748435</v>
      </c>
      <c r="F364">
        <v>0</v>
      </c>
      <c r="G364">
        <v>11852150</v>
      </c>
      <c r="H364">
        <v>7</v>
      </c>
      <c r="I364">
        <v>0</v>
      </c>
      <c r="J364">
        <v>1</v>
      </c>
      <c r="K364">
        <v>100</v>
      </c>
      <c r="L364">
        <v>20536.0234375</v>
      </c>
    </row>
    <row r="365" spans="1:12" x14ac:dyDescent="0.25">
      <c r="A365">
        <v>1606</v>
      </c>
      <c r="B365" s="1">
        <f>DATE(2023,1,25) + TIME(0,0,0)</f>
        <v>44951</v>
      </c>
      <c r="C365">
        <v>7829438976</v>
      </c>
      <c r="D365">
        <v>0</v>
      </c>
      <c r="E365">
        <v>9748642</v>
      </c>
      <c r="F365">
        <v>0</v>
      </c>
      <c r="G365">
        <v>12101917</v>
      </c>
      <c r="H365">
        <v>7</v>
      </c>
      <c r="I365">
        <v>0</v>
      </c>
      <c r="J365">
        <v>1</v>
      </c>
      <c r="K365">
        <v>100</v>
      </c>
      <c r="L365">
        <v>20702.80078125</v>
      </c>
    </row>
    <row r="366" spans="1:12" x14ac:dyDescent="0.25">
      <c r="A366">
        <v>1613.99</v>
      </c>
      <c r="B366" s="1">
        <f>DATE(2023,2,1) + TIME(23,45,35)</f>
        <v>44958.989988425928</v>
      </c>
      <c r="C366">
        <v>7926133248</v>
      </c>
      <c r="D366">
        <v>0</v>
      </c>
      <c r="E366">
        <v>9914058</v>
      </c>
      <c r="F366">
        <v>0</v>
      </c>
      <c r="G366">
        <v>12101917</v>
      </c>
      <c r="H366">
        <v>7</v>
      </c>
      <c r="I366">
        <v>0</v>
      </c>
      <c r="J366">
        <v>1</v>
      </c>
      <c r="K366">
        <v>100</v>
      </c>
      <c r="L366">
        <v>20702.80078125</v>
      </c>
    </row>
    <row r="367" spans="1:12" x14ac:dyDescent="0.25">
      <c r="A367">
        <v>1614</v>
      </c>
      <c r="B367" s="1">
        <f>DATE(2023,2,2) + TIME(0,0,0)</f>
        <v>44959</v>
      </c>
      <c r="C367">
        <v>7926253568</v>
      </c>
      <c r="D367">
        <v>0</v>
      </c>
      <c r="E367">
        <v>9914264</v>
      </c>
      <c r="F367">
        <v>0</v>
      </c>
      <c r="G367">
        <v>12024723</v>
      </c>
      <c r="H367">
        <v>7</v>
      </c>
      <c r="I367">
        <v>0</v>
      </c>
      <c r="J367">
        <v>1</v>
      </c>
      <c r="K367">
        <v>100</v>
      </c>
      <c r="L367">
        <v>20670.525390625</v>
      </c>
    </row>
    <row r="368" spans="1:12" x14ac:dyDescent="0.25">
      <c r="A368">
        <v>1627.99</v>
      </c>
      <c r="B368" s="1">
        <f>DATE(2023,2,15) + TIME(23,45,35)</f>
        <v>44972.989988425928</v>
      </c>
      <c r="C368">
        <v>8094479360</v>
      </c>
      <c r="D368">
        <v>0</v>
      </c>
      <c r="E368">
        <v>10203445</v>
      </c>
      <c r="F368">
        <v>0</v>
      </c>
      <c r="G368">
        <v>12024723</v>
      </c>
      <c r="H368">
        <v>7</v>
      </c>
      <c r="I368">
        <v>0</v>
      </c>
      <c r="J368">
        <v>1</v>
      </c>
      <c r="K368">
        <v>100</v>
      </c>
      <c r="L368">
        <v>20670.525390625</v>
      </c>
    </row>
    <row r="369" spans="1:12" x14ac:dyDescent="0.25">
      <c r="A369">
        <v>1628</v>
      </c>
      <c r="B369" s="1">
        <f>DATE(2023,2,16) + TIME(0,0,0)</f>
        <v>44973</v>
      </c>
      <c r="C369">
        <v>8094599680</v>
      </c>
      <c r="D369">
        <v>0</v>
      </c>
      <c r="E369">
        <v>10203552</v>
      </c>
      <c r="F369">
        <v>0</v>
      </c>
      <c r="G369">
        <v>11996016</v>
      </c>
      <c r="H369">
        <v>6</v>
      </c>
      <c r="I369">
        <v>0</v>
      </c>
      <c r="J369">
        <v>1</v>
      </c>
      <c r="K369">
        <v>100</v>
      </c>
      <c r="L369">
        <v>10655.6357421875</v>
      </c>
    </row>
    <row r="370" spans="1:12" x14ac:dyDescent="0.25">
      <c r="A370">
        <v>1633.99</v>
      </c>
      <c r="B370" s="1">
        <f>DATE(2023,2,21) + TIME(23,45,35)</f>
        <v>44978.989988425928</v>
      </c>
      <c r="C370">
        <v>8166455808</v>
      </c>
      <c r="D370">
        <v>0</v>
      </c>
      <c r="E370">
        <v>10267379</v>
      </c>
      <c r="F370">
        <v>0</v>
      </c>
      <c r="G370">
        <v>11996016</v>
      </c>
      <c r="H370">
        <v>6</v>
      </c>
      <c r="I370">
        <v>0</v>
      </c>
      <c r="J370">
        <v>1</v>
      </c>
      <c r="K370">
        <v>100</v>
      </c>
      <c r="L370">
        <v>10655.6357421875</v>
      </c>
    </row>
    <row r="371" spans="1:12" x14ac:dyDescent="0.25">
      <c r="A371">
        <v>1634</v>
      </c>
      <c r="B371" s="1">
        <f>DATE(2023,2,22) + TIME(0,0,0)</f>
        <v>44979</v>
      </c>
      <c r="C371">
        <v>8166576640</v>
      </c>
      <c r="D371">
        <v>0</v>
      </c>
      <c r="E371">
        <v>10267585</v>
      </c>
      <c r="F371">
        <v>0</v>
      </c>
      <c r="G371">
        <v>12103048</v>
      </c>
      <c r="H371">
        <v>7</v>
      </c>
      <c r="I371">
        <v>0</v>
      </c>
      <c r="J371">
        <v>1</v>
      </c>
      <c r="K371">
        <v>100</v>
      </c>
      <c r="L371">
        <v>20624.1875</v>
      </c>
    </row>
    <row r="372" spans="1:12" x14ac:dyDescent="0.25">
      <c r="A372">
        <v>1645.99</v>
      </c>
      <c r="B372" s="1">
        <f>DATE(2023,3,5) + TIME(23,45,35)</f>
        <v>44990.989988425928</v>
      </c>
      <c r="C372">
        <v>8311692288</v>
      </c>
      <c r="D372">
        <v>0</v>
      </c>
      <c r="E372">
        <v>10514869</v>
      </c>
      <c r="F372">
        <v>0</v>
      </c>
      <c r="G372">
        <v>12103048</v>
      </c>
      <c r="H372">
        <v>7</v>
      </c>
      <c r="I372">
        <v>0</v>
      </c>
      <c r="J372">
        <v>1</v>
      </c>
      <c r="K372">
        <v>100</v>
      </c>
      <c r="L372">
        <v>20624.1875</v>
      </c>
    </row>
    <row r="373" spans="1:12" x14ac:dyDescent="0.25">
      <c r="A373">
        <v>1646</v>
      </c>
      <c r="B373" s="1">
        <f>DATE(2023,3,6) + TIME(0,0,0)</f>
        <v>44991</v>
      </c>
      <c r="C373">
        <v>8311811072</v>
      </c>
      <c r="D373">
        <v>0</v>
      </c>
      <c r="E373">
        <v>10515076</v>
      </c>
      <c r="F373">
        <v>0</v>
      </c>
      <c r="G373">
        <v>11884582</v>
      </c>
      <c r="H373">
        <v>6</v>
      </c>
      <c r="I373">
        <v>0</v>
      </c>
      <c r="J373">
        <v>1</v>
      </c>
      <c r="K373">
        <v>100</v>
      </c>
      <c r="L373">
        <v>20703.35546875</v>
      </c>
    </row>
    <row r="374" spans="1:12" x14ac:dyDescent="0.25">
      <c r="A374">
        <v>1648.99</v>
      </c>
      <c r="B374" s="1">
        <f>DATE(2023,3,8) + TIME(23,45,35)</f>
        <v>44993.989988425928</v>
      </c>
      <c r="C374">
        <v>8347345920</v>
      </c>
      <c r="D374">
        <v>0</v>
      </c>
      <c r="E374">
        <v>10576979</v>
      </c>
      <c r="F374">
        <v>0</v>
      </c>
      <c r="G374">
        <v>11884582</v>
      </c>
      <c r="H374">
        <v>6</v>
      </c>
      <c r="I374">
        <v>0</v>
      </c>
      <c r="J374">
        <v>1</v>
      </c>
      <c r="K374">
        <v>100</v>
      </c>
      <c r="L374">
        <v>20703.35546875</v>
      </c>
    </row>
    <row r="375" spans="1:12" x14ac:dyDescent="0.25">
      <c r="A375">
        <v>1649</v>
      </c>
      <c r="B375" s="1">
        <f>DATE(2023,3,9) + TIME(0,0,0)</f>
        <v>44994</v>
      </c>
      <c r="C375">
        <v>8347466240</v>
      </c>
      <c r="D375">
        <v>0</v>
      </c>
      <c r="E375">
        <v>10577187</v>
      </c>
      <c r="F375">
        <v>0</v>
      </c>
      <c r="G375">
        <v>12027465</v>
      </c>
      <c r="H375">
        <v>6</v>
      </c>
      <c r="I375">
        <v>0</v>
      </c>
      <c r="J375">
        <v>1</v>
      </c>
      <c r="K375">
        <v>100</v>
      </c>
      <c r="L375">
        <v>20821.724609375</v>
      </c>
    </row>
    <row r="376" spans="1:12" x14ac:dyDescent="0.25">
      <c r="A376">
        <v>1649.39</v>
      </c>
      <c r="B376" s="1">
        <f>DATE(2023,3,9) + TIME(9,21,36)</f>
        <v>44994.39</v>
      </c>
      <c r="C376">
        <v>8352156672</v>
      </c>
      <c r="D376">
        <v>0</v>
      </c>
      <c r="E376">
        <v>10585308</v>
      </c>
      <c r="F376">
        <v>0</v>
      </c>
      <c r="G376">
        <v>12027465</v>
      </c>
      <c r="H376">
        <v>6</v>
      </c>
      <c r="I376">
        <v>0</v>
      </c>
      <c r="J376">
        <v>1</v>
      </c>
      <c r="K376">
        <v>100</v>
      </c>
      <c r="L376">
        <v>20821.724609375</v>
      </c>
    </row>
    <row r="377" spans="1:12" x14ac:dyDescent="0.25">
      <c r="A377">
        <v>1649.4</v>
      </c>
      <c r="B377" s="1">
        <f>DATE(2023,3,9) + TIME(9,35,59)</f>
        <v>44994.399988425925</v>
      </c>
      <c r="C377">
        <v>8352274944</v>
      </c>
      <c r="D377">
        <v>0</v>
      </c>
      <c r="E377">
        <v>10585513</v>
      </c>
      <c r="F377">
        <v>0</v>
      </c>
      <c r="G377">
        <v>11807790</v>
      </c>
      <c r="H377">
        <v>6</v>
      </c>
      <c r="I377">
        <v>0</v>
      </c>
      <c r="J377">
        <v>1</v>
      </c>
      <c r="K377">
        <v>100</v>
      </c>
      <c r="L377">
        <v>20493.1171875</v>
      </c>
    </row>
    <row r="378" spans="1:12" x14ac:dyDescent="0.25">
      <c r="A378">
        <v>1649.99</v>
      </c>
      <c r="B378" s="1">
        <f>DATE(2023,3,9) + TIME(23,45,35)</f>
        <v>44994.989988425928</v>
      </c>
      <c r="C378">
        <v>8359241728</v>
      </c>
      <c r="D378">
        <v>0</v>
      </c>
      <c r="E378">
        <v>10597604</v>
      </c>
      <c r="F378">
        <v>0</v>
      </c>
      <c r="G378">
        <v>11807790</v>
      </c>
      <c r="H378">
        <v>6</v>
      </c>
      <c r="I378">
        <v>0</v>
      </c>
      <c r="J378">
        <v>1</v>
      </c>
      <c r="K378">
        <v>100</v>
      </c>
      <c r="L378">
        <v>20493.1171875</v>
      </c>
    </row>
    <row r="379" spans="1:12" x14ac:dyDescent="0.25">
      <c r="A379">
        <v>1650</v>
      </c>
      <c r="B379" s="1">
        <f>DATE(2023,3,10) + TIME(0,0,0)</f>
        <v>44995</v>
      </c>
      <c r="C379">
        <v>8359360512</v>
      </c>
      <c r="D379">
        <v>0</v>
      </c>
      <c r="E379">
        <v>10597810</v>
      </c>
      <c r="F379">
        <v>0</v>
      </c>
      <c r="G379">
        <v>11878998</v>
      </c>
      <c r="H379">
        <v>7</v>
      </c>
      <c r="I379">
        <v>0</v>
      </c>
      <c r="J379">
        <v>1</v>
      </c>
      <c r="K379">
        <v>100</v>
      </c>
      <c r="L379">
        <v>20604.697265625</v>
      </c>
    </row>
    <row r="380" spans="1:12" x14ac:dyDescent="0.25">
      <c r="A380">
        <v>1650.99</v>
      </c>
      <c r="B380" s="1">
        <f>DATE(2023,3,10) + TIME(23,45,35)</f>
        <v>44995.989988425928</v>
      </c>
      <c r="C380">
        <v>8371120640</v>
      </c>
      <c r="D380">
        <v>0</v>
      </c>
      <c r="E380">
        <v>10618208</v>
      </c>
      <c r="F380">
        <v>0</v>
      </c>
      <c r="G380">
        <v>11878998</v>
      </c>
      <c r="H380">
        <v>7</v>
      </c>
      <c r="I380">
        <v>0</v>
      </c>
      <c r="J380">
        <v>1</v>
      </c>
      <c r="K380">
        <v>100</v>
      </c>
      <c r="L380">
        <v>20604.697265625</v>
      </c>
    </row>
    <row r="381" spans="1:12" x14ac:dyDescent="0.25">
      <c r="A381">
        <v>1651</v>
      </c>
      <c r="B381" s="1">
        <f>DATE(2023,3,11) + TIME(0,0,0)</f>
        <v>44996</v>
      </c>
      <c r="C381">
        <v>8371239424</v>
      </c>
      <c r="D381">
        <v>0</v>
      </c>
      <c r="E381">
        <v>10618413</v>
      </c>
      <c r="F381">
        <v>0</v>
      </c>
      <c r="G381">
        <v>11888333</v>
      </c>
      <c r="H381">
        <v>6</v>
      </c>
      <c r="I381">
        <v>0</v>
      </c>
      <c r="J381">
        <v>1</v>
      </c>
      <c r="K381">
        <v>100</v>
      </c>
      <c r="L381">
        <v>20417.275390625</v>
      </c>
    </row>
    <row r="382" spans="1:12" x14ac:dyDescent="0.25">
      <c r="A382">
        <v>1651.99</v>
      </c>
      <c r="B382" s="1">
        <f>DATE(2023,3,11) + TIME(23,45,35)</f>
        <v>44996.989988425928</v>
      </c>
      <c r="C382">
        <v>8383008768</v>
      </c>
      <c r="D382">
        <v>0</v>
      </c>
      <c r="E382">
        <v>10638626</v>
      </c>
      <c r="F382">
        <v>0</v>
      </c>
      <c r="G382">
        <v>11888333</v>
      </c>
      <c r="H382">
        <v>6</v>
      </c>
      <c r="I382">
        <v>0</v>
      </c>
      <c r="J382">
        <v>1</v>
      </c>
      <c r="K382">
        <v>100</v>
      </c>
      <c r="L382">
        <v>20417.275390625</v>
      </c>
    </row>
    <row r="383" spans="1:12" x14ac:dyDescent="0.25">
      <c r="A383">
        <v>1652</v>
      </c>
      <c r="B383" s="1">
        <f>DATE(2023,3,12) + TIME(0,0,0)</f>
        <v>44997</v>
      </c>
      <c r="C383">
        <v>8383126528</v>
      </c>
      <c r="D383">
        <v>0</v>
      </c>
      <c r="E383">
        <v>10638755</v>
      </c>
      <c r="F383">
        <v>0</v>
      </c>
      <c r="G383">
        <v>11746774</v>
      </c>
      <c r="H383">
        <v>5</v>
      </c>
      <c r="I383">
        <v>0</v>
      </c>
      <c r="J383">
        <v>1</v>
      </c>
      <c r="K383">
        <v>100</v>
      </c>
      <c r="L383">
        <v>12900.880859375</v>
      </c>
    </row>
    <row r="384" spans="1:12" x14ac:dyDescent="0.25">
      <c r="A384">
        <v>1653.99</v>
      </c>
      <c r="B384" s="1">
        <f>DATE(2023,3,13) + TIME(23,45,35)</f>
        <v>44998.989988425928</v>
      </c>
      <c r="C384">
        <v>8406502400</v>
      </c>
      <c r="D384">
        <v>0</v>
      </c>
      <c r="E384">
        <v>10664427</v>
      </c>
      <c r="F384">
        <v>0</v>
      </c>
      <c r="G384">
        <v>11746774</v>
      </c>
      <c r="H384">
        <v>5</v>
      </c>
      <c r="I384">
        <v>0</v>
      </c>
      <c r="J384">
        <v>1</v>
      </c>
      <c r="K384">
        <v>100</v>
      </c>
      <c r="L384">
        <v>12900.880859375</v>
      </c>
    </row>
    <row r="385" spans="1:12" x14ac:dyDescent="0.25">
      <c r="A385">
        <v>1654</v>
      </c>
      <c r="B385" s="1">
        <f>DATE(2023,3,14) + TIME(0,0,0)</f>
        <v>44999</v>
      </c>
      <c r="C385">
        <v>8406621696</v>
      </c>
      <c r="D385">
        <v>0</v>
      </c>
      <c r="E385">
        <v>10664556</v>
      </c>
      <c r="F385">
        <v>0</v>
      </c>
      <c r="G385">
        <v>11902526</v>
      </c>
      <c r="H385">
        <v>6</v>
      </c>
      <c r="I385">
        <v>0</v>
      </c>
      <c r="J385">
        <v>1</v>
      </c>
      <c r="K385">
        <v>100</v>
      </c>
      <c r="L385">
        <v>12804.642578125</v>
      </c>
    </row>
    <row r="386" spans="1:12" x14ac:dyDescent="0.25">
      <c r="A386">
        <v>1657.99</v>
      </c>
      <c r="B386" s="1">
        <f>DATE(2023,3,17) + TIME(23,45,35)</f>
        <v>45002.989988425928</v>
      </c>
      <c r="C386">
        <v>8454112768</v>
      </c>
      <c r="D386">
        <v>0</v>
      </c>
      <c r="E386">
        <v>10715646</v>
      </c>
      <c r="F386">
        <v>0</v>
      </c>
      <c r="G386">
        <v>11902526</v>
      </c>
      <c r="H386">
        <v>6</v>
      </c>
      <c r="I386">
        <v>0</v>
      </c>
      <c r="J386">
        <v>1</v>
      </c>
      <c r="K386">
        <v>100</v>
      </c>
      <c r="L386">
        <v>12804.642578125</v>
      </c>
    </row>
    <row r="387" spans="1:12" x14ac:dyDescent="0.25">
      <c r="A387">
        <v>1658</v>
      </c>
      <c r="B387" s="1">
        <f>DATE(2023,3,18) + TIME(0,0,0)</f>
        <v>45003</v>
      </c>
      <c r="C387">
        <v>8454232064</v>
      </c>
      <c r="D387">
        <v>0</v>
      </c>
      <c r="E387">
        <v>10715861</v>
      </c>
      <c r="F387">
        <v>0</v>
      </c>
      <c r="G387">
        <v>11954713</v>
      </c>
      <c r="H387">
        <v>7</v>
      </c>
      <c r="I387">
        <v>0</v>
      </c>
      <c r="J387">
        <v>1</v>
      </c>
      <c r="K387">
        <v>100</v>
      </c>
      <c r="L387">
        <v>21478.171875</v>
      </c>
    </row>
    <row r="388" spans="1:12" x14ac:dyDescent="0.25">
      <c r="A388">
        <v>1673.99</v>
      </c>
      <c r="B388" s="1">
        <f>DATE(2023,4,2) + TIME(23,45,35)</f>
        <v>45018.989988425928</v>
      </c>
      <c r="C388">
        <v>8645388288</v>
      </c>
      <c r="D388">
        <v>0</v>
      </c>
      <c r="E388">
        <v>11059297</v>
      </c>
      <c r="F388">
        <v>0</v>
      </c>
      <c r="G388">
        <v>11954713</v>
      </c>
      <c r="H388">
        <v>7</v>
      </c>
      <c r="I388">
        <v>0</v>
      </c>
      <c r="J388">
        <v>1</v>
      </c>
      <c r="K388">
        <v>100</v>
      </c>
      <c r="L388">
        <v>21478.171875</v>
      </c>
    </row>
    <row r="389" spans="1:12" x14ac:dyDescent="0.25">
      <c r="A389">
        <v>1674</v>
      </c>
      <c r="B389" s="1">
        <f>DATE(2023,4,3) + TIME(0,0,0)</f>
        <v>45019</v>
      </c>
      <c r="C389">
        <v>8645509120</v>
      </c>
      <c r="D389">
        <v>0</v>
      </c>
      <c r="E389">
        <v>11059507</v>
      </c>
      <c r="F389">
        <v>0</v>
      </c>
      <c r="G389">
        <v>12130198</v>
      </c>
      <c r="H389">
        <v>6</v>
      </c>
      <c r="I389">
        <v>0</v>
      </c>
      <c r="J389">
        <v>1</v>
      </c>
      <c r="K389">
        <v>100</v>
      </c>
      <c r="L389">
        <v>21035.517578125</v>
      </c>
    </row>
    <row r="390" spans="1:12" x14ac:dyDescent="0.25">
      <c r="A390">
        <v>1674.05</v>
      </c>
      <c r="B390" s="1">
        <f>DATE(2023,4,3) + TIME(1,12,0)</f>
        <v>45019.05</v>
      </c>
      <c r="C390">
        <v>8646115328</v>
      </c>
      <c r="D390">
        <v>0</v>
      </c>
      <c r="E390">
        <v>11060559</v>
      </c>
      <c r="F390">
        <v>0</v>
      </c>
      <c r="G390">
        <v>12130198</v>
      </c>
      <c r="H390">
        <v>6</v>
      </c>
      <c r="I390">
        <v>0</v>
      </c>
      <c r="J390">
        <v>1</v>
      </c>
      <c r="K390">
        <v>100</v>
      </c>
      <c r="L390">
        <v>21035.517578125</v>
      </c>
    </row>
    <row r="391" spans="1:12" x14ac:dyDescent="0.25">
      <c r="A391">
        <v>1674.99</v>
      </c>
      <c r="B391" s="1">
        <f>DATE(2023,4,3) + TIME(23,45,35)</f>
        <v>45019.989988425928</v>
      </c>
      <c r="C391">
        <v>8657518592</v>
      </c>
      <c r="D391">
        <v>0</v>
      </c>
      <c r="E391">
        <v>11080332</v>
      </c>
      <c r="F391">
        <v>0</v>
      </c>
      <c r="G391">
        <v>12130198</v>
      </c>
      <c r="H391">
        <v>6</v>
      </c>
      <c r="I391">
        <v>0</v>
      </c>
      <c r="J391">
        <v>1</v>
      </c>
      <c r="K391">
        <v>100</v>
      </c>
      <c r="L391">
        <v>21035.517578125</v>
      </c>
    </row>
    <row r="392" spans="1:12" x14ac:dyDescent="0.25">
      <c r="A392">
        <v>1675</v>
      </c>
      <c r="B392" s="1">
        <f>DATE(2023,4,4) + TIME(0,0,0)</f>
        <v>45020</v>
      </c>
      <c r="C392">
        <v>8657638400</v>
      </c>
      <c r="D392">
        <v>0</v>
      </c>
      <c r="E392">
        <v>11080542</v>
      </c>
      <c r="F392">
        <v>0</v>
      </c>
      <c r="G392">
        <v>11978605</v>
      </c>
      <c r="H392">
        <v>6</v>
      </c>
      <c r="I392">
        <v>0</v>
      </c>
      <c r="J392">
        <v>1</v>
      </c>
      <c r="K392">
        <v>100</v>
      </c>
      <c r="L392">
        <v>20958.3515625</v>
      </c>
    </row>
    <row r="393" spans="1:12" x14ac:dyDescent="0.25">
      <c r="A393">
        <v>1675.99</v>
      </c>
      <c r="B393" s="1">
        <f>DATE(2023,4,4) + TIME(23,45,35)</f>
        <v>45020.989988425928</v>
      </c>
      <c r="C393">
        <v>8669496320</v>
      </c>
      <c r="D393">
        <v>0</v>
      </c>
      <c r="E393">
        <v>11101291</v>
      </c>
      <c r="F393">
        <v>0</v>
      </c>
      <c r="G393">
        <v>11978605</v>
      </c>
      <c r="H393">
        <v>6</v>
      </c>
      <c r="I393">
        <v>0</v>
      </c>
      <c r="J393">
        <v>1</v>
      </c>
      <c r="K393">
        <v>100</v>
      </c>
      <c r="L393">
        <v>20958.3515625</v>
      </c>
    </row>
    <row r="394" spans="1:12" x14ac:dyDescent="0.25">
      <c r="A394">
        <v>1676</v>
      </c>
      <c r="B394" s="1">
        <f>DATE(2023,4,5) + TIME(0,0,0)</f>
        <v>45021</v>
      </c>
      <c r="C394">
        <v>8669618176</v>
      </c>
      <c r="D394">
        <v>0</v>
      </c>
      <c r="E394">
        <v>11101494</v>
      </c>
      <c r="F394">
        <v>0</v>
      </c>
      <c r="G394">
        <v>12121354</v>
      </c>
      <c r="H394">
        <v>6</v>
      </c>
      <c r="I394">
        <v>0</v>
      </c>
      <c r="J394">
        <v>1</v>
      </c>
      <c r="K394">
        <v>100</v>
      </c>
      <c r="L394">
        <v>20363.931640625</v>
      </c>
    </row>
    <row r="395" spans="1:12" x14ac:dyDescent="0.25">
      <c r="A395">
        <v>1676.99</v>
      </c>
      <c r="B395" s="1">
        <f>DATE(2023,4,5) + TIME(23,45,35)</f>
        <v>45021.989988425928</v>
      </c>
      <c r="C395">
        <v>8681618432</v>
      </c>
      <c r="D395">
        <v>0</v>
      </c>
      <c r="E395">
        <v>11121655</v>
      </c>
      <c r="F395">
        <v>0</v>
      </c>
      <c r="G395">
        <v>12121354</v>
      </c>
      <c r="H395">
        <v>6</v>
      </c>
      <c r="I395">
        <v>0</v>
      </c>
      <c r="J395">
        <v>1</v>
      </c>
      <c r="K395">
        <v>100</v>
      </c>
      <c r="L395">
        <v>20363.931640625</v>
      </c>
    </row>
    <row r="396" spans="1:12" x14ac:dyDescent="0.25">
      <c r="A396">
        <v>1677</v>
      </c>
      <c r="B396" s="1">
        <f>DATE(2023,4,6) + TIME(0,0,0)</f>
        <v>45022</v>
      </c>
      <c r="C396">
        <v>8681739264</v>
      </c>
      <c r="D396">
        <v>0</v>
      </c>
      <c r="E396">
        <v>11121864</v>
      </c>
      <c r="F396">
        <v>0</v>
      </c>
      <c r="G396">
        <v>12064748</v>
      </c>
      <c r="H396">
        <v>7</v>
      </c>
      <c r="I396">
        <v>0</v>
      </c>
      <c r="J396">
        <v>1</v>
      </c>
      <c r="K396">
        <v>100</v>
      </c>
      <c r="L396">
        <v>20985.705078125</v>
      </c>
    </row>
    <row r="397" spans="1:12" x14ac:dyDescent="0.25">
      <c r="A397">
        <v>1680.99</v>
      </c>
      <c r="B397" s="1">
        <f>DATE(2023,4,9) + TIME(23,45,35)</f>
        <v>45025.989988425928</v>
      </c>
      <c r="C397">
        <v>8729877504</v>
      </c>
      <c r="D397">
        <v>0</v>
      </c>
      <c r="E397">
        <v>11205597</v>
      </c>
      <c r="F397">
        <v>0</v>
      </c>
      <c r="G397">
        <v>12064748</v>
      </c>
      <c r="H397">
        <v>7</v>
      </c>
      <c r="I397">
        <v>0</v>
      </c>
      <c r="J397">
        <v>1</v>
      </c>
      <c r="K397">
        <v>100</v>
      </c>
      <c r="L397">
        <v>20985.705078125</v>
      </c>
    </row>
    <row r="398" spans="1:12" x14ac:dyDescent="0.25">
      <c r="A398">
        <v>1681</v>
      </c>
      <c r="B398" s="1">
        <f>DATE(2023,4,10) + TIME(0,0,0)</f>
        <v>45026</v>
      </c>
      <c r="C398">
        <v>8729997312</v>
      </c>
      <c r="D398">
        <v>0</v>
      </c>
      <c r="E398">
        <v>11205808</v>
      </c>
      <c r="F398">
        <v>0</v>
      </c>
      <c r="G398">
        <v>12059326</v>
      </c>
      <c r="H398">
        <v>7</v>
      </c>
      <c r="I398">
        <v>0</v>
      </c>
      <c r="J398">
        <v>1</v>
      </c>
      <c r="K398">
        <v>100</v>
      </c>
      <c r="L398">
        <v>21041.197265625</v>
      </c>
    </row>
    <row r="399" spans="1:12" x14ac:dyDescent="0.25">
      <c r="A399">
        <v>1681.99</v>
      </c>
      <c r="B399" s="1">
        <f>DATE(2023,4,10) + TIME(23,45,35)</f>
        <v>45026.989988425928</v>
      </c>
      <c r="C399">
        <v>8741936128</v>
      </c>
      <c r="D399">
        <v>0</v>
      </c>
      <c r="E399">
        <v>11226639</v>
      </c>
      <c r="F399">
        <v>0</v>
      </c>
      <c r="G399">
        <v>12059326</v>
      </c>
      <c r="H399">
        <v>7</v>
      </c>
      <c r="I399">
        <v>0</v>
      </c>
      <c r="J399">
        <v>1</v>
      </c>
      <c r="K399">
        <v>100</v>
      </c>
      <c r="L399">
        <v>21041.197265625</v>
      </c>
    </row>
    <row r="400" spans="1:12" x14ac:dyDescent="0.25">
      <c r="A400">
        <v>1682</v>
      </c>
      <c r="B400" s="1">
        <f>DATE(2023,4,11) + TIME(0,0,0)</f>
        <v>45027</v>
      </c>
      <c r="C400">
        <v>8742056960</v>
      </c>
      <c r="D400">
        <v>0</v>
      </c>
      <c r="E400">
        <v>11226844</v>
      </c>
      <c r="F400">
        <v>0</v>
      </c>
      <c r="G400">
        <v>12086860</v>
      </c>
      <c r="H400">
        <v>7</v>
      </c>
      <c r="I400">
        <v>0</v>
      </c>
      <c r="J400">
        <v>1</v>
      </c>
      <c r="K400">
        <v>100</v>
      </c>
      <c r="L400">
        <v>20495.34375</v>
      </c>
    </row>
    <row r="401" spans="1:12" x14ac:dyDescent="0.25">
      <c r="A401">
        <v>1682.49</v>
      </c>
      <c r="B401" s="1">
        <f>DATE(2023,4,11) + TIME(11,45,35)</f>
        <v>45027.489988425928</v>
      </c>
      <c r="C401">
        <v>8747979776</v>
      </c>
      <c r="D401">
        <v>0</v>
      </c>
      <c r="E401">
        <v>11236886</v>
      </c>
      <c r="F401">
        <v>0</v>
      </c>
      <c r="G401">
        <v>12086860</v>
      </c>
      <c r="H401">
        <v>7</v>
      </c>
      <c r="I401">
        <v>0</v>
      </c>
      <c r="J401">
        <v>1</v>
      </c>
      <c r="K401">
        <v>100</v>
      </c>
      <c r="L401">
        <v>20495.34375</v>
      </c>
    </row>
    <row r="402" spans="1:12" x14ac:dyDescent="0.25">
      <c r="A402">
        <v>1682.5</v>
      </c>
      <c r="B402" s="1">
        <f>DATE(2023,4,11) + TIME(12,0,0)</f>
        <v>45027.5</v>
      </c>
      <c r="C402">
        <v>8748099584</v>
      </c>
      <c r="D402">
        <v>0</v>
      </c>
      <c r="E402">
        <v>11237094</v>
      </c>
      <c r="F402">
        <v>0</v>
      </c>
      <c r="G402">
        <v>12018678</v>
      </c>
      <c r="H402">
        <v>7</v>
      </c>
      <c r="I402">
        <v>0</v>
      </c>
      <c r="J402">
        <v>1</v>
      </c>
      <c r="K402">
        <v>100</v>
      </c>
      <c r="L402">
        <v>20775.90625</v>
      </c>
    </row>
    <row r="403" spans="1:12" x14ac:dyDescent="0.25">
      <c r="A403">
        <v>1702.99</v>
      </c>
      <c r="B403" s="1">
        <f>DATE(2023,5,1) + TIME(23,45,35)</f>
        <v>45047.989988425928</v>
      </c>
      <c r="C403">
        <v>8994362368</v>
      </c>
      <c r="D403">
        <v>0</v>
      </c>
      <c r="E403">
        <v>11662792</v>
      </c>
      <c r="F403">
        <v>0</v>
      </c>
      <c r="G403">
        <v>12018678</v>
      </c>
      <c r="H403">
        <v>7</v>
      </c>
      <c r="I403">
        <v>0</v>
      </c>
      <c r="J403">
        <v>1</v>
      </c>
      <c r="K403">
        <v>100</v>
      </c>
      <c r="L403">
        <v>20775.90625</v>
      </c>
    </row>
    <row r="404" spans="1:12" x14ac:dyDescent="0.25">
      <c r="A404">
        <v>1703</v>
      </c>
      <c r="B404" s="1">
        <f>DATE(2023,5,2) + TIME(0,0,0)</f>
        <v>45048</v>
      </c>
      <c r="C404">
        <v>8994482176</v>
      </c>
      <c r="D404">
        <v>0</v>
      </c>
      <c r="E404">
        <v>11662999</v>
      </c>
      <c r="F404">
        <v>0</v>
      </c>
      <c r="G404">
        <v>11952226</v>
      </c>
      <c r="H404">
        <v>7</v>
      </c>
      <c r="I404">
        <v>0</v>
      </c>
      <c r="J404">
        <v>1</v>
      </c>
      <c r="K404">
        <v>100</v>
      </c>
      <c r="L404">
        <v>20673.65234375</v>
      </c>
    </row>
    <row r="405" spans="1:12" x14ac:dyDescent="0.25">
      <c r="A405">
        <v>1706.99</v>
      </c>
      <c r="B405" s="1">
        <f>DATE(2023,5,5) + TIME(23,45,35)</f>
        <v>45051.989988425928</v>
      </c>
      <c r="C405">
        <v>9042171904</v>
      </c>
      <c r="D405">
        <v>0</v>
      </c>
      <c r="E405">
        <v>11745487</v>
      </c>
      <c r="F405">
        <v>0</v>
      </c>
      <c r="G405">
        <v>11952226</v>
      </c>
      <c r="H405">
        <v>7</v>
      </c>
      <c r="I405">
        <v>0</v>
      </c>
      <c r="J405">
        <v>1</v>
      </c>
      <c r="K405">
        <v>100</v>
      </c>
      <c r="L405">
        <v>20673.65234375</v>
      </c>
    </row>
    <row r="406" spans="1:12" x14ac:dyDescent="0.25">
      <c r="A406">
        <v>1707</v>
      </c>
      <c r="B406" s="1">
        <f>DATE(2023,5,6) + TIME(0,0,0)</f>
        <v>45052</v>
      </c>
      <c r="C406">
        <v>9042291712</v>
      </c>
      <c r="D406">
        <v>0</v>
      </c>
      <c r="E406">
        <v>11745696</v>
      </c>
      <c r="F406">
        <v>0</v>
      </c>
      <c r="G406">
        <v>11981877</v>
      </c>
      <c r="H406">
        <v>7</v>
      </c>
      <c r="I406">
        <v>0</v>
      </c>
      <c r="J406">
        <v>1</v>
      </c>
      <c r="K406">
        <v>100</v>
      </c>
      <c r="L406">
        <v>20889.673828125</v>
      </c>
    </row>
    <row r="407" spans="1:12" x14ac:dyDescent="0.25">
      <c r="A407">
        <v>1709</v>
      </c>
      <c r="B407" s="1">
        <f>DATE(2023,5,8) + TIME(0,0,0)</f>
        <v>45054</v>
      </c>
      <c r="C407">
        <v>9066255360</v>
      </c>
      <c r="D407">
        <v>0</v>
      </c>
      <c r="E407">
        <v>11787475</v>
      </c>
      <c r="F407">
        <v>0</v>
      </c>
      <c r="G407">
        <v>11981877</v>
      </c>
      <c r="H407">
        <v>7</v>
      </c>
      <c r="I407">
        <v>0</v>
      </c>
      <c r="J407">
        <v>1</v>
      </c>
      <c r="K407">
        <v>100</v>
      </c>
      <c r="L407">
        <v>20889.673828125</v>
      </c>
    </row>
    <row r="408" spans="1:12" x14ac:dyDescent="0.25">
      <c r="A408">
        <v>1709.99</v>
      </c>
      <c r="B408" s="1">
        <f>DATE(2023,5,8) + TIME(23,45,35)</f>
        <v>45054.989988425928</v>
      </c>
      <c r="C408">
        <v>9078117376</v>
      </c>
      <c r="D408">
        <v>0</v>
      </c>
      <c r="E408">
        <v>11808156</v>
      </c>
      <c r="F408">
        <v>0</v>
      </c>
      <c r="G408">
        <v>11981877</v>
      </c>
      <c r="H408">
        <v>7</v>
      </c>
      <c r="I408">
        <v>0</v>
      </c>
      <c r="J408">
        <v>1</v>
      </c>
      <c r="K408">
        <v>100</v>
      </c>
      <c r="L408">
        <v>20889.673828125</v>
      </c>
    </row>
    <row r="409" spans="1:12" x14ac:dyDescent="0.25">
      <c r="A409">
        <v>1710</v>
      </c>
      <c r="B409" s="1">
        <f>DATE(2023,5,9) + TIME(0,0,0)</f>
        <v>45055</v>
      </c>
      <c r="C409">
        <v>9078237184</v>
      </c>
      <c r="D409">
        <v>0</v>
      </c>
      <c r="E409">
        <v>11808390</v>
      </c>
      <c r="F409">
        <v>0</v>
      </c>
      <c r="G409">
        <v>11955928</v>
      </c>
      <c r="H409">
        <v>7</v>
      </c>
      <c r="I409">
        <v>0</v>
      </c>
      <c r="J409">
        <v>1</v>
      </c>
      <c r="K409">
        <v>100</v>
      </c>
      <c r="L409">
        <v>23403.27734375</v>
      </c>
    </row>
    <row r="410" spans="1:12" x14ac:dyDescent="0.25">
      <c r="A410">
        <v>1712.99</v>
      </c>
      <c r="B410" s="1">
        <f>DATE(2023,5,11) + TIME(23,45,35)</f>
        <v>45057.989988425928</v>
      </c>
      <c r="C410">
        <v>9113985024</v>
      </c>
      <c r="D410">
        <v>0</v>
      </c>
      <c r="E410">
        <v>11878366</v>
      </c>
      <c r="F410">
        <v>0</v>
      </c>
      <c r="G410">
        <v>11955928</v>
      </c>
      <c r="H410">
        <v>7</v>
      </c>
      <c r="I410">
        <v>0</v>
      </c>
      <c r="J410">
        <v>1</v>
      </c>
      <c r="K410">
        <v>100</v>
      </c>
      <c r="L410">
        <v>23403.27734375</v>
      </c>
    </row>
    <row r="411" spans="1:12" x14ac:dyDescent="0.25">
      <c r="A411">
        <v>1713</v>
      </c>
      <c r="B411" s="1">
        <f>DATE(2023,5,12) + TIME(0,0,0)</f>
        <v>45058</v>
      </c>
      <c r="C411">
        <v>9114102784</v>
      </c>
      <c r="D411">
        <v>0</v>
      </c>
      <c r="E411">
        <v>11878594</v>
      </c>
      <c r="F411">
        <v>0</v>
      </c>
      <c r="G411">
        <v>11821480</v>
      </c>
      <c r="H411">
        <v>7</v>
      </c>
      <c r="I411">
        <v>0</v>
      </c>
      <c r="J411">
        <v>1</v>
      </c>
      <c r="K411">
        <v>100</v>
      </c>
      <c r="L411">
        <v>22847.626953125</v>
      </c>
    </row>
    <row r="412" spans="1:12" x14ac:dyDescent="0.25">
      <c r="A412">
        <v>1713.13</v>
      </c>
      <c r="B412" s="1">
        <f>DATE(2023,5,12) + TIME(3,7,11)</f>
        <v>45058.129988425928</v>
      </c>
      <c r="C412">
        <v>9115639808</v>
      </c>
      <c r="D412">
        <v>0</v>
      </c>
      <c r="E412">
        <v>11881565</v>
      </c>
      <c r="F412">
        <v>0</v>
      </c>
      <c r="G412">
        <v>11821480</v>
      </c>
      <c r="H412">
        <v>7</v>
      </c>
      <c r="I412">
        <v>0</v>
      </c>
      <c r="J412">
        <v>1</v>
      </c>
      <c r="K412">
        <v>100</v>
      </c>
      <c r="L412">
        <v>22847.626953125</v>
      </c>
    </row>
    <row r="413" spans="1:12" x14ac:dyDescent="0.25">
      <c r="A413">
        <v>1713.99</v>
      </c>
      <c r="B413" s="1">
        <f>DATE(2023,5,12) + TIME(23,45,35)</f>
        <v>45058.989988425928</v>
      </c>
      <c r="C413">
        <v>9125806080</v>
      </c>
      <c r="D413">
        <v>0</v>
      </c>
      <c r="E413">
        <v>11901213</v>
      </c>
      <c r="F413">
        <v>0</v>
      </c>
      <c r="G413">
        <v>11821480</v>
      </c>
      <c r="H413">
        <v>7</v>
      </c>
      <c r="I413">
        <v>0</v>
      </c>
      <c r="J413">
        <v>1</v>
      </c>
      <c r="K413">
        <v>100</v>
      </c>
      <c r="L413">
        <v>22847.626953125</v>
      </c>
    </row>
    <row r="414" spans="1:12" x14ac:dyDescent="0.25">
      <c r="A414">
        <v>1714</v>
      </c>
      <c r="B414" s="1">
        <f>DATE(2023,5,13) + TIME(0,0,0)</f>
        <v>45059</v>
      </c>
      <c r="C414">
        <v>9125925888</v>
      </c>
      <c r="D414">
        <v>0</v>
      </c>
      <c r="E414">
        <v>11901442</v>
      </c>
      <c r="F414">
        <v>0</v>
      </c>
      <c r="G414">
        <v>11907566</v>
      </c>
      <c r="H414">
        <v>7</v>
      </c>
      <c r="I414">
        <v>0</v>
      </c>
      <c r="J414">
        <v>1</v>
      </c>
      <c r="K414">
        <v>100</v>
      </c>
      <c r="L414">
        <v>22849.720703125</v>
      </c>
    </row>
    <row r="415" spans="1:12" x14ac:dyDescent="0.25">
      <c r="A415">
        <v>1718.99</v>
      </c>
      <c r="B415" s="1">
        <f>DATE(2023,5,17) + TIME(23,45,35)</f>
        <v>45063.989988425928</v>
      </c>
      <c r="C415">
        <v>9185344512</v>
      </c>
      <c r="D415">
        <v>0</v>
      </c>
      <c r="E415">
        <v>12015462</v>
      </c>
      <c r="F415">
        <v>0</v>
      </c>
      <c r="G415">
        <v>11907566</v>
      </c>
      <c r="H415">
        <v>7</v>
      </c>
      <c r="I415">
        <v>0</v>
      </c>
      <c r="J415">
        <v>1</v>
      </c>
      <c r="K415">
        <v>100</v>
      </c>
      <c r="L415">
        <v>22849.720703125</v>
      </c>
    </row>
    <row r="416" spans="1:12" x14ac:dyDescent="0.25">
      <c r="A416">
        <v>1719</v>
      </c>
      <c r="B416" s="1">
        <f>DATE(2023,5,18) + TIME(0,0,0)</f>
        <v>45064</v>
      </c>
      <c r="C416">
        <v>9185464320</v>
      </c>
      <c r="D416">
        <v>0</v>
      </c>
      <c r="E416">
        <v>12015691</v>
      </c>
      <c r="F416">
        <v>0</v>
      </c>
      <c r="G416">
        <v>11977192</v>
      </c>
      <c r="H416">
        <v>7</v>
      </c>
      <c r="I416">
        <v>0</v>
      </c>
      <c r="J416">
        <v>1</v>
      </c>
      <c r="K416">
        <v>100</v>
      </c>
      <c r="L416">
        <v>22881.626953125</v>
      </c>
    </row>
    <row r="417" spans="1:12" x14ac:dyDescent="0.25">
      <c r="A417">
        <v>1726.99</v>
      </c>
      <c r="B417" s="1">
        <f>DATE(2023,5,25) + TIME(23,45,35)</f>
        <v>45071.989988425928</v>
      </c>
      <c r="C417">
        <v>9281162240</v>
      </c>
      <c r="D417">
        <v>0</v>
      </c>
      <c r="E417">
        <v>12198515</v>
      </c>
      <c r="F417">
        <v>0</v>
      </c>
      <c r="G417">
        <v>11977192</v>
      </c>
      <c r="H417">
        <v>7</v>
      </c>
      <c r="I417">
        <v>0</v>
      </c>
      <c r="J417">
        <v>1</v>
      </c>
      <c r="K417">
        <v>100</v>
      </c>
      <c r="L417">
        <v>22881.626953125</v>
      </c>
    </row>
    <row r="418" spans="1:12" x14ac:dyDescent="0.25">
      <c r="A418">
        <v>1727</v>
      </c>
      <c r="B418" s="1">
        <f>DATE(2023,5,26) + TIME(0,0,0)</f>
        <v>45072</v>
      </c>
      <c r="C418">
        <v>9281281024</v>
      </c>
      <c r="D418">
        <v>0</v>
      </c>
      <c r="E418">
        <v>12198737</v>
      </c>
      <c r="F418">
        <v>0</v>
      </c>
      <c r="G418">
        <v>11915458</v>
      </c>
      <c r="H418">
        <v>7</v>
      </c>
      <c r="I418">
        <v>0</v>
      </c>
      <c r="J418">
        <v>1</v>
      </c>
      <c r="K418">
        <v>100</v>
      </c>
      <c r="L418">
        <v>22174.83984375</v>
      </c>
    </row>
    <row r="419" spans="1:12" x14ac:dyDescent="0.25">
      <c r="A419">
        <v>1727.49</v>
      </c>
      <c r="B419" s="1">
        <f>DATE(2023,5,26) + TIME(11,45,35)</f>
        <v>45072.489988425928</v>
      </c>
      <c r="C419">
        <v>9287119872</v>
      </c>
      <c r="D419">
        <v>0</v>
      </c>
      <c r="E419">
        <v>12209602</v>
      </c>
      <c r="F419">
        <v>0</v>
      </c>
      <c r="G419">
        <v>11915458</v>
      </c>
      <c r="H419">
        <v>7</v>
      </c>
      <c r="I419">
        <v>0</v>
      </c>
      <c r="J419">
        <v>1</v>
      </c>
      <c r="K419">
        <v>100</v>
      </c>
      <c r="L419">
        <v>22174.83984375</v>
      </c>
    </row>
    <row r="420" spans="1:12" x14ac:dyDescent="0.25">
      <c r="A420">
        <v>1727.5</v>
      </c>
      <c r="B420" s="1">
        <f>DATE(2023,5,26) + TIME(12,0,0)</f>
        <v>45072.5</v>
      </c>
      <c r="C420">
        <v>9287239680</v>
      </c>
      <c r="D420">
        <v>0</v>
      </c>
      <c r="E420">
        <v>12209831</v>
      </c>
      <c r="F420">
        <v>0</v>
      </c>
      <c r="G420">
        <v>11971306</v>
      </c>
      <c r="H420">
        <v>7</v>
      </c>
      <c r="I420">
        <v>0</v>
      </c>
      <c r="J420">
        <v>1</v>
      </c>
      <c r="K420">
        <v>100</v>
      </c>
      <c r="L420">
        <v>22854.619140625</v>
      </c>
    </row>
    <row r="421" spans="1:12" x14ac:dyDescent="0.25">
      <c r="A421">
        <v>1739.99</v>
      </c>
      <c r="B421" s="1">
        <f>DATE(2023,6,7) + TIME(23,45,35)</f>
        <v>45084.989988425928</v>
      </c>
      <c r="C421">
        <v>9436761088</v>
      </c>
      <c r="D421">
        <v>0</v>
      </c>
      <c r="E421">
        <v>12495285</v>
      </c>
      <c r="F421">
        <v>0</v>
      </c>
      <c r="G421">
        <v>11971306</v>
      </c>
      <c r="H421">
        <v>7</v>
      </c>
      <c r="I421">
        <v>0</v>
      </c>
      <c r="J421">
        <v>1</v>
      </c>
      <c r="K421">
        <v>100</v>
      </c>
      <c r="L421">
        <v>22854.619140625</v>
      </c>
    </row>
    <row r="422" spans="1:12" x14ac:dyDescent="0.25">
      <c r="A422">
        <v>1740</v>
      </c>
      <c r="B422" s="1">
        <f>DATE(2023,6,8) + TIME(0,0,0)</f>
        <v>45085</v>
      </c>
      <c r="C422">
        <v>9436880896</v>
      </c>
      <c r="D422">
        <v>0</v>
      </c>
      <c r="E422">
        <v>12495509</v>
      </c>
      <c r="F422">
        <v>0</v>
      </c>
      <c r="G422">
        <v>11977596</v>
      </c>
      <c r="H422">
        <v>7</v>
      </c>
      <c r="I422">
        <v>0</v>
      </c>
      <c r="J422">
        <v>1</v>
      </c>
      <c r="K422">
        <v>100</v>
      </c>
      <c r="L422">
        <v>22401.958984375</v>
      </c>
    </row>
    <row r="423" spans="1:12" x14ac:dyDescent="0.25">
      <c r="A423">
        <v>1740.79</v>
      </c>
      <c r="B423" s="1">
        <f>DATE(2023,6,8) + TIME(18,57,35)</f>
        <v>45085.789988425924</v>
      </c>
      <c r="C423">
        <v>9446342656</v>
      </c>
      <c r="D423">
        <v>0</v>
      </c>
      <c r="E423">
        <v>12513207</v>
      </c>
      <c r="F423">
        <v>0</v>
      </c>
      <c r="G423">
        <v>11977596</v>
      </c>
      <c r="H423">
        <v>7</v>
      </c>
      <c r="I423">
        <v>0</v>
      </c>
      <c r="J423">
        <v>1</v>
      </c>
      <c r="K423">
        <v>100</v>
      </c>
      <c r="L423">
        <v>22401.958984375</v>
      </c>
    </row>
    <row r="424" spans="1:12" x14ac:dyDescent="0.25">
      <c r="A424">
        <v>1740.8</v>
      </c>
      <c r="B424" s="1">
        <f>DATE(2023,6,8) + TIME(19,12,0)</f>
        <v>45085.8</v>
      </c>
      <c r="C424">
        <v>9446463488</v>
      </c>
      <c r="D424">
        <v>0</v>
      </c>
      <c r="E424">
        <v>12513429</v>
      </c>
      <c r="F424">
        <v>0</v>
      </c>
      <c r="G424">
        <v>12067227</v>
      </c>
      <c r="H424">
        <v>7</v>
      </c>
      <c r="I424">
        <v>0</v>
      </c>
      <c r="J424">
        <v>1</v>
      </c>
      <c r="K424">
        <v>100</v>
      </c>
      <c r="L424">
        <v>22206.287109375</v>
      </c>
    </row>
    <row r="425" spans="1:12" x14ac:dyDescent="0.25">
      <c r="A425">
        <v>1740.99</v>
      </c>
      <c r="B425" s="1">
        <f>DATE(2023,6,8) + TIME(23,45,35)</f>
        <v>45085.989988425928</v>
      </c>
      <c r="C425">
        <v>9448756224</v>
      </c>
      <c r="D425">
        <v>0</v>
      </c>
      <c r="E425">
        <v>12517648</v>
      </c>
      <c r="F425">
        <v>0</v>
      </c>
      <c r="G425">
        <v>12067227</v>
      </c>
      <c r="H425">
        <v>7</v>
      </c>
      <c r="I425">
        <v>0</v>
      </c>
      <c r="J425">
        <v>1</v>
      </c>
      <c r="K425">
        <v>100</v>
      </c>
      <c r="L425">
        <v>22206.287109375</v>
      </c>
    </row>
    <row r="426" spans="1:12" x14ac:dyDescent="0.25">
      <c r="A426">
        <v>1741</v>
      </c>
      <c r="B426" s="1">
        <f>DATE(2023,6,9) + TIME(0,0,0)</f>
        <v>45086</v>
      </c>
      <c r="C426">
        <v>9448875008</v>
      </c>
      <c r="D426">
        <v>0</v>
      </c>
      <c r="E426">
        <v>12517874</v>
      </c>
      <c r="F426">
        <v>0</v>
      </c>
      <c r="G426">
        <v>11868774</v>
      </c>
      <c r="H426">
        <v>7</v>
      </c>
      <c r="I426">
        <v>0</v>
      </c>
      <c r="J426">
        <v>1</v>
      </c>
      <c r="K426">
        <v>100</v>
      </c>
      <c r="L426">
        <v>22570.109375</v>
      </c>
    </row>
    <row r="427" spans="1:12" x14ac:dyDescent="0.25">
      <c r="A427">
        <v>1742.99</v>
      </c>
      <c r="B427" s="1">
        <f>DATE(2023,6,10) + TIME(23,45,35)</f>
        <v>45087.989988425928</v>
      </c>
      <c r="C427">
        <v>9472493568</v>
      </c>
      <c r="D427">
        <v>0</v>
      </c>
      <c r="E427">
        <v>12562788</v>
      </c>
      <c r="F427">
        <v>0</v>
      </c>
      <c r="G427">
        <v>11868774</v>
      </c>
      <c r="H427">
        <v>7</v>
      </c>
      <c r="I427">
        <v>0</v>
      </c>
      <c r="J427">
        <v>1</v>
      </c>
      <c r="K427">
        <v>100</v>
      </c>
      <c r="L427">
        <v>22570.109375</v>
      </c>
    </row>
    <row r="428" spans="1:12" x14ac:dyDescent="0.25">
      <c r="A428">
        <v>1743</v>
      </c>
      <c r="B428" s="1">
        <f>DATE(2023,6,11) + TIME(0,0,0)</f>
        <v>45088</v>
      </c>
      <c r="C428">
        <v>9472613376</v>
      </c>
      <c r="D428">
        <v>0</v>
      </c>
      <c r="E428">
        <v>12563013</v>
      </c>
      <c r="F428">
        <v>0</v>
      </c>
      <c r="G428">
        <v>11937779</v>
      </c>
      <c r="H428">
        <v>7</v>
      </c>
      <c r="I428">
        <v>0</v>
      </c>
      <c r="J428">
        <v>1</v>
      </c>
      <c r="K428">
        <v>100</v>
      </c>
      <c r="L428">
        <v>22438.8671875</v>
      </c>
    </row>
    <row r="429" spans="1:12" x14ac:dyDescent="0.25">
      <c r="A429">
        <v>1746.99</v>
      </c>
      <c r="B429" s="1">
        <f>DATE(2023,6,14) + TIME(23,45,35)</f>
        <v>45091.989988425928</v>
      </c>
      <c r="C429">
        <v>9520244736</v>
      </c>
      <c r="D429">
        <v>0</v>
      </c>
      <c r="E429">
        <v>12652544</v>
      </c>
      <c r="F429">
        <v>0</v>
      </c>
      <c r="G429">
        <v>11937779</v>
      </c>
      <c r="H429">
        <v>7</v>
      </c>
      <c r="I429">
        <v>0</v>
      </c>
      <c r="J429">
        <v>1</v>
      </c>
      <c r="K429">
        <v>100</v>
      </c>
      <c r="L429">
        <v>22438.8671875</v>
      </c>
    </row>
    <row r="430" spans="1:12" x14ac:dyDescent="0.25">
      <c r="A430">
        <v>1747</v>
      </c>
      <c r="B430" s="1">
        <f>DATE(2023,6,15) + TIME(0,0,0)</f>
        <v>45092</v>
      </c>
      <c r="C430">
        <v>9520364544</v>
      </c>
      <c r="D430">
        <v>0</v>
      </c>
      <c r="E430">
        <v>12652777</v>
      </c>
      <c r="F430">
        <v>0</v>
      </c>
      <c r="G430">
        <v>11895554</v>
      </c>
      <c r="H430">
        <v>7</v>
      </c>
      <c r="I430">
        <v>0</v>
      </c>
      <c r="J430">
        <v>1</v>
      </c>
      <c r="K430">
        <v>100</v>
      </c>
      <c r="L430">
        <v>23288.2578125</v>
      </c>
    </row>
    <row r="431" spans="1:12" x14ac:dyDescent="0.25">
      <c r="A431">
        <v>1747.99</v>
      </c>
      <c r="B431" s="1">
        <f>DATE(2023,6,15) + TIME(23,45,35)</f>
        <v>45092.989988425928</v>
      </c>
      <c r="C431">
        <v>9532140544</v>
      </c>
      <c r="D431">
        <v>0</v>
      </c>
      <c r="E431">
        <v>12675832</v>
      </c>
      <c r="F431">
        <v>0</v>
      </c>
      <c r="G431">
        <v>11895554</v>
      </c>
      <c r="H431">
        <v>7</v>
      </c>
      <c r="I431">
        <v>0</v>
      </c>
      <c r="J431">
        <v>1</v>
      </c>
      <c r="K431">
        <v>100</v>
      </c>
      <c r="L431">
        <v>23288.2578125</v>
      </c>
    </row>
    <row r="432" spans="1:12" x14ac:dyDescent="0.25">
      <c r="A432">
        <v>1748</v>
      </c>
      <c r="B432" s="1">
        <f>DATE(2023,6,16) + TIME(0,0,0)</f>
        <v>45093</v>
      </c>
      <c r="C432">
        <v>9532260352</v>
      </c>
      <c r="D432">
        <v>0</v>
      </c>
      <c r="E432">
        <v>12676055</v>
      </c>
      <c r="F432">
        <v>0</v>
      </c>
      <c r="G432">
        <v>11972850</v>
      </c>
      <c r="H432">
        <v>7</v>
      </c>
      <c r="I432">
        <v>0</v>
      </c>
      <c r="J432">
        <v>1</v>
      </c>
      <c r="K432">
        <v>100</v>
      </c>
      <c r="L432">
        <v>22310.255859375</v>
      </c>
    </row>
    <row r="433" spans="1:12" x14ac:dyDescent="0.25">
      <c r="A433">
        <v>1749.99</v>
      </c>
      <c r="B433" s="1">
        <f>DATE(2023,6,17) + TIME(23,45,35)</f>
        <v>45094.989988425928</v>
      </c>
      <c r="C433">
        <v>9556086784</v>
      </c>
      <c r="D433">
        <v>0</v>
      </c>
      <c r="E433">
        <v>12720453</v>
      </c>
      <c r="F433">
        <v>0</v>
      </c>
      <c r="G433">
        <v>11972850</v>
      </c>
      <c r="H433">
        <v>7</v>
      </c>
      <c r="I433">
        <v>0</v>
      </c>
      <c r="J433">
        <v>1</v>
      </c>
      <c r="K433">
        <v>100</v>
      </c>
      <c r="L433">
        <v>22310.255859375</v>
      </c>
    </row>
    <row r="434" spans="1:12" x14ac:dyDescent="0.25">
      <c r="A434">
        <v>1750</v>
      </c>
      <c r="B434" s="1">
        <f>DATE(2023,6,18) + TIME(0,0,0)</f>
        <v>45095</v>
      </c>
      <c r="C434">
        <v>9556205568</v>
      </c>
      <c r="D434">
        <v>0</v>
      </c>
      <c r="E434">
        <v>12720676</v>
      </c>
      <c r="F434">
        <v>0</v>
      </c>
      <c r="G434">
        <v>11919976</v>
      </c>
      <c r="H434">
        <v>7</v>
      </c>
      <c r="I434">
        <v>0</v>
      </c>
      <c r="J434">
        <v>1</v>
      </c>
      <c r="K434">
        <v>100</v>
      </c>
      <c r="L434">
        <v>22394.951171875</v>
      </c>
    </row>
    <row r="435" spans="1:12" x14ac:dyDescent="0.25">
      <c r="A435">
        <v>1752</v>
      </c>
      <c r="B435" s="1">
        <f>DATE(2023,6,20) + TIME(0,0,0)</f>
        <v>45097</v>
      </c>
      <c r="C435">
        <v>9580045312</v>
      </c>
      <c r="D435">
        <v>0</v>
      </c>
      <c r="E435">
        <v>12765466</v>
      </c>
      <c r="F435">
        <v>0</v>
      </c>
      <c r="G435">
        <v>11919976</v>
      </c>
      <c r="H435">
        <v>7</v>
      </c>
      <c r="I435">
        <v>0</v>
      </c>
      <c r="J435">
        <v>1</v>
      </c>
      <c r="K435">
        <v>100</v>
      </c>
      <c r="L435">
        <v>22394.951171875</v>
      </c>
    </row>
    <row r="436" spans="1:12" x14ac:dyDescent="0.25">
      <c r="A436">
        <v>1752.99</v>
      </c>
      <c r="B436" s="1">
        <f>DATE(2023,6,20) + TIME(23,45,35)</f>
        <v>45097.989988425928</v>
      </c>
      <c r="C436">
        <v>9591845888</v>
      </c>
      <c r="D436">
        <v>0</v>
      </c>
      <c r="E436">
        <v>12787637</v>
      </c>
      <c r="F436">
        <v>0</v>
      </c>
      <c r="G436">
        <v>11919976</v>
      </c>
      <c r="H436">
        <v>7</v>
      </c>
      <c r="I436">
        <v>0</v>
      </c>
      <c r="J436">
        <v>1</v>
      </c>
      <c r="K436">
        <v>100</v>
      </c>
      <c r="L436">
        <v>22394.951171875</v>
      </c>
    </row>
    <row r="437" spans="1:12" x14ac:dyDescent="0.25">
      <c r="A437">
        <v>1753</v>
      </c>
      <c r="B437" s="1">
        <f>DATE(2023,6,21) + TIME(0,0,0)</f>
        <v>45098</v>
      </c>
      <c r="C437">
        <v>9591965696</v>
      </c>
      <c r="D437">
        <v>0</v>
      </c>
      <c r="E437">
        <v>12787861</v>
      </c>
      <c r="F437">
        <v>0</v>
      </c>
      <c r="G437">
        <v>11971853</v>
      </c>
      <c r="H437">
        <v>7</v>
      </c>
      <c r="I437">
        <v>0</v>
      </c>
      <c r="J437">
        <v>1</v>
      </c>
      <c r="K437">
        <v>100</v>
      </c>
      <c r="L437">
        <v>22394.734375</v>
      </c>
    </row>
    <row r="438" spans="1:12" x14ac:dyDescent="0.25">
      <c r="A438">
        <v>1753.59</v>
      </c>
      <c r="B438" s="1">
        <f>DATE(2023,6,21) + TIME(14,9,35)</f>
        <v>45098.589988425927</v>
      </c>
      <c r="C438">
        <v>9599029248</v>
      </c>
      <c r="D438">
        <v>0</v>
      </c>
      <c r="E438">
        <v>12801074</v>
      </c>
      <c r="F438">
        <v>0</v>
      </c>
      <c r="G438">
        <v>11971853</v>
      </c>
      <c r="H438">
        <v>7</v>
      </c>
      <c r="I438">
        <v>0</v>
      </c>
      <c r="J438">
        <v>1</v>
      </c>
      <c r="K438">
        <v>100</v>
      </c>
      <c r="L438">
        <v>22394.734375</v>
      </c>
    </row>
    <row r="439" spans="1:12" x14ac:dyDescent="0.25">
      <c r="A439">
        <v>1753.6</v>
      </c>
      <c r="B439" s="1">
        <f>DATE(2023,6,21) + TIME(14,24,0)</f>
        <v>45098.6</v>
      </c>
      <c r="C439">
        <v>9599149056</v>
      </c>
      <c r="D439">
        <v>0</v>
      </c>
      <c r="E439">
        <v>12801296</v>
      </c>
      <c r="F439">
        <v>0</v>
      </c>
      <c r="G439">
        <v>11931267</v>
      </c>
      <c r="H439">
        <v>7</v>
      </c>
      <c r="I439">
        <v>0</v>
      </c>
      <c r="J439">
        <v>1</v>
      </c>
      <c r="K439">
        <v>100</v>
      </c>
      <c r="L439">
        <v>22127.96875</v>
      </c>
    </row>
    <row r="440" spans="1:12" x14ac:dyDescent="0.25">
      <c r="A440">
        <v>1760.99</v>
      </c>
      <c r="B440" s="1">
        <f>DATE(2023,6,28) + TIME(23,45,35)</f>
        <v>45105.989988425928</v>
      </c>
      <c r="C440">
        <v>9687320576</v>
      </c>
      <c r="D440">
        <v>0</v>
      </c>
      <c r="E440">
        <v>12964821</v>
      </c>
      <c r="F440">
        <v>0</v>
      </c>
      <c r="G440">
        <v>11931267</v>
      </c>
      <c r="H440">
        <v>7</v>
      </c>
      <c r="I440">
        <v>0</v>
      </c>
      <c r="J440">
        <v>1</v>
      </c>
      <c r="K440">
        <v>100</v>
      </c>
      <c r="L440">
        <v>22127.96875</v>
      </c>
    </row>
    <row r="441" spans="1:12" x14ac:dyDescent="0.25">
      <c r="A441">
        <v>1761</v>
      </c>
      <c r="B441" s="1">
        <f>DATE(2023,6,29) + TIME(0,0,0)</f>
        <v>45106</v>
      </c>
      <c r="C441">
        <v>9687441408</v>
      </c>
      <c r="D441">
        <v>0</v>
      </c>
      <c r="E441">
        <v>12965004</v>
      </c>
      <c r="F441">
        <v>0</v>
      </c>
      <c r="G441">
        <v>12044117</v>
      </c>
      <c r="H441">
        <v>6</v>
      </c>
      <c r="I441">
        <v>0</v>
      </c>
      <c r="J441">
        <v>1</v>
      </c>
      <c r="K441">
        <v>100</v>
      </c>
      <c r="L441">
        <v>18319.177734375</v>
      </c>
    </row>
    <row r="442" spans="1:12" x14ac:dyDescent="0.25">
      <c r="A442">
        <v>1762.99</v>
      </c>
      <c r="B442" s="1">
        <f>DATE(2023,6,30) + TIME(23,45,35)</f>
        <v>45107.989988425928</v>
      </c>
      <c r="C442">
        <v>9711409152</v>
      </c>
      <c r="D442">
        <v>0</v>
      </c>
      <c r="E442">
        <v>13001460</v>
      </c>
      <c r="F442">
        <v>0</v>
      </c>
      <c r="G442">
        <v>12044117</v>
      </c>
      <c r="H442">
        <v>6</v>
      </c>
      <c r="I442">
        <v>0</v>
      </c>
      <c r="J442">
        <v>1</v>
      </c>
      <c r="K442">
        <v>100</v>
      </c>
      <c r="L442">
        <v>18319.177734375</v>
      </c>
    </row>
    <row r="443" spans="1:12" x14ac:dyDescent="0.25">
      <c r="A443">
        <v>1763</v>
      </c>
      <c r="B443" s="1">
        <f>DATE(2023,7,1) + TIME(0,0,0)</f>
        <v>45108</v>
      </c>
      <c r="C443">
        <v>9711529984</v>
      </c>
      <c r="D443">
        <v>0</v>
      </c>
      <c r="E443">
        <v>13001668</v>
      </c>
      <c r="F443">
        <v>0</v>
      </c>
      <c r="G443">
        <v>12062195</v>
      </c>
      <c r="H443">
        <v>7</v>
      </c>
      <c r="I443">
        <v>0</v>
      </c>
      <c r="J443">
        <v>1</v>
      </c>
      <c r="K443">
        <v>100</v>
      </c>
      <c r="L443">
        <v>20895.03515625</v>
      </c>
    </row>
    <row r="444" spans="1:12" x14ac:dyDescent="0.25">
      <c r="A444">
        <v>1764.99</v>
      </c>
      <c r="B444" s="1">
        <f>DATE(2023,7,2) + TIME(23,45,35)</f>
        <v>45109.989988425928</v>
      </c>
      <c r="C444">
        <v>9735533568</v>
      </c>
      <c r="D444">
        <v>0</v>
      </c>
      <c r="E444">
        <v>13043250</v>
      </c>
      <c r="F444">
        <v>0</v>
      </c>
      <c r="G444">
        <v>12062195</v>
      </c>
      <c r="H444">
        <v>7</v>
      </c>
      <c r="I444">
        <v>0</v>
      </c>
      <c r="J444">
        <v>1</v>
      </c>
      <c r="K444">
        <v>100</v>
      </c>
      <c r="L444">
        <v>20895.03515625</v>
      </c>
    </row>
    <row r="445" spans="1:12" x14ac:dyDescent="0.25">
      <c r="A445">
        <v>1765</v>
      </c>
      <c r="B445" s="1">
        <f>DATE(2023,7,3) + TIME(0,0,0)</f>
        <v>45110</v>
      </c>
      <c r="C445">
        <v>9735651328</v>
      </c>
      <c r="D445">
        <v>0</v>
      </c>
      <c r="E445">
        <v>13043546</v>
      </c>
      <c r="F445">
        <v>0</v>
      </c>
      <c r="G445">
        <v>11782176</v>
      </c>
      <c r="H445">
        <v>7</v>
      </c>
      <c r="I445">
        <v>0</v>
      </c>
      <c r="J445">
        <v>1</v>
      </c>
      <c r="K445">
        <v>100</v>
      </c>
      <c r="L445">
        <v>29641.0859375</v>
      </c>
    </row>
    <row r="446" spans="1:12" x14ac:dyDescent="0.25">
      <c r="A446">
        <v>1765.99</v>
      </c>
      <c r="B446" s="1">
        <f>DATE(2023,7,3) + TIME(23,45,35)</f>
        <v>45110.989988425928</v>
      </c>
      <c r="C446">
        <v>9747315712</v>
      </c>
      <c r="D446">
        <v>0</v>
      </c>
      <c r="E446">
        <v>13072891</v>
      </c>
      <c r="F446">
        <v>0</v>
      </c>
      <c r="G446">
        <v>11782176</v>
      </c>
      <c r="H446">
        <v>7</v>
      </c>
      <c r="I446">
        <v>0</v>
      </c>
      <c r="J446">
        <v>1</v>
      </c>
      <c r="K446">
        <v>100</v>
      </c>
      <c r="L446">
        <v>29641.0859375</v>
      </c>
    </row>
    <row r="447" spans="1:12" x14ac:dyDescent="0.25">
      <c r="A447">
        <v>1766</v>
      </c>
      <c r="B447" s="1">
        <f>DATE(2023,7,4) + TIME(0,0,0)</f>
        <v>45111</v>
      </c>
      <c r="C447">
        <v>9747436544</v>
      </c>
      <c r="D447">
        <v>0</v>
      </c>
      <c r="E447">
        <v>13073173</v>
      </c>
      <c r="F447">
        <v>0</v>
      </c>
      <c r="G447">
        <v>12115832</v>
      </c>
      <c r="H447">
        <v>7</v>
      </c>
      <c r="I447">
        <v>0</v>
      </c>
      <c r="J447">
        <v>1</v>
      </c>
      <c r="K447">
        <v>100</v>
      </c>
      <c r="L447">
        <v>28241.18359375</v>
      </c>
    </row>
    <row r="448" spans="1:12" x14ac:dyDescent="0.25">
      <c r="A448">
        <v>1766.99</v>
      </c>
      <c r="B448" s="1">
        <f>DATE(2023,7,4) + TIME(23,45,35)</f>
        <v>45111.989988425928</v>
      </c>
      <c r="C448">
        <v>9759431680</v>
      </c>
      <c r="D448">
        <v>0</v>
      </c>
      <c r="E448">
        <v>13101132</v>
      </c>
      <c r="F448">
        <v>0</v>
      </c>
      <c r="G448">
        <v>12115832</v>
      </c>
      <c r="H448">
        <v>7</v>
      </c>
      <c r="I448">
        <v>0</v>
      </c>
      <c r="J448">
        <v>1</v>
      </c>
      <c r="K448">
        <v>100</v>
      </c>
      <c r="L448">
        <v>28241.18359375</v>
      </c>
    </row>
    <row r="449" spans="1:12" x14ac:dyDescent="0.25">
      <c r="A449">
        <v>1767</v>
      </c>
      <c r="B449" s="1">
        <f>DATE(2023,7,5) + TIME(0,0,0)</f>
        <v>45112</v>
      </c>
      <c r="C449">
        <v>9759512576</v>
      </c>
      <c r="D449">
        <v>0</v>
      </c>
      <c r="E449">
        <v>13101432</v>
      </c>
      <c r="F449">
        <v>0</v>
      </c>
      <c r="G449">
        <v>8154686.5</v>
      </c>
      <c r="H449">
        <v>6</v>
      </c>
      <c r="I449">
        <v>0</v>
      </c>
      <c r="J449">
        <v>1</v>
      </c>
      <c r="K449">
        <v>100</v>
      </c>
      <c r="L449">
        <v>30023.015625</v>
      </c>
    </row>
    <row r="450" spans="1:12" x14ac:dyDescent="0.25">
      <c r="A450">
        <v>1768.99</v>
      </c>
      <c r="B450" s="1">
        <f>DATE(2023,7,6) + TIME(23,45,35)</f>
        <v>45113.989988425928</v>
      </c>
      <c r="C450">
        <v>9775740928</v>
      </c>
      <c r="D450">
        <v>0</v>
      </c>
      <c r="E450">
        <v>13161178</v>
      </c>
      <c r="F450">
        <v>0</v>
      </c>
      <c r="G450">
        <v>8154686.5</v>
      </c>
      <c r="H450">
        <v>6</v>
      </c>
      <c r="I450">
        <v>0</v>
      </c>
      <c r="J450">
        <v>1</v>
      </c>
      <c r="K450">
        <v>100</v>
      </c>
      <c r="L450">
        <v>30023.015625</v>
      </c>
    </row>
    <row r="451" spans="1:12" x14ac:dyDescent="0.25">
      <c r="A451">
        <v>1769</v>
      </c>
      <c r="B451" s="1">
        <f>DATE(2023,7,7) + TIME(0,0,0)</f>
        <v>45114</v>
      </c>
      <c r="C451">
        <v>9775822848</v>
      </c>
      <c r="D451">
        <v>0</v>
      </c>
      <c r="E451">
        <v>13161478</v>
      </c>
      <c r="F451">
        <v>0</v>
      </c>
      <c r="G451">
        <v>8233245.5</v>
      </c>
      <c r="H451">
        <v>6</v>
      </c>
      <c r="I451">
        <v>0</v>
      </c>
      <c r="J451">
        <v>1</v>
      </c>
      <c r="K451">
        <v>100</v>
      </c>
      <c r="L451">
        <v>30007.921875</v>
      </c>
    </row>
    <row r="452" spans="1:12" x14ac:dyDescent="0.25">
      <c r="A452">
        <v>1769.99</v>
      </c>
      <c r="B452" s="1">
        <f>DATE(2023,7,7) + TIME(23,45,35)</f>
        <v>45114.989988425928</v>
      </c>
      <c r="C452">
        <v>9783973888</v>
      </c>
      <c r="D452">
        <v>0</v>
      </c>
      <c r="E452">
        <v>13191186</v>
      </c>
      <c r="F452">
        <v>0</v>
      </c>
      <c r="G452">
        <v>8233245.5</v>
      </c>
      <c r="H452">
        <v>6</v>
      </c>
      <c r="I452">
        <v>0</v>
      </c>
      <c r="J452">
        <v>1</v>
      </c>
      <c r="K452">
        <v>100</v>
      </c>
      <c r="L452">
        <v>30007.921875</v>
      </c>
    </row>
    <row r="453" spans="1:12" x14ac:dyDescent="0.25">
      <c r="A453">
        <v>1770</v>
      </c>
      <c r="B453" s="1">
        <f>DATE(2023,7,8) + TIME(0,0,0)</f>
        <v>45115</v>
      </c>
      <c r="C453">
        <v>9784055808</v>
      </c>
      <c r="D453">
        <v>0</v>
      </c>
      <c r="E453">
        <v>13191388</v>
      </c>
      <c r="F453">
        <v>0</v>
      </c>
      <c r="G453">
        <v>8124950.5</v>
      </c>
      <c r="H453">
        <v>5</v>
      </c>
      <c r="I453">
        <v>0</v>
      </c>
      <c r="J453">
        <v>1</v>
      </c>
      <c r="K453">
        <v>100</v>
      </c>
      <c r="L453">
        <v>20263.314453125</v>
      </c>
    </row>
    <row r="454" spans="1:12" x14ac:dyDescent="0.25">
      <c r="A454">
        <v>1770.99</v>
      </c>
      <c r="B454" s="1">
        <f>DATE(2023,7,8) + TIME(23,45,35)</f>
        <v>45115.989988425928</v>
      </c>
      <c r="C454">
        <v>9792099328</v>
      </c>
      <c r="D454">
        <v>0</v>
      </c>
      <c r="E454">
        <v>13211449</v>
      </c>
      <c r="F454">
        <v>0</v>
      </c>
      <c r="G454">
        <v>8124950.5</v>
      </c>
      <c r="H454">
        <v>5</v>
      </c>
      <c r="I454">
        <v>0</v>
      </c>
      <c r="J454">
        <v>1</v>
      </c>
      <c r="K454">
        <v>100</v>
      </c>
      <c r="L454">
        <v>20263.314453125</v>
      </c>
    </row>
    <row r="455" spans="1:12" x14ac:dyDescent="0.25">
      <c r="A455">
        <v>1771</v>
      </c>
      <c r="B455" s="1">
        <f>DATE(2023,7,9) + TIME(0,0,0)</f>
        <v>45116</v>
      </c>
      <c r="C455">
        <v>9792218112</v>
      </c>
      <c r="D455">
        <v>0</v>
      </c>
      <c r="E455">
        <v>13211647</v>
      </c>
      <c r="F455">
        <v>0</v>
      </c>
      <c r="G455">
        <v>11910027</v>
      </c>
      <c r="H455">
        <v>6</v>
      </c>
      <c r="I455">
        <v>0</v>
      </c>
      <c r="J455">
        <v>1</v>
      </c>
      <c r="K455">
        <v>100</v>
      </c>
      <c r="L455">
        <v>19812.017578125</v>
      </c>
    </row>
    <row r="456" spans="1:12" x14ac:dyDescent="0.25">
      <c r="A456">
        <v>1772.99</v>
      </c>
      <c r="B456" s="1">
        <f>DATE(2023,7,10) + TIME(23,45,35)</f>
        <v>45117.989988425928</v>
      </c>
      <c r="C456">
        <v>9815918592</v>
      </c>
      <c r="D456">
        <v>0</v>
      </c>
      <c r="E456">
        <v>13251073</v>
      </c>
      <c r="F456">
        <v>0</v>
      </c>
      <c r="G456">
        <v>11910027</v>
      </c>
      <c r="H456">
        <v>6</v>
      </c>
      <c r="I456">
        <v>0</v>
      </c>
      <c r="J456">
        <v>1</v>
      </c>
      <c r="K456">
        <v>100</v>
      </c>
      <c r="L456">
        <v>19812.017578125</v>
      </c>
    </row>
    <row r="457" spans="1:12" x14ac:dyDescent="0.25">
      <c r="A457">
        <v>1773</v>
      </c>
      <c r="B457" s="1">
        <f>DATE(2023,7,11) + TIME(0,0,0)</f>
        <v>45118</v>
      </c>
      <c r="C457">
        <v>9816037376</v>
      </c>
      <c r="D457">
        <v>0</v>
      </c>
      <c r="E457">
        <v>13251362</v>
      </c>
      <c r="F457">
        <v>0</v>
      </c>
      <c r="G457">
        <v>11797912</v>
      </c>
      <c r="H457">
        <v>7</v>
      </c>
      <c r="I457">
        <v>0</v>
      </c>
      <c r="J457">
        <v>1</v>
      </c>
      <c r="K457">
        <v>100</v>
      </c>
      <c r="L457">
        <v>28868.0390625</v>
      </c>
    </row>
    <row r="458" spans="1:12" x14ac:dyDescent="0.25">
      <c r="A458">
        <v>1773.99</v>
      </c>
      <c r="B458" s="1">
        <f>DATE(2023,7,11) + TIME(23,45,35)</f>
        <v>45118.989988425928</v>
      </c>
      <c r="C458">
        <v>9827717120</v>
      </c>
      <c r="D458">
        <v>0</v>
      </c>
      <c r="E458">
        <v>13279941</v>
      </c>
      <c r="F458">
        <v>0</v>
      </c>
      <c r="G458">
        <v>11797912</v>
      </c>
      <c r="H458">
        <v>7</v>
      </c>
      <c r="I458">
        <v>0</v>
      </c>
      <c r="J458">
        <v>1</v>
      </c>
      <c r="K458">
        <v>100</v>
      </c>
      <c r="L458">
        <v>28868.0390625</v>
      </c>
    </row>
    <row r="459" spans="1:12" x14ac:dyDescent="0.25">
      <c r="A459">
        <v>1774</v>
      </c>
      <c r="B459" s="1">
        <f>DATE(2023,7,12) + TIME(0,0,0)</f>
        <v>45119</v>
      </c>
      <c r="C459">
        <v>9827835904</v>
      </c>
      <c r="D459">
        <v>0</v>
      </c>
      <c r="E459">
        <v>13280135</v>
      </c>
      <c r="F459">
        <v>0</v>
      </c>
      <c r="G459">
        <v>11889178</v>
      </c>
      <c r="H459">
        <v>6</v>
      </c>
      <c r="I459">
        <v>0</v>
      </c>
      <c r="J459">
        <v>1</v>
      </c>
      <c r="K459">
        <v>100</v>
      </c>
      <c r="L459">
        <v>19381.3046875</v>
      </c>
    </row>
    <row r="460" spans="1:12" x14ac:dyDescent="0.25">
      <c r="A460">
        <v>1774.59</v>
      </c>
      <c r="B460" s="1">
        <f>DATE(2023,7,12) + TIME(14,9,35)</f>
        <v>45119.589988425927</v>
      </c>
      <c r="C460">
        <v>9834850304</v>
      </c>
      <c r="D460">
        <v>0</v>
      </c>
      <c r="E460">
        <v>13291570</v>
      </c>
      <c r="F460">
        <v>0</v>
      </c>
      <c r="G460">
        <v>11889178</v>
      </c>
      <c r="H460">
        <v>6</v>
      </c>
      <c r="I460">
        <v>0</v>
      </c>
      <c r="J460">
        <v>1</v>
      </c>
      <c r="K460">
        <v>100</v>
      </c>
      <c r="L460">
        <v>19381.3046875</v>
      </c>
    </row>
    <row r="461" spans="1:12" x14ac:dyDescent="0.25">
      <c r="A461">
        <v>1774.6</v>
      </c>
      <c r="B461" s="1">
        <f>DATE(2023,7,12) + TIME(14,24,0)</f>
        <v>45119.6</v>
      </c>
      <c r="C461">
        <v>9834971136</v>
      </c>
      <c r="D461">
        <v>0</v>
      </c>
      <c r="E461">
        <v>13291857</v>
      </c>
      <c r="F461">
        <v>0</v>
      </c>
      <c r="G461">
        <v>12058957</v>
      </c>
      <c r="H461">
        <v>7</v>
      </c>
      <c r="I461">
        <v>0</v>
      </c>
      <c r="J461">
        <v>1</v>
      </c>
      <c r="K461">
        <v>100</v>
      </c>
      <c r="L461">
        <v>28728.9375</v>
      </c>
    </row>
    <row r="462" spans="1:12" x14ac:dyDescent="0.25">
      <c r="A462">
        <v>1779.99</v>
      </c>
      <c r="B462" s="1">
        <f>DATE(2023,7,17) + TIME(23,45,35)</f>
        <v>45124.989988425928</v>
      </c>
      <c r="C462">
        <v>9899968512</v>
      </c>
      <c r="D462">
        <v>0</v>
      </c>
      <c r="E462">
        <v>13446706</v>
      </c>
      <c r="F462">
        <v>0</v>
      </c>
      <c r="G462">
        <v>12058957</v>
      </c>
      <c r="H462">
        <v>7</v>
      </c>
      <c r="I462">
        <v>0</v>
      </c>
      <c r="J462">
        <v>1</v>
      </c>
      <c r="K462">
        <v>100</v>
      </c>
      <c r="L462">
        <v>28728.9375</v>
      </c>
    </row>
    <row r="463" spans="1:12" x14ac:dyDescent="0.25">
      <c r="A463">
        <v>1780</v>
      </c>
      <c r="B463" s="1">
        <f>DATE(2023,7,18) + TIME(0,0,0)</f>
        <v>45125</v>
      </c>
      <c r="C463">
        <v>9899968512</v>
      </c>
      <c r="D463">
        <v>0</v>
      </c>
      <c r="E463">
        <v>13446706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1781.99</v>
      </c>
      <c r="B464" s="1">
        <f>DATE(2023,7,19) + TIME(23,45,35)</f>
        <v>45126.989988425928</v>
      </c>
      <c r="C464">
        <v>9899968512</v>
      </c>
      <c r="D464">
        <v>0</v>
      </c>
      <c r="E464">
        <v>13446706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</v>
      </c>
      <c r="B465" s="1">
        <f>DATE(2023,7,20) + TIME(0,0,0)</f>
        <v>45127</v>
      </c>
      <c r="C465">
        <v>9900088320</v>
      </c>
      <c r="D465">
        <v>0</v>
      </c>
      <c r="E465">
        <v>13447007</v>
      </c>
      <c r="F465">
        <v>0</v>
      </c>
      <c r="G465">
        <v>11934052</v>
      </c>
      <c r="H465">
        <v>7</v>
      </c>
      <c r="I465">
        <v>0</v>
      </c>
      <c r="J465">
        <v>1</v>
      </c>
      <c r="K465">
        <v>100</v>
      </c>
      <c r="L465">
        <v>30036.736328125</v>
      </c>
    </row>
    <row r="466" spans="1:12" x14ac:dyDescent="0.25">
      <c r="A466">
        <v>1782.11</v>
      </c>
      <c r="B466" s="1">
        <f>DATE(2023,7,20) + TIME(2,38,23)</f>
        <v>45127.109988425924</v>
      </c>
      <c r="C466">
        <v>9901401088</v>
      </c>
      <c r="D466">
        <v>0</v>
      </c>
      <c r="E466">
        <v>13450311</v>
      </c>
      <c r="F466">
        <v>0</v>
      </c>
      <c r="G466">
        <v>11934052</v>
      </c>
      <c r="H466">
        <v>7</v>
      </c>
      <c r="I466">
        <v>0</v>
      </c>
      <c r="J466">
        <v>1</v>
      </c>
      <c r="K466">
        <v>100</v>
      </c>
      <c r="L466">
        <v>30036.736328125</v>
      </c>
    </row>
    <row r="467" spans="1:12" x14ac:dyDescent="0.25">
      <c r="A467">
        <v>1782.99</v>
      </c>
      <c r="B467" s="1">
        <f>DATE(2023,7,20) + TIME(23,45,35)</f>
        <v>45127.989988425928</v>
      </c>
      <c r="C467">
        <v>9911903232</v>
      </c>
      <c r="D467">
        <v>0</v>
      </c>
      <c r="E467">
        <v>13476743</v>
      </c>
      <c r="F467">
        <v>0</v>
      </c>
      <c r="G467">
        <v>11934052</v>
      </c>
      <c r="H467">
        <v>7</v>
      </c>
      <c r="I467">
        <v>0</v>
      </c>
      <c r="J467">
        <v>1</v>
      </c>
      <c r="K467">
        <v>100</v>
      </c>
      <c r="L467">
        <v>30036.736328125</v>
      </c>
    </row>
    <row r="468" spans="1:12" x14ac:dyDescent="0.25">
      <c r="A468">
        <v>1783</v>
      </c>
      <c r="B468" s="1">
        <f>DATE(2023,7,21) + TIME(0,0,0)</f>
        <v>45128</v>
      </c>
      <c r="C468">
        <v>9912022016</v>
      </c>
      <c r="D468">
        <v>0</v>
      </c>
      <c r="E468">
        <v>13477030</v>
      </c>
      <c r="F468">
        <v>0</v>
      </c>
      <c r="G468">
        <v>11891029</v>
      </c>
      <c r="H468">
        <v>7</v>
      </c>
      <c r="I468">
        <v>0</v>
      </c>
      <c r="J468">
        <v>1</v>
      </c>
      <c r="K468">
        <v>100</v>
      </c>
      <c r="L468">
        <v>28696.84765625</v>
      </c>
    </row>
    <row r="469" spans="1:12" x14ac:dyDescent="0.25">
      <c r="A469">
        <v>1786.99</v>
      </c>
      <c r="B469" s="1">
        <f>DATE(2023,7,24) + TIME(23,45,35)</f>
        <v>45131.989988425928</v>
      </c>
      <c r="C469">
        <v>9959467008</v>
      </c>
      <c r="D469">
        <v>0</v>
      </c>
      <c r="E469">
        <v>13591530</v>
      </c>
      <c r="F469">
        <v>0</v>
      </c>
      <c r="G469">
        <v>11891029</v>
      </c>
      <c r="H469">
        <v>7</v>
      </c>
      <c r="I469">
        <v>0</v>
      </c>
      <c r="J469">
        <v>1</v>
      </c>
      <c r="K469">
        <v>100</v>
      </c>
      <c r="L469">
        <v>28696.84765625</v>
      </c>
    </row>
    <row r="470" spans="1:12" x14ac:dyDescent="0.25">
      <c r="A470">
        <v>1787</v>
      </c>
      <c r="B470" s="1">
        <f>DATE(2023,7,25) + TIME(0,0,0)</f>
        <v>45132</v>
      </c>
      <c r="C470">
        <v>9959587840</v>
      </c>
      <c r="D470">
        <v>0</v>
      </c>
      <c r="E470">
        <v>13591822</v>
      </c>
      <c r="F470">
        <v>0</v>
      </c>
      <c r="G470">
        <v>12039429</v>
      </c>
      <c r="H470">
        <v>7</v>
      </c>
      <c r="I470">
        <v>0</v>
      </c>
      <c r="J470">
        <v>1</v>
      </c>
      <c r="K470">
        <v>100</v>
      </c>
      <c r="L470">
        <v>29198.95703125</v>
      </c>
    </row>
    <row r="471" spans="1:12" x14ac:dyDescent="0.25">
      <c r="A471">
        <v>1788.99</v>
      </c>
      <c r="B471" s="1">
        <f>DATE(2023,7,26) + TIME(23,45,35)</f>
        <v>45133.989988425928</v>
      </c>
      <c r="C471">
        <v>9983546368</v>
      </c>
      <c r="D471">
        <v>0</v>
      </c>
      <c r="E471">
        <v>13649928</v>
      </c>
      <c r="F471">
        <v>0</v>
      </c>
      <c r="G471">
        <v>12039429</v>
      </c>
      <c r="H471">
        <v>7</v>
      </c>
      <c r="I471">
        <v>0</v>
      </c>
      <c r="J471">
        <v>1</v>
      </c>
      <c r="K471">
        <v>100</v>
      </c>
      <c r="L471">
        <v>29198.95703125</v>
      </c>
    </row>
    <row r="472" spans="1:12" x14ac:dyDescent="0.25">
      <c r="A472">
        <v>1789</v>
      </c>
      <c r="B472" s="1">
        <f>DATE(2023,7,27) + TIME(0,0,0)</f>
        <v>45134</v>
      </c>
      <c r="C472">
        <v>9983666176</v>
      </c>
      <c r="D472">
        <v>0</v>
      </c>
      <c r="E472">
        <v>13650216</v>
      </c>
      <c r="F472">
        <v>0</v>
      </c>
      <c r="G472">
        <v>12019764</v>
      </c>
      <c r="H472">
        <v>7</v>
      </c>
      <c r="I472">
        <v>0</v>
      </c>
      <c r="J472">
        <v>1</v>
      </c>
      <c r="K472">
        <v>100</v>
      </c>
      <c r="L472">
        <v>28730.0859375</v>
      </c>
    </row>
    <row r="473" spans="1:12" x14ac:dyDescent="0.25">
      <c r="A473">
        <v>1794.99</v>
      </c>
      <c r="B473" s="1">
        <f>DATE(2023,8,1) + TIME(23,45,35)</f>
        <v>45139.989988425928</v>
      </c>
      <c r="C473">
        <v>10055664640</v>
      </c>
      <c r="D473">
        <v>0</v>
      </c>
      <c r="E473">
        <v>13822309</v>
      </c>
      <c r="F473">
        <v>0</v>
      </c>
      <c r="G473">
        <v>12019764</v>
      </c>
      <c r="H473">
        <v>7</v>
      </c>
      <c r="I473">
        <v>0</v>
      </c>
      <c r="J473">
        <v>1</v>
      </c>
      <c r="K473">
        <v>100</v>
      </c>
      <c r="L473">
        <v>28730.0859375</v>
      </c>
    </row>
    <row r="474" spans="1:12" x14ac:dyDescent="0.25">
      <c r="A474">
        <v>1795</v>
      </c>
      <c r="B474" s="1">
        <f>DATE(2023,8,2) + TIME(0,0,0)</f>
        <v>45140</v>
      </c>
      <c r="C474">
        <v>10055784448</v>
      </c>
      <c r="D474">
        <v>0</v>
      </c>
      <c r="E474">
        <v>13822596</v>
      </c>
      <c r="F474">
        <v>0</v>
      </c>
      <c r="G474">
        <v>11983354</v>
      </c>
      <c r="H474">
        <v>7</v>
      </c>
      <c r="I474">
        <v>0</v>
      </c>
      <c r="J474">
        <v>1</v>
      </c>
      <c r="K474">
        <v>100</v>
      </c>
      <c r="L474">
        <v>28736.8046875</v>
      </c>
    </row>
    <row r="475" spans="1:12" x14ac:dyDescent="0.25">
      <c r="A475">
        <v>1799.99</v>
      </c>
      <c r="B475" s="1">
        <f>DATE(2023,8,6) + TIME(23,45,35)</f>
        <v>45144.989988425928</v>
      </c>
      <c r="C475">
        <v>10115580928</v>
      </c>
      <c r="D475">
        <v>0</v>
      </c>
      <c r="E475">
        <v>13965993</v>
      </c>
      <c r="F475">
        <v>0</v>
      </c>
      <c r="G475">
        <v>11983354</v>
      </c>
      <c r="H475">
        <v>7</v>
      </c>
      <c r="I475">
        <v>0</v>
      </c>
      <c r="J475">
        <v>1</v>
      </c>
      <c r="K475">
        <v>100</v>
      </c>
      <c r="L475">
        <v>28736.8046875</v>
      </c>
    </row>
    <row r="476" spans="1:12" x14ac:dyDescent="0.25">
      <c r="A476">
        <v>1800</v>
      </c>
      <c r="B476" s="1">
        <f>DATE(2023,8,7) + TIME(0,0,0)</f>
        <v>45145</v>
      </c>
      <c r="C476">
        <v>10115702784</v>
      </c>
      <c r="D476">
        <v>0</v>
      </c>
      <c r="E476">
        <v>13966193</v>
      </c>
      <c r="F476">
        <v>0</v>
      </c>
      <c r="G476">
        <v>12184365</v>
      </c>
      <c r="H476">
        <v>6</v>
      </c>
      <c r="I476">
        <v>0</v>
      </c>
      <c r="J476">
        <v>1</v>
      </c>
      <c r="K476">
        <v>100</v>
      </c>
      <c r="L476">
        <v>19977.34375</v>
      </c>
    </row>
    <row r="477" spans="1:12" x14ac:dyDescent="0.25">
      <c r="A477">
        <v>1800.49</v>
      </c>
      <c r="B477" s="1">
        <f>DATE(2023,8,7) + TIME(11,45,35)</f>
        <v>45145.489988425928</v>
      </c>
      <c r="C477">
        <v>10121673728</v>
      </c>
      <c r="D477">
        <v>0</v>
      </c>
      <c r="E477">
        <v>13975982</v>
      </c>
      <c r="F477">
        <v>0</v>
      </c>
      <c r="G477">
        <v>12184365</v>
      </c>
      <c r="H477">
        <v>6</v>
      </c>
      <c r="I477">
        <v>0</v>
      </c>
      <c r="J477">
        <v>1</v>
      </c>
      <c r="K477">
        <v>100</v>
      </c>
      <c r="L477">
        <v>19977.34375</v>
      </c>
    </row>
    <row r="478" spans="1:12" x14ac:dyDescent="0.25">
      <c r="A478">
        <v>1800.5</v>
      </c>
      <c r="B478" s="1">
        <f>DATE(2023,8,7) + TIME(12,0,0)</f>
        <v>45145.5</v>
      </c>
      <c r="C478">
        <v>10121793536</v>
      </c>
      <c r="D478">
        <v>0</v>
      </c>
      <c r="E478">
        <v>13976267</v>
      </c>
      <c r="F478">
        <v>0</v>
      </c>
      <c r="G478">
        <v>12050897</v>
      </c>
      <c r="H478">
        <v>7</v>
      </c>
      <c r="I478">
        <v>0</v>
      </c>
      <c r="J478">
        <v>1</v>
      </c>
      <c r="K478">
        <v>100</v>
      </c>
      <c r="L478">
        <v>28570.779296875</v>
      </c>
    </row>
    <row r="479" spans="1:12" x14ac:dyDescent="0.25">
      <c r="A479">
        <v>1808.99</v>
      </c>
      <c r="B479" s="1">
        <f>DATE(2023,8,15) + TIME(23,45,35)</f>
        <v>45153.989988425928</v>
      </c>
      <c r="C479">
        <v>10224106496</v>
      </c>
      <c r="D479">
        <v>0</v>
      </c>
      <c r="E479">
        <v>14218833</v>
      </c>
      <c r="F479">
        <v>0</v>
      </c>
      <c r="G479">
        <v>12050897</v>
      </c>
      <c r="H479">
        <v>7</v>
      </c>
      <c r="I479">
        <v>0</v>
      </c>
      <c r="J479">
        <v>1</v>
      </c>
      <c r="K479">
        <v>100</v>
      </c>
      <c r="L479">
        <v>28570.779296875</v>
      </c>
    </row>
    <row r="480" spans="1:12" x14ac:dyDescent="0.25">
      <c r="A480">
        <v>1809</v>
      </c>
      <c r="B480" s="1">
        <f>DATE(2023,8,16) + TIME(0,0,0)</f>
        <v>45154</v>
      </c>
      <c r="C480">
        <v>10224226304</v>
      </c>
      <c r="D480">
        <v>0</v>
      </c>
      <c r="E480">
        <v>14219022</v>
      </c>
      <c r="F480">
        <v>0</v>
      </c>
      <c r="G480">
        <v>11999438</v>
      </c>
      <c r="H480">
        <v>6</v>
      </c>
      <c r="I480">
        <v>0</v>
      </c>
      <c r="J480">
        <v>1</v>
      </c>
      <c r="K480">
        <v>100</v>
      </c>
      <c r="L480">
        <v>18845.189453125</v>
      </c>
    </row>
    <row r="481" spans="1:12" x14ac:dyDescent="0.25">
      <c r="A481">
        <v>1814.99</v>
      </c>
      <c r="B481" s="1">
        <f>DATE(2023,8,21) + TIME(23,45,35)</f>
        <v>45159.989988425928</v>
      </c>
      <c r="C481">
        <v>10296102912</v>
      </c>
      <c r="D481">
        <v>0</v>
      </c>
      <c r="E481">
        <v>14331904</v>
      </c>
      <c r="F481">
        <v>0</v>
      </c>
      <c r="G481">
        <v>11999438</v>
      </c>
      <c r="H481">
        <v>6</v>
      </c>
      <c r="I481">
        <v>0</v>
      </c>
      <c r="J481">
        <v>1</v>
      </c>
      <c r="K481">
        <v>100</v>
      </c>
      <c r="L481">
        <v>18845.189453125</v>
      </c>
    </row>
    <row r="482" spans="1:12" x14ac:dyDescent="0.25">
      <c r="A482">
        <v>1815</v>
      </c>
      <c r="B482" s="1">
        <f>DATE(2023,8,22) + TIME(0,0,0)</f>
        <v>45160</v>
      </c>
      <c r="C482">
        <v>10296223744</v>
      </c>
      <c r="D482">
        <v>0</v>
      </c>
      <c r="E482">
        <v>14332191</v>
      </c>
      <c r="F482">
        <v>0</v>
      </c>
      <c r="G482">
        <v>12107222</v>
      </c>
      <c r="H482">
        <v>7</v>
      </c>
      <c r="I482">
        <v>0</v>
      </c>
      <c r="J482">
        <v>1</v>
      </c>
      <c r="K482">
        <v>100</v>
      </c>
      <c r="L482">
        <v>28678.232421875</v>
      </c>
    </row>
    <row r="483" spans="1:12" x14ac:dyDescent="0.25">
      <c r="A483">
        <v>1821.99</v>
      </c>
      <c r="B483" s="1">
        <f>DATE(2023,8,28) + TIME(23,45,35)</f>
        <v>45166.989988425928</v>
      </c>
      <c r="C483">
        <v>10380853248</v>
      </c>
      <c r="D483">
        <v>0</v>
      </c>
      <c r="E483">
        <v>14532652</v>
      </c>
      <c r="F483">
        <v>0</v>
      </c>
      <c r="G483">
        <v>12107222</v>
      </c>
      <c r="H483">
        <v>7</v>
      </c>
      <c r="I483">
        <v>0</v>
      </c>
      <c r="J483">
        <v>1</v>
      </c>
      <c r="K483">
        <v>100</v>
      </c>
      <c r="L483">
        <v>28678.232421875</v>
      </c>
    </row>
    <row r="484" spans="1:12" x14ac:dyDescent="0.25">
      <c r="A484">
        <v>1822</v>
      </c>
      <c r="B484" s="1">
        <f>DATE(2023,8,29) + TIME(0,0,0)</f>
        <v>45167</v>
      </c>
      <c r="C484">
        <v>10380973056</v>
      </c>
      <c r="D484">
        <v>0</v>
      </c>
      <c r="E484">
        <v>14532938</v>
      </c>
      <c r="F484">
        <v>0</v>
      </c>
      <c r="G484">
        <v>11942395</v>
      </c>
      <c r="H484">
        <v>7</v>
      </c>
      <c r="I484">
        <v>0</v>
      </c>
      <c r="J484">
        <v>1</v>
      </c>
      <c r="K484">
        <v>100</v>
      </c>
      <c r="L484">
        <v>28623.220703125</v>
      </c>
    </row>
    <row r="485" spans="1:12" x14ac:dyDescent="0.25">
      <c r="A485">
        <v>1826.99</v>
      </c>
      <c r="B485" s="1">
        <f>DATE(2023,9,2) + TIME(23,45,35)</f>
        <v>45171.989988425928</v>
      </c>
      <c r="C485">
        <v>10440564736</v>
      </c>
      <c r="D485">
        <v>0</v>
      </c>
      <c r="E485">
        <v>14675768</v>
      </c>
      <c r="F485">
        <v>0</v>
      </c>
      <c r="G485">
        <v>11942395</v>
      </c>
      <c r="H485">
        <v>7</v>
      </c>
      <c r="I485">
        <v>0</v>
      </c>
      <c r="J485">
        <v>1</v>
      </c>
      <c r="K485">
        <v>100</v>
      </c>
      <c r="L485">
        <v>28623.220703125</v>
      </c>
    </row>
    <row r="486" spans="1:12" x14ac:dyDescent="0.25">
      <c r="A486">
        <v>1827</v>
      </c>
      <c r="B486" s="1">
        <f>DATE(2023,9,3) + TIME(0,0,0)</f>
        <v>45172</v>
      </c>
      <c r="C486">
        <v>10440684544</v>
      </c>
      <c r="D486">
        <v>0</v>
      </c>
      <c r="E486">
        <v>14676055</v>
      </c>
      <c r="F486">
        <v>0</v>
      </c>
      <c r="G486">
        <v>11962646</v>
      </c>
      <c r="H486">
        <v>7</v>
      </c>
      <c r="I486">
        <v>0</v>
      </c>
      <c r="J486">
        <v>1</v>
      </c>
      <c r="K486">
        <v>100</v>
      </c>
      <c r="L486">
        <v>28734.783203125</v>
      </c>
    </row>
    <row r="487" spans="1:12" x14ac:dyDescent="0.25">
      <c r="A487">
        <v>1840.99</v>
      </c>
      <c r="B487" s="1">
        <f>DATE(2023,9,16) + TIME(23,45,35)</f>
        <v>45185.989988425928</v>
      </c>
      <c r="C487">
        <v>10608041984</v>
      </c>
      <c r="D487">
        <v>0</v>
      </c>
      <c r="E487">
        <v>15078055</v>
      </c>
      <c r="F487">
        <v>0</v>
      </c>
      <c r="G487">
        <v>11962646</v>
      </c>
      <c r="H487">
        <v>7</v>
      </c>
      <c r="I487">
        <v>0</v>
      </c>
      <c r="J487">
        <v>1</v>
      </c>
      <c r="K487">
        <v>100</v>
      </c>
      <c r="L487">
        <v>28734.783203125</v>
      </c>
    </row>
    <row r="488" spans="1:12" x14ac:dyDescent="0.25">
      <c r="A488">
        <v>1841</v>
      </c>
      <c r="B488" s="1">
        <f>DATE(2023,9,17) + TIME(0,0,0)</f>
        <v>45186</v>
      </c>
      <c r="C488">
        <v>10608160768</v>
      </c>
      <c r="D488">
        <v>0</v>
      </c>
      <c r="E488">
        <v>15078254</v>
      </c>
      <c r="F488">
        <v>0</v>
      </c>
      <c r="G488">
        <v>11894249</v>
      </c>
      <c r="H488">
        <v>6</v>
      </c>
      <c r="I488">
        <v>0</v>
      </c>
      <c r="J488">
        <v>1</v>
      </c>
      <c r="K488">
        <v>100</v>
      </c>
      <c r="L488">
        <v>19899.296875</v>
      </c>
    </row>
    <row r="489" spans="1:12" x14ac:dyDescent="0.25">
      <c r="A489">
        <v>1843.99</v>
      </c>
      <c r="B489" s="1">
        <f>DATE(2023,9,19) + TIME(23,45,35)</f>
        <v>45188.989988425928</v>
      </c>
      <c r="C489">
        <v>10643725312</v>
      </c>
      <c r="D489">
        <v>0</v>
      </c>
      <c r="E489">
        <v>15137753</v>
      </c>
      <c r="F489">
        <v>0</v>
      </c>
      <c r="G489">
        <v>11894249</v>
      </c>
      <c r="H489">
        <v>6</v>
      </c>
      <c r="I489">
        <v>0</v>
      </c>
      <c r="J489">
        <v>1</v>
      </c>
      <c r="K489">
        <v>100</v>
      </c>
      <c r="L489">
        <v>19899.296875</v>
      </c>
    </row>
    <row r="490" spans="1:12" x14ac:dyDescent="0.25">
      <c r="A490">
        <v>1844</v>
      </c>
      <c r="B490" s="1">
        <f>DATE(2023,9,20) + TIME(0,0,0)</f>
        <v>45189</v>
      </c>
      <c r="C490">
        <v>10643846144</v>
      </c>
      <c r="D490">
        <v>0</v>
      </c>
      <c r="E490">
        <v>15138039</v>
      </c>
      <c r="F490">
        <v>0</v>
      </c>
      <c r="G490">
        <v>12077405</v>
      </c>
      <c r="H490">
        <v>7</v>
      </c>
      <c r="I490">
        <v>0</v>
      </c>
      <c r="J490">
        <v>1</v>
      </c>
      <c r="K490">
        <v>100</v>
      </c>
      <c r="L490">
        <v>28608.833984375</v>
      </c>
    </row>
    <row r="491" spans="1:12" x14ac:dyDescent="0.25">
      <c r="A491">
        <v>1859</v>
      </c>
      <c r="B491" s="1">
        <f>DATE(2023,10,5) + TIME(0,0,0)</f>
        <v>45204</v>
      </c>
      <c r="C491">
        <v>10825007104</v>
      </c>
      <c r="D491">
        <v>0</v>
      </c>
      <c r="E491">
        <v>15567171</v>
      </c>
      <c r="F491">
        <v>0</v>
      </c>
      <c r="G491">
        <v>12077405</v>
      </c>
      <c r="H491">
        <v>7</v>
      </c>
      <c r="I491">
        <v>0</v>
      </c>
      <c r="J491">
        <v>1</v>
      </c>
      <c r="K491">
        <v>100</v>
      </c>
      <c r="L491">
        <v>28608.833984375</v>
      </c>
    </row>
    <row r="492" spans="1:12" x14ac:dyDescent="0.25">
      <c r="A492">
        <v>1859.99</v>
      </c>
      <c r="B492" s="1">
        <f>DATE(2023,10,5) + TIME(23,45,35)</f>
        <v>45204.989988425928</v>
      </c>
      <c r="C492">
        <v>10836963328</v>
      </c>
      <c r="D492">
        <v>0</v>
      </c>
      <c r="E492">
        <v>15595494</v>
      </c>
      <c r="F492">
        <v>0</v>
      </c>
      <c r="G492">
        <v>12077405</v>
      </c>
      <c r="H492">
        <v>7</v>
      </c>
      <c r="I492">
        <v>0</v>
      </c>
      <c r="J492">
        <v>1</v>
      </c>
      <c r="K492">
        <v>100</v>
      </c>
      <c r="L492">
        <v>28608.833984375</v>
      </c>
    </row>
    <row r="493" spans="1:12" x14ac:dyDescent="0.25">
      <c r="A493">
        <v>1860</v>
      </c>
      <c r="B493" s="1">
        <f>DATE(2023,10,6) + TIME(0,0,0)</f>
        <v>45205</v>
      </c>
      <c r="C493">
        <v>10837083136</v>
      </c>
      <c r="D493">
        <v>0</v>
      </c>
      <c r="E493">
        <v>15595777</v>
      </c>
      <c r="F493">
        <v>0</v>
      </c>
      <c r="G493">
        <v>11981338</v>
      </c>
      <c r="H493">
        <v>7</v>
      </c>
      <c r="I493">
        <v>0</v>
      </c>
      <c r="J493">
        <v>1</v>
      </c>
      <c r="K493">
        <v>100</v>
      </c>
      <c r="L493">
        <v>28232.265625</v>
      </c>
    </row>
    <row r="494" spans="1:12" x14ac:dyDescent="0.25">
      <c r="A494">
        <v>1870.99</v>
      </c>
      <c r="B494" s="1">
        <f>DATE(2023,10,16) + TIME(23,45,35)</f>
        <v>45215.989988425928</v>
      </c>
      <c r="C494">
        <v>10968758272</v>
      </c>
      <c r="D494">
        <v>0</v>
      </c>
      <c r="E494">
        <v>15906049</v>
      </c>
      <c r="F494">
        <v>0</v>
      </c>
      <c r="G494">
        <v>11981338</v>
      </c>
      <c r="H494">
        <v>7</v>
      </c>
      <c r="I494">
        <v>0</v>
      </c>
      <c r="J494">
        <v>1</v>
      </c>
      <c r="K494">
        <v>100</v>
      </c>
      <c r="L494">
        <v>28232.265625</v>
      </c>
    </row>
    <row r="495" spans="1:12" x14ac:dyDescent="0.25">
      <c r="A495">
        <v>1871</v>
      </c>
      <c r="B495" s="1">
        <f>DATE(2023,10,17) + TIME(0,0,0)</f>
        <v>45216</v>
      </c>
      <c r="C495">
        <v>10968877056</v>
      </c>
      <c r="D495">
        <v>0</v>
      </c>
      <c r="E495">
        <v>15906330</v>
      </c>
      <c r="F495">
        <v>0</v>
      </c>
      <c r="G495">
        <v>11874391</v>
      </c>
      <c r="H495">
        <v>7</v>
      </c>
      <c r="I495">
        <v>0</v>
      </c>
      <c r="J495">
        <v>1</v>
      </c>
      <c r="K495">
        <v>100</v>
      </c>
      <c r="L495">
        <v>28102.61328125</v>
      </c>
    </row>
    <row r="496" spans="1:12" x14ac:dyDescent="0.25">
      <c r="A496">
        <v>1873.99</v>
      </c>
      <c r="B496" s="1">
        <f>DATE(2023,10,19) + TIME(23,45,35)</f>
        <v>45218.989988425928</v>
      </c>
      <c r="C496">
        <v>11004381184</v>
      </c>
      <c r="D496">
        <v>0</v>
      </c>
      <c r="E496">
        <v>15990357</v>
      </c>
      <c r="F496">
        <v>0</v>
      </c>
      <c r="G496">
        <v>11874391</v>
      </c>
      <c r="H496">
        <v>7</v>
      </c>
      <c r="I496">
        <v>0</v>
      </c>
      <c r="J496">
        <v>1</v>
      </c>
      <c r="K496">
        <v>100</v>
      </c>
      <c r="L496">
        <v>28102.61328125</v>
      </c>
    </row>
    <row r="497" spans="1:12" x14ac:dyDescent="0.25">
      <c r="A497">
        <v>1874</v>
      </c>
      <c r="B497" s="1">
        <f>DATE(2023,10,20) + TIME(0,0,0)</f>
        <v>45219</v>
      </c>
      <c r="C497">
        <v>11004477440</v>
      </c>
      <c r="D497">
        <v>0</v>
      </c>
      <c r="E497">
        <v>15990640</v>
      </c>
      <c r="F497">
        <v>0</v>
      </c>
      <c r="G497">
        <v>9591230</v>
      </c>
      <c r="H497">
        <v>6</v>
      </c>
      <c r="I497">
        <v>0</v>
      </c>
      <c r="J497">
        <v>1</v>
      </c>
      <c r="K497">
        <v>100</v>
      </c>
      <c r="L497">
        <v>28280.416015625</v>
      </c>
    </row>
    <row r="498" spans="1:12" x14ac:dyDescent="0.25">
      <c r="A498">
        <v>1874.99</v>
      </c>
      <c r="B498" s="1">
        <f>DATE(2023,10,20) + TIME(23,45,35)</f>
        <v>45219.989988425928</v>
      </c>
      <c r="C498">
        <v>11013972992</v>
      </c>
      <c r="D498">
        <v>0</v>
      </c>
      <c r="E498">
        <v>16018637</v>
      </c>
      <c r="F498">
        <v>0</v>
      </c>
      <c r="G498">
        <v>9591230</v>
      </c>
      <c r="H498">
        <v>6</v>
      </c>
      <c r="I498">
        <v>0</v>
      </c>
      <c r="J498">
        <v>1</v>
      </c>
      <c r="K498">
        <v>100</v>
      </c>
      <c r="L498">
        <v>28280.416015625</v>
      </c>
    </row>
    <row r="499" spans="1:12" x14ac:dyDescent="0.25">
      <c r="A499">
        <v>1875</v>
      </c>
      <c r="B499" s="1">
        <f>DATE(2023,10,21) + TIME(0,0,0)</f>
        <v>45220</v>
      </c>
      <c r="C499">
        <v>11014065152</v>
      </c>
      <c r="D499">
        <v>0</v>
      </c>
      <c r="E499">
        <v>16018919</v>
      </c>
      <c r="F499">
        <v>0</v>
      </c>
      <c r="G499">
        <v>9216159</v>
      </c>
      <c r="H499">
        <v>6</v>
      </c>
      <c r="I499">
        <v>0</v>
      </c>
      <c r="J499">
        <v>1</v>
      </c>
      <c r="K499">
        <v>100</v>
      </c>
      <c r="L499">
        <v>28152.484375</v>
      </c>
    </row>
    <row r="500" spans="1:12" x14ac:dyDescent="0.25">
      <c r="A500">
        <v>1877.99</v>
      </c>
      <c r="B500" s="1">
        <f>DATE(2023,10,23) + TIME(23,45,35)</f>
        <v>45222.989988425928</v>
      </c>
      <c r="C500">
        <v>11041620992</v>
      </c>
      <c r="D500">
        <v>0</v>
      </c>
      <c r="E500">
        <v>16103095</v>
      </c>
      <c r="F500">
        <v>0</v>
      </c>
      <c r="G500">
        <v>9216159</v>
      </c>
      <c r="H500">
        <v>6</v>
      </c>
      <c r="I500">
        <v>0</v>
      </c>
      <c r="J500">
        <v>1</v>
      </c>
      <c r="K500">
        <v>100</v>
      </c>
      <c r="L500">
        <v>28152.484375</v>
      </c>
    </row>
    <row r="501" spans="1:12" x14ac:dyDescent="0.25">
      <c r="A501">
        <v>1878</v>
      </c>
      <c r="B501" s="1">
        <f>DATE(2023,10,24) + TIME(0,0,0)</f>
        <v>45223</v>
      </c>
      <c r="C501">
        <v>11041740800</v>
      </c>
      <c r="D501">
        <v>0</v>
      </c>
      <c r="E501">
        <v>16103385</v>
      </c>
      <c r="F501">
        <v>0</v>
      </c>
      <c r="G501">
        <v>11977062</v>
      </c>
      <c r="H501">
        <v>7</v>
      </c>
      <c r="I501">
        <v>0</v>
      </c>
      <c r="J501">
        <v>1</v>
      </c>
      <c r="K501">
        <v>100</v>
      </c>
      <c r="L501">
        <v>29028.59765625</v>
      </c>
    </row>
    <row r="502" spans="1:12" x14ac:dyDescent="0.25">
      <c r="A502">
        <v>1878.99</v>
      </c>
      <c r="B502" s="1">
        <f>DATE(2023,10,24) + TIME(23,45,35)</f>
        <v>45223.989988425928</v>
      </c>
      <c r="C502">
        <v>11053597696</v>
      </c>
      <c r="D502">
        <v>0</v>
      </c>
      <c r="E502">
        <v>16132123</v>
      </c>
      <c r="F502">
        <v>0</v>
      </c>
      <c r="G502">
        <v>11977062</v>
      </c>
      <c r="H502">
        <v>7</v>
      </c>
      <c r="I502">
        <v>0</v>
      </c>
      <c r="J502">
        <v>1</v>
      </c>
      <c r="K502">
        <v>100</v>
      </c>
      <c r="L502">
        <v>29028.59765625</v>
      </c>
    </row>
    <row r="503" spans="1:12" x14ac:dyDescent="0.25">
      <c r="A503">
        <v>1879</v>
      </c>
      <c r="B503" s="1">
        <f>DATE(2023,10,25) + TIME(0,0,0)</f>
        <v>45224</v>
      </c>
      <c r="C503">
        <v>11053719552</v>
      </c>
      <c r="D503">
        <v>0</v>
      </c>
      <c r="E503">
        <v>16132311</v>
      </c>
      <c r="F503">
        <v>0</v>
      </c>
      <c r="G503">
        <v>12139053</v>
      </c>
      <c r="H503">
        <v>6</v>
      </c>
      <c r="I503">
        <v>0</v>
      </c>
      <c r="J503">
        <v>1</v>
      </c>
      <c r="K503">
        <v>100</v>
      </c>
      <c r="L503">
        <v>18718.654296875</v>
      </c>
    </row>
    <row r="504" spans="1:12" x14ac:dyDescent="0.25">
      <c r="A504">
        <v>1880.84</v>
      </c>
      <c r="B504" s="1">
        <f>DATE(2023,10,26) + TIME(20,9,35)</f>
        <v>45225.839988425927</v>
      </c>
      <c r="C504">
        <v>11076055040</v>
      </c>
      <c r="D504">
        <v>0</v>
      </c>
      <c r="E504">
        <v>16166753</v>
      </c>
      <c r="F504">
        <v>0</v>
      </c>
      <c r="G504">
        <v>12139053</v>
      </c>
      <c r="H504">
        <v>6</v>
      </c>
      <c r="I504">
        <v>0</v>
      </c>
      <c r="J504">
        <v>1</v>
      </c>
      <c r="K504">
        <v>100</v>
      </c>
      <c r="L504">
        <v>18718.654296875</v>
      </c>
    </row>
    <row r="505" spans="1:12" x14ac:dyDescent="0.25">
      <c r="A505">
        <v>1880.99</v>
      </c>
      <c r="B505" s="1">
        <f>DATE(2023,10,26) + TIME(23,45,35)</f>
        <v>45225.989988425928</v>
      </c>
      <c r="C505">
        <v>11077876736</v>
      </c>
      <c r="D505">
        <v>0</v>
      </c>
      <c r="E505">
        <v>16169561</v>
      </c>
      <c r="F505">
        <v>0</v>
      </c>
      <c r="G505">
        <v>12139053</v>
      </c>
      <c r="H505">
        <v>6</v>
      </c>
      <c r="I505">
        <v>0</v>
      </c>
      <c r="J505">
        <v>1</v>
      </c>
      <c r="K505">
        <v>100</v>
      </c>
      <c r="L505">
        <v>18718.654296875</v>
      </c>
    </row>
    <row r="506" spans="1:12" x14ac:dyDescent="0.25">
      <c r="A506">
        <v>1881</v>
      </c>
      <c r="B506" s="1">
        <f>DATE(2023,10,27) + TIME(0,0,0)</f>
        <v>45226</v>
      </c>
      <c r="C506">
        <v>11077994496</v>
      </c>
      <c r="D506">
        <v>0</v>
      </c>
      <c r="E506">
        <v>16169744</v>
      </c>
      <c r="F506">
        <v>0</v>
      </c>
      <c r="G506">
        <v>11814475</v>
      </c>
      <c r="H506">
        <v>6</v>
      </c>
      <c r="I506">
        <v>0</v>
      </c>
      <c r="J506">
        <v>1</v>
      </c>
      <c r="K506">
        <v>100</v>
      </c>
      <c r="L506">
        <v>18305.564453125</v>
      </c>
    </row>
    <row r="507" spans="1:12" x14ac:dyDescent="0.25">
      <c r="A507">
        <v>1881.99</v>
      </c>
      <c r="B507" s="1">
        <f>DATE(2023,10,27) + TIME(23,45,35)</f>
        <v>45226.989988425928</v>
      </c>
      <c r="C507">
        <v>11089690624</v>
      </c>
      <c r="D507">
        <v>0</v>
      </c>
      <c r="E507">
        <v>16187866</v>
      </c>
      <c r="F507">
        <v>0</v>
      </c>
      <c r="G507">
        <v>11814475</v>
      </c>
      <c r="H507">
        <v>6</v>
      </c>
      <c r="I507">
        <v>0</v>
      </c>
      <c r="J507">
        <v>1</v>
      </c>
      <c r="K507">
        <v>100</v>
      </c>
      <c r="L507">
        <v>18305.564453125</v>
      </c>
    </row>
    <row r="508" spans="1:12" x14ac:dyDescent="0.25">
      <c r="A508">
        <v>1882</v>
      </c>
      <c r="B508" s="1">
        <f>DATE(2023,10,28) + TIME(0,0,0)</f>
        <v>45227</v>
      </c>
      <c r="C508">
        <v>11089810432</v>
      </c>
      <c r="D508">
        <v>0</v>
      </c>
      <c r="E508">
        <v>16188153</v>
      </c>
      <c r="F508">
        <v>0</v>
      </c>
      <c r="G508">
        <v>11999521</v>
      </c>
      <c r="H508">
        <v>7</v>
      </c>
      <c r="I508">
        <v>0</v>
      </c>
      <c r="J508">
        <v>1</v>
      </c>
      <c r="K508">
        <v>100</v>
      </c>
      <c r="L508">
        <v>28635.193359375</v>
      </c>
    </row>
    <row r="509" spans="1:12" x14ac:dyDescent="0.25">
      <c r="A509">
        <v>1911.99</v>
      </c>
      <c r="B509" s="1">
        <f>DATE(2023,11,26) + TIME(23,45,35)</f>
        <v>45256.989988425928</v>
      </c>
      <c r="C509">
        <v>11449676800</v>
      </c>
      <c r="D509">
        <v>0</v>
      </c>
      <c r="E509">
        <v>17046922</v>
      </c>
      <c r="F509">
        <v>0</v>
      </c>
      <c r="G509">
        <v>11999521</v>
      </c>
      <c r="H509">
        <v>7</v>
      </c>
      <c r="I509">
        <v>0</v>
      </c>
      <c r="J509">
        <v>1</v>
      </c>
      <c r="K509">
        <v>100</v>
      </c>
      <c r="L509">
        <v>28635.193359375</v>
      </c>
    </row>
    <row r="510" spans="1:12" x14ac:dyDescent="0.25">
      <c r="A510">
        <v>1912</v>
      </c>
      <c r="B510" s="1">
        <f>DATE(2023,11,27) + TIME(0,0,0)</f>
        <v>45257</v>
      </c>
      <c r="C510">
        <v>11449795584</v>
      </c>
      <c r="D510">
        <v>0</v>
      </c>
      <c r="E510">
        <v>17047206</v>
      </c>
      <c r="F510">
        <v>0</v>
      </c>
      <c r="G510">
        <v>11959491</v>
      </c>
      <c r="H510">
        <v>7</v>
      </c>
      <c r="I510">
        <v>0</v>
      </c>
      <c r="J510">
        <v>1</v>
      </c>
      <c r="K510">
        <v>100</v>
      </c>
      <c r="L510">
        <v>28345.1171875</v>
      </c>
    </row>
    <row r="511" spans="1:12" x14ac:dyDescent="0.25">
      <c r="A511">
        <v>1919</v>
      </c>
      <c r="B511" s="1">
        <f>DATE(2023,12,4) + TIME(0,0,0)</f>
        <v>45264</v>
      </c>
      <c r="C511">
        <v>11533512704</v>
      </c>
      <c r="D511">
        <v>0</v>
      </c>
      <c r="E511">
        <v>17245622</v>
      </c>
      <c r="F511">
        <v>0</v>
      </c>
      <c r="G511">
        <v>11959491</v>
      </c>
      <c r="H511">
        <v>7</v>
      </c>
      <c r="I511">
        <v>0</v>
      </c>
      <c r="J511">
        <v>1</v>
      </c>
      <c r="K511">
        <v>100</v>
      </c>
      <c r="L511">
        <v>28345.1171875</v>
      </c>
    </row>
    <row r="512" spans="1:12" x14ac:dyDescent="0.25">
      <c r="A512">
        <v>1919.99</v>
      </c>
      <c r="B512" s="1">
        <f>DATE(2023,12,4) + TIME(23,45,35)</f>
        <v>45264.989988425928</v>
      </c>
      <c r="C512">
        <v>11545352192</v>
      </c>
      <c r="D512">
        <v>0</v>
      </c>
      <c r="E512">
        <v>17273684</v>
      </c>
      <c r="F512">
        <v>0</v>
      </c>
      <c r="G512">
        <v>11959491</v>
      </c>
      <c r="H512">
        <v>7</v>
      </c>
      <c r="I512">
        <v>0</v>
      </c>
      <c r="J512">
        <v>1</v>
      </c>
      <c r="K512">
        <v>100</v>
      </c>
      <c r="L512">
        <v>28345.1171875</v>
      </c>
    </row>
    <row r="513" spans="1:12" x14ac:dyDescent="0.25">
      <c r="A513">
        <v>1920</v>
      </c>
      <c r="B513" s="1">
        <f>DATE(2023,12,5) + TIME(0,0,0)</f>
        <v>45265</v>
      </c>
      <c r="C513">
        <v>11545472000</v>
      </c>
      <c r="D513">
        <v>0</v>
      </c>
      <c r="E513">
        <v>17273966</v>
      </c>
      <c r="F513">
        <v>0</v>
      </c>
      <c r="G513">
        <v>11984086</v>
      </c>
      <c r="H513">
        <v>7</v>
      </c>
      <c r="I513">
        <v>0</v>
      </c>
      <c r="J513">
        <v>1</v>
      </c>
      <c r="K513">
        <v>100</v>
      </c>
      <c r="L513">
        <v>28352.828125</v>
      </c>
    </row>
    <row r="514" spans="1:12" x14ac:dyDescent="0.25">
      <c r="A514">
        <v>1930.99</v>
      </c>
      <c r="B514" s="1">
        <f>DATE(2023,12,15) + TIME(23,45,35)</f>
        <v>45275.989988425928</v>
      </c>
      <c r="C514">
        <v>11677176832</v>
      </c>
      <c r="D514">
        <v>0</v>
      </c>
      <c r="E514">
        <v>17585564</v>
      </c>
      <c r="F514">
        <v>0</v>
      </c>
      <c r="G514">
        <v>11984086</v>
      </c>
      <c r="H514">
        <v>7</v>
      </c>
      <c r="I514">
        <v>0</v>
      </c>
      <c r="J514">
        <v>1</v>
      </c>
      <c r="K514">
        <v>100</v>
      </c>
      <c r="L514">
        <v>28352.828125</v>
      </c>
    </row>
    <row r="515" spans="1:12" x14ac:dyDescent="0.25">
      <c r="A515">
        <v>1931</v>
      </c>
      <c r="B515" s="1">
        <f>DATE(2023,12,16) + TIME(0,0,0)</f>
        <v>45276</v>
      </c>
      <c r="C515">
        <v>11677296640</v>
      </c>
      <c r="D515">
        <v>0</v>
      </c>
      <c r="E515">
        <v>17585844</v>
      </c>
      <c r="F515">
        <v>0</v>
      </c>
      <c r="G515">
        <v>11969012</v>
      </c>
      <c r="H515">
        <v>7</v>
      </c>
      <c r="I515">
        <v>0</v>
      </c>
      <c r="J515">
        <v>1</v>
      </c>
      <c r="K515">
        <v>100</v>
      </c>
      <c r="L515">
        <v>28072.154296875</v>
      </c>
    </row>
    <row r="516" spans="1:12" x14ac:dyDescent="0.25">
      <c r="A516">
        <v>1931.99</v>
      </c>
      <c r="B516" s="1">
        <f>DATE(2023,12,16) + TIME(23,45,35)</f>
        <v>45276.989988425928</v>
      </c>
      <c r="C516">
        <v>11689146368</v>
      </c>
      <c r="D516">
        <v>0</v>
      </c>
      <c r="E516">
        <v>17613636</v>
      </c>
      <c r="F516">
        <v>0</v>
      </c>
      <c r="G516">
        <v>11969012</v>
      </c>
      <c r="H516">
        <v>7</v>
      </c>
      <c r="I516">
        <v>0</v>
      </c>
      <c r="J516">
        <v>1</v>
      </c>
      <c r="K516">
        <v>100</v>
      </c>
      <c r="L516">
        <v>28072.154296875</v>
      </c>
    </row>
    <row r="517" spans="1:12" x14ac:dyDescent="0.25">
      <c r="A517">
        <v>1932</v>
      </c>
      <c r="B517" s="1">
        <f>DATE(2023,12,17) + TIME(0,0,0)</f>
        <v>45277</v>
      </c>
      <c r="C517">
        <v>11689262080</v>
      </c>
      <c r="D517">
        <v>0</v>
      </c>
      <c r="E517">
        <v>17613926</v>
      </c>
      <c r="F517">
        <v>0</v>
      </c>
      <c r="G517">
        <v>11603295</v>
      </c>
      <c r="H517">
        <v>6</v>
      </c>
      <c r="I517">
        <v>0</v>
      </c>
      <c r="J517">
        <v>1</v>
      </c>
      <c r="K517">
        <v>100</v>
      </c>
      <c r="L517">
        <v>28986.029296875</v>
      </c>
    </row>
    <row r="518" spans="1:12" x14ac:dyDescent="0.25">
      <c r="A518">
        <v>1934</v>
      </c>
      <c r="B518" s="1">
        <f>DATE(2023,12,19) + TIME(0,0,0)</f>
        <v>45279</v>
      </c>
      <c r="C518">
        <v>11712468992</v>
      </c>
      <c r="D518">
        <v>0</v>
      </c>
      <c r="E518">
        <v>17671898</v>
      </c>
      <c r="F518">
        <v>0</v>
      </c>
      <c r="G518">
        <v>11603295</v>
      </c>
      <c r="H518">
        <v>6</v>
      </c>
      <c r="I518">
        <v>0</v>
      </c>
      <c r="J518">
        <v>1</v>
      </c>
      <c r="K518">
        <v>100</v>
      </c>
      <c r="L518">
        <v>28986.029296875</v>
      </c>
    </row>
    <row r="519" spans="1:12" x14ac:dyDescent="0.25">
      <c r="A519">
        <v>1934.99</v>
      </c>
      <c r="B519" s="1">
        <f>DATE(2023,12,19) + TIME(23,45,35)</f>
        <v>45279.989988425928</v>
      </c>
      <c r="C519">
        <v>11723956224</v>
      </c>
      <c r="D519">
        <v>0</v>
      </c>
      <c r="E519">
        <v>17700594</v>
      </c>
      <c r="F519">
        <v>0</v>
      </c>
      <c r="G519">
        <v>11603295</v>
      </c>
      <c r="H519">
        <v>6</v>
      </c>
      <c r="I519">
        <v>0</v>
      </c>
      <c r="J519">
        <v>1</v>
      </c>
      <c r="K519">
        <v>100</v>
      </c>
      <c r="L519">
        <v>28986.029296875</v>
      </c>
    </row>
    <row r="520" spans="1:12" x14ac:dyDescent="0.25">
      <c r="A520">
        <v>1935</v>
      </c>
      <c r="B520" s="1">
        <f>DATE(2023,12,20) + TIME(0,0,0)</f>
        <v>45280</v>
      </c>
      <c r="C520">
        <v>11724077056</v>
      </c>
      <c r="D520">
        <v>0</v>
      </c>
      <c r="E520">
        <v>17700884</v>
      </c>
      <c r="F520">
        <v>0</v>
      </c>
      <c r="G520">
        <v>12059833</v>
      </c>
      <c r="H520">
        <v>7</v>
      </c>
      <c r="I520">
        <v>0</v>
      </c>
      <c r="J520">
        <v>1</v>
      </c>
      <c r="K520">
        <v>100</v>
      </c>
      <c r="L520">
        <v>28995.791015625</v>
      </c>
    </row>
    <row r="521" spans="1:12" x14ac:dyDescent="0.25">
      <c r="A521">
        <v>1935.99</v>
      </c>
      <c r="B521" s="1">
        <f>DATE(2023,12,20) + TIME(23,45,35)</f>
        <v>45280.989988425928</v>
      </c>
      <c r="C521">
        <v>11736015872</v>
      </c>
      <c r="D521">
        <v>0</v>
      </c>
      <c r="E521">
        <v>17729590</v>
      </c>
      <c r="F521">
        <v>0</v>
      </c>
      <c r="G521">
        <v>12059833</v>
      </c>
      <c r="H521">
        <v>7</v>
      </c>
      <c r="I521">
        <v>0</v>
      </c>
      <c r="J521">
        <v>1</v>
      </c>
      <c r="K521">
        <v>100</v>
      </c>
      <c r="L521">
        <v>28995.791015625</v>
      </c>
    </row>
    <row r="522" spans="1:12" x14ac:dyDescent="0.25">
      <c r="A522">
        <v>1936</v>
      </c>
      <c r="B522" s="1">
        <f>DATE(2023,12,21) + TIME(0,0,0)</f>
        <v>45281</v>
      </c>
      <c r="C522">
        <v>11736135680</v>
      </c>
      <c r="D522">
        <v>0</v>
      </c>
      <c r="E522">
        <v>17729870</v>
      </c>
      <c r="F522">
        <v>0</v>
      </c>
      <c r="G522">
        <v>12003959</v>
      </c>
      <c r="H522">
        <v>7</v>
      </c>
      <c r="I522">
        <v>0</v>
      </c>
      <c r="J522">
        <v>1</v>
      </c>
      <c r="K522">
        <v>100</v>
      </c>
      <c r="L522">
        <v>27904.728515625</v>
      </c>
    </row>
    <row r="523" spans="1:12" x14ac:dyDescent="0.25">
      <c r="A523">
        <v>1944.99</v>
      </c>
      <c r="B523" s="1">
        <f>DATE(2023,12,29) + TIME(23,45,35)</f>
        <v>45289.989988425928</v>
      </c>
      <c r="C523">
        <v>11844051968</v>
      </c>
      <c r="D523">
        <v>0</v>
      </c>
      <c r="E523">
        <v>17980732</v>
      </c>
      <c r="F523">
        <v>0</v>
      </c>
      <c r="G523">
        <v>12003959</v>
      </c>
      <c r="H523">
        <v>7</v>
      </c>
      <c r="I523">
        <v>0</v>
      </c>
      <c r="J523">
        <v>1</v>
      </c>
      <c r="K523">
        <v>100</v>
      </c>
      <c r="L523">
        <v>27904.728515625</v>
      </c>
    </row>
    <row r="524" spans="1:12" x14ac:dyDescent="0.25">
      <c r="A524">
        <v>1945</v>
      </c>
      <c r="B524" s="1">
        <f>DATE(2023,12,30) + TIME(0,0,0)</f>
        <v>45290</v>
      </c>
      <c r="C524">
        <v>11844170752</v>
      </c>
      <c r="D524">
        <v>0</v>
      </c>
      <c r="E524">
        <v>17980968</v>
      </c>
      <c r="F524">
        <v>0</v>
      </c>
      <c r="G524">
        <v>11926880</v>
      </c>
      <c r="H524">
        <v>7</v>
      </c>
      <c r="I524">
        <v>0</v>
      </c>
      <c r="J524">
        <v>1</v>
      </c>
      <c r="K524">
        <v>100</v>
      </c>
      <c r="L524">
        <v>23536.943359375</v>
      </c>
    </row>
    <row r="525" spans="1:12" x14ac:dyDescent="0.25">
      <c r="A525">
        <v>1949.74</v>
      </c>
      <c r="B525" s="1">
        <f>DATE(2024,1,3) + TIME(17,45,35)</f>
        <v>45294.739988425928</v>
      </c>
      <c r="C525">
        <v>11900704768</v>
      </c>
      <c r="D525">
        <v>0</v>
      </c>
      <c r="E525">
        <v>18092534</v>
      </c>
      <c r="F525">
        <v>0</v>
      </c>
      <c r="G525">
        <v>11926880</v>
      </c>
      <c r="H525">
        <v>7</v>
      </c>
      <c r="I525">
        <v>0</v>
      </c>
      <c r="J525">
        <v>1</v>
      </c>
      <c r="K525">
        <v>100</v>
      </c>
      <c r="L525">
        <v>23536.943359375</v>
      </c>
    </row>
    <row r="526" spans="1:12" x14ac:dyDescent="0.25">
      <c r="A526">
        <v>1949.99</v>
      </c>
      <c r="B526" s="1">
        <f>DATE(2024,1,3) + TIME(23,45,35)</f>
        <v>45294.989988425928</v>
      </c>
      <c r="C526">
        <v>11903685632</v>
      </c>
      <c r="D526">
        <v>0</v>
      </c>
      <c r="E526">
        <v>18098418</v>
      </c>
      <c r="F526">
        <v>0</v>
      </c>
      <c r="G526">
        <v>11926880</v>
      </c>
      <c r="H526">
        <v>7</v>
      </c>
      <c r="I526">
        <v>0</v>
      </c>
      <c r="J526">
        <v>1</v>
      </c>
      <c r="K526">
        <v>100</v>
      </c>
      <c r="L526">
        <v>23536.943359375</v>
      </c>
    </row>
    <row r="527" spans="1:12" x14ac:dyDescent="0.25">
      <c r="A527">
        <v>1950</v>
      </c>
      <c r="B527" s="1">
        <f>DATE(2024,1,4) + TIME(0,0,0)</f>
        <v>45295</v>
      </c>
      <c r="C527">
        <v>11903805440</v>
      </c>
      <c r="D527">
        <v>0</v>
      </c>
      <c r="E527">
        <v>18098648</v>
      </c>
      <c r="F527">
        <v>0</v>
      </c>
      <c r="G527">
        <v>11895499</v>
      </c>
      <c r="H527">
        <v>7</v>
      </c>
      <c r="I527">
        <v>0</v>
      </c>
      <c r="J527">
        <v>1</v>
      </c>
      <c r="K527">
        <v>100</v>
      </c>
      <c r="L527">
        <v>23135.083984375</v>
      </c>
    </row>
    <row r="528" spans="1:12" x14ac:dyDescent="0.25">
      <c r="A528">
        <v>1950.99</v>
      </c>
      <c r="B528" s="1">
        <f>DATE(2024,1,4) + TIME(23,45,35)</f>
        <v>45295.989988425928</v>
      </c>
      <c r="C528">
        <v>11915581440</v>
      </c>
      <c r="D528">
        <v>0</v>
      </c>
      <c r="E528">
        <v>18121552</v>
      </c>
      <c r="F528">
        <v>0</v>
      </c>
      <c r="G528">
        <v>11895499</v>
      </c>
      <c r="H528">
        <v>7</v>
      </c>
      <c r="I528">
        <v>0</v>
      </c>
      <c r="J528">
        <v>1</v>
      </c>
      <c r="K528">
        <v>100</v>
      </c>
      <c r="L528">
        <v>23135.083984375</v>
      </c>
    </row>
    <row r="529" spans="1:12" x14ac:dyDescent="0.25">
      <c r="A529">
        <v>1951</v>
      </c>
      <c r="B529" s="1">
        <f>DATE(2024,1,5) + TIME(0,0,0)</f>
        <v>45296</v>
      </c>
      <c r="C529">
        <v>11915701248</v>
      </c>
      <c r="D529">
        <v>0</v>
      </c>
      <c r="E529">
        <v>18121786</v>
      </c>
      <c r="F529">
        <v>0</v>
      </c>
      <c r="G529">
        <v>12001260</v>
      </c>
      <c r="H529">
        <v>7</v>
      </c>
      <c r="I529">
        <v>0</v>
      </c>
      <c r="J529">
        <v>1</v>
      </c>
      <c r="K529">
        <v>100</v>
      </c>
      <c r="L529">
        <v>23271.2421875</v>
      </c>
    </row>
    <row r="530" spans="1:12" x14ac:dyDescent="0.25">
      <c r="A530">
        <v>1953.99</v>
      </c>
      <c r="B530" s="1">
        <f>DATE(2024,1,7) + TIME(23,45,35)</f>
        <v>45298.989988425928</v>
      </c>
      <c r="C530">
        <v>11951585280</v>
      </c>
      <c r="D530">
        <v>0</v>
      </c>
      <c r="E530">
        <v>18191366</v>
      </c>
      <c r="F530">
        <v>0</v>
      </c>
      <c r="G530">
        <v>12001260</v>
      </c>
      <c r="H530">
        <v>7</v>
      </c>
      <c r="I530">
        <v>0</v>
      </c>
      <c r="J530">
        <v>1</v>
      </c>
      <c r="K530">
        <v>100</v>
      </c>
      <c r="L530">
        <v>23271.2421875</v>
      </c>
    </row>
    <row r="531" spans="1:12" x14ac:dyDescent="0.25">
      <c r="A531">
        <v>1954</v>
      </c>
      <c r="B531" s="1">
        <f>DATE(2024,1,8) + TIME(0,0,0)</f>
        <v>45299</v>
      </c>
      <c r="C531">
        <v>11951706112</v>
      </c>
      <c r="D531">
        <v>0</v>
      </c>
      <c r="E531">
        <v>18191592</v>
      </c>
      <c r="F531">
        <v>0</v>
      </c>
      <c r="G531">
        <v>12091012</v>
      </c>
      <c r="H531">
        <v>7</v>
      </c>
      <c r="I531">
        <v>0</v>
      </c>
      <c r="J531">
        <v>1</v>
      </c>
      <c r="K531">
        <v>100</v>
      </c>
      <c r="L531">
        <v>22509.62109375</v>
      </c>
    </row>
    <row r="532" spans="1:12" x14ac:dyDescent="0.25">
      <c r="A532">
        <v>1967.56</v>
      </c>
      <c r="B532" s="1">
        <f>DATE(2024,1,21) + TIME(13,26,23)</f>
        <v>45312.559988425928</v>
      </c>
      <c r="C532">
        <v>12115659776</v>
      </c>
      <c r="D532">
        <v>0</v>
      </c>
      <c r="E532">
        <v>18496822</v>
      </c>
      <c r="F532">
        <v>0</v>
      </c>
      <c r="G532">
        <v>12091012</v>
      </c>
      <c r="H532">
        <v>7</v>
      </c>
      <c r="I532">
        <v>0</v>
      </c>
      <c r="J532">
        <v>1</v>
      </c>
      <c r="K532">
        <v>100</v>
      </c>
      <c r="L532">
        <v>22509.62109375</v>
      </c>
    </row>
    <row r="533" spans="1:12" x14ac:dyDescent="0.25">
      <c r="A533">
        <v>1967.99</v>
      </c>
      <c r="B533" s="1">
        <f>DATE(2024,1,21) + TIME(23,45,35)</f>
        <v>45312.989988425928</v>
      </c>
      <c r="C533">
        <v>12120859648</v>
      </c>
      <c r="D533">
        <v>0</v>
      </c>
      <c r="E533">
        <v>18506500</v>
      </c>
      <c r="F533">
        <v>0</v>
      </c>
      <c r="G533">
        <v>12091012</v>
      </c>
      <c r="H533">
        <v>7</v>
      </c>
      <c r="I533">
        <v>0</v>
      </c>
      <c r="J533">
        <v>1</v>
      </c>
      <c r="K533">
        <v>100</v>
      </c>
      <c r="L533">
        <v>22509.62109375</v>
      </c>
    </row>
    <row r="534" spans="1:12" x14ac:dyDescent="0.25">
      <c r="A534">
        <v>1968</v>
      </c>
      <c r="B534" s="1">
        <f>DATE(2024,1,22) + TIME(0,0,0)</f>
        <v>45313</v>
      </c>
      <c r="C534">
        <v>12120978432</v>
      </c>
      <c r="D534">
        <v>0</v>
      </c>
      <c r="E534">
        <v>18506722</v>
      </c>
      <c r="F534">
        <v>0</v>
      </c>
      <c r="G534">
        <v>11940353</v>
      </c>
      <c r="H534">
        <v>7</v>
      </c>
      <c r="I534">
        <v>0</v>
      </c>
      <c r="J534">
        <v>1</v>
      </c>
      <c r="K534">
        <v>100</v>
      </c>
      <c r="L534">
        <v>22178.7109375</v>
      </c>
    </row>
    <row r="535" spans="1:12" x14ac:dyDescent="0.25">
      <c r="A535">
        <v>1969.99</v>
      </c>
      <c r="B535" s="1">
        <f>DATE(2024,1,23) + TIME(23,45,35)</f>
        <v>45314.989988425928</v>
      </c>
      <c r="C535">
        <v>12144740352</v>
      </c>
      <c r="D535">
        <v>0</v>
      </c>
      <c r="E535">
        <v>18550858</v>
      </c>
      <c r="F535">
        <v>0</v>
      </c>
      <c r="G535">
        <v>11940353</v>
      </c>
      <c r="H535">
        <v>7</v>
      </c>
      <c r="I535">
        <v>0</v>
      </c>
      <c r="J535">
        <v>1</v>
      </c>
      <c r="K535">
        <v>100</v>
      </c>
      <c r="L535">
        <v>22178.7109375</v>
      </c>
    </row>
    <row r="536" spans="1:12" x14ac:dyDescent="0.25">
      <c r="A536">
        <v>1970</v>
      </c>
      <c r="B536" s="1">
        <f>DATE(2024,1,24) + TIME(0,0,0)</f>
        <v>45315</v>
      </c>
      <c r="C536">
        <v>12144860160</v>
      </c>
      <c r="D536">
        <v>0</v>
      </c>
      <c r="E536">
        <v>18551052</v>
      </c>
      <c r="F536">
        <v>0</v>
      </c>
      <c r="G536">
        <v>12020798</v>
      </c>
      <c r="H536">
        <v>6</v>
      </c>
      <c r="I536">
        <v>0</v>
      </c>
      <c r="J536">
        <v>1</v>
      </c>
      <c r="K536">
        <v>100</v>
      </c>
      <c r="L536">
        <v>19379.376953125</v>
      </c>
    </row>
    <row r="537" spans="1:12" x14ac:dyDescent="0.25">
      <c r="A537">
        <v>1970.49</v>
      </c>
      <c r="B537" s="1">
        <f>DATE(2024,1,24) + TIME(11,45,35)</f>
        <v>45315.489988425928</v>
      </c>
      <c r="C537">
        <v>12150750208</v>
      </c>
      <c r="D537">
        <v>0</v>
      </c>
      <c r="E537">
        <v>18560548</v>
      </c>
      <c r="F537">
        <v>0</v>
      </c>
      <c r="G537">
        <v>12020798</v>
      </c>
      <c r="H537">
        <v>6</v>
      </c>
      <c r="I537">
        <v>0</v>
      </c>
      <c r="J537">
        <v>1</v>
      </c>
      <c r="K537">
        <v>100</v>
      </c>
      <c r="L537">
        <v>19379.376953125</v>
      </c>
    </row>
    <row r="538" spans="1:12" x14ac:dyDescent="0.25">
      <c r="A538">
        <v>1970.5</v>
      </c>
      <c r="B538" s="1">
        <f>DATE(2024,1,24) + TIME(12,0,0)</f>
        <v>45315.5</v>
      </c>
      <c r="C538">
        <v>12150871040</v>
      </c>
      <c r="D538">
        <v>0</v>
      </c>
      <c r="E538">
        <v>18560766</v>
      </c>
      <c r="F538">
        <v>0</v>
      </c>
      <c r="G538">
        <v>12024473</v>
      </c>
      <c r="H538">
        <v>7</v>
      </c>
      <c r="I538">
        <v>0</v>
      </c>
      <c r="J538">
        <v>1</v>
      </c>
      <c r="K538">
        <v>100</v>
      </c>
      <c r="L538">
        <v>21889.5234375</v>
      </c>
    </row>
    <row r="539" spans="1:12" x14ac:dyDescent="0.25">
      <c r="A539">
        <v>1978.99</v>
      </c>
      <c r="B539" s="1">
        <f>DATE(2024,2,1) + TIME(23,45,35)</f>
        <v>45323.989988425928</v>
      </c>
      <c r="C539">
        <v>12252958720</v>
      </c>
      <c r="D539">
        <v>0</v>
      </c>
      <c r="E539">
        <v>18746610</v>
      </c>
      <c r="F539">
        <v>0</v>
      </c>
      <c r="G539">
        <v>12024473</v>
      </c>
      <c r="H539">
        <v>7</v>
      </c>
      <c r="I539">
        <v>0</v>
      </c>
      <c r="J539">
        <v>1</v>
      </c>
      <c r="K539">
        <v>100</v>
      </c>
      <c r="L539">
        <v>21889.5234375</v>
      </c>
    </row>
    <row r="540" spans="1:12" x14ac:dyDescent="0.25">
      <c r="A540">
        <v>1979</v>
      </c>
      <c r="B540" s="1">
        <f>DATE(2024,2,2) + TIME(0,0,0)</f>
        <v>45324</v>
      </c>
      <c r="C540">
        <v>12253078528</v>
      </c>
      <c r="D540">
        <v>0</v>
      </c>
      <c r="E540">
        <v>18746830</v>
      </c>
      <c r="F540">
        <v>0</v>
      </c>
      <c r="G540">
        <v>12026845</v>
      </c>
      <c r="H540">
        <v>7</v>
      </c>
      <c r="I540">
        <v>0</v>
      </c>
      <c r="J540">
        <v>1</v>
      </c>
      <c r="K540">
        <v>100</v>
      </c>
      <c r="L540">
        <v>22075.60546875</v>
      </c>
    </row>
    <row r="541" spans="1:12" x14ac:dyDescent="0.25">
      <c r="A541">
        <v>1993.99</v>
      </c>
      <c r="B541" s="1">
        <f>DATE(2024,2,16) + TIME(23,45,35)</f>
        <v>45338.989988425928</v>
      </c>
      <c r="C541">
        <v>12433360896</v>
      </c>
      <c r="D541">
        <v>0</v>
      </c>
      <c r="E541">
        <v>19077744</v>
      </c>
      <c r="F541">
        <v>0</v>
      </c>
      <c r="G541">
        <v>12026845</v>
      </c>
      <c r="H541">
        <v>7</v>
      </c>
      <c r="I541">
        <v>0</v>
      </c>
      <c r="J541">
        <v>1</v>
      </c>
      <c r="K541">
        <v>100</v>
      </c>
      <c r="L541">
        <v>22075.60546875</v>
      </c>
    </row>
    <row r="542" spans="1:12" x14ac:dyDescent="0.25">
      <c r="A542">
        <v>1994</v>
      </c>
      <c r="B542" s="1">
        <f>DATE(2024,2,17) + TIME(0,0,0)</f>
        <v>45339</v>
      </c>
      <c r="C542">
        <v>12433481728</v>
      </c>
      <c r="D542">
        <v>0</v>
      </c>
      <c r="E542">
        <v>19077968</v>
      </c>
      <c r="F542">
        <v>0</v>
      </c>
      <c r="G542">
        <v>12083841</v>
      </c>
      <c r="H542">
        <v>7</v>
      </c>
      <c r="I542">
        <v>0</v>
      </c>
      <c r="J542">
        <v>1</v>
      </c>
      <c r="K542">
        <v>100</v>
      </c>
      <c r="L542">
        <v>22543.236328125</v>
      </c>
    </row>
    <row r="543" spans="1:12" x14ac:dyDescent="0.25">
      <c r="A543">
        <v>1998.99</v>
      </c>
      <c r="B543" s="1">
        <f>DATE(2024,2,21) + TIME(23,45,35)</f>
        <v>45343.989988425928</v>
      </c>
      <c r="C543">
        <v>12493779968</v>
      </c>
      <c r="D543">
        <v>0</v>
      </c>
      <c r="E543">
        <v>19190460</v>
      </c>
      <c r="F543">
        <v>0</v>
      </c>
      <c r="G543">
        <v>12083841</v>
      </c>
      <c r="H543">
        <v>7</v>
      </c>
      <c r="I543">
        <v>0</v>
      </c>
      <c r="J543">
        <v>1</v>
      </c>
      <c r="K543">
        <v>100</v>
      </c>
      <c r="L543">
        <v>22543.236328125</v>
      </c>
    </row>
    <row r="544" spans="1:12" x14ac:dyDescent="0.25">
      <c r="A544">
        <v>1999</v>
      </c>
      <c r="B544" s="1">
        <f>DATE(2024,2,22) + TIME(0,0,0)</f>
        <v>45344</v>
      </c>
      <c r="C544">
        <v>12493899776</v>
      </c>
      <c r="D544">
        <v>0</v>
      </c>
      <c r="E544">
        <v>19190680</v>
      </c>
      <c r="F544">
        <v>0</v>
      </c>
      <c r="G544">
        <v>11890995</v>
      </c>
      <c r="H544">
        <v>7</v>
      </c>
      <c r="I544">
        <v>0</v>
      </c>
      <c r="J544">
        <v>1</v>
      </c>
      <c r="K544">
        <v>100</v>
      </c>
      <c r="L544">
        <v>22081.451171875</v>
      </c>
    </row>
    <row r="545" spans="1:12" x14ac:dyDescent="0.25">
      <c r="A545">
        <v>2002.99</v>
      </c>
      <c r="B545" s="1">
        <f>DATE(2024,2,25) + TIME(23,45,35)</f>
        <v>45347.989988425928</v>
      </c>
      <c r="C545">
        <v>12541344768</v>
      </c>
      <c r="D545">
        <v>0</v>
      </c>
      <c r="E545">
        <v>19278786</v>
      </c>
      <c r="F545">
        <v>0</v>
      </c>
      <c r="G545">
        <v>11890995</v>
      </c>
      <c r="H545">
        <v>7</v>
      </c>
      <c r="I545">
        <v>0</v>
      </c>
      <c r="J545">
        <v>1</v>
      </c>
      <c r="K545">
        <v>100</v>
      </c>
      <c r="L545">
        <v>22081.451171875</v>
      </c>
    </row>
    <row r="546" spans="1:12" x14ac:dyDescent="0.25">
      <c r="A546">
        <v>2003</v>
      </c>
      <c r="B546" s="1">
        <f>DATE(2024,2,26) + TIME(0,0,0)</f>
        <v>45348</v>
      </c>
      <c r="C546">
        <v>12541464576</v>
      </c>
      <c r="D546">
        <v>0</v>
      </c>
      <c r="E546">
        <v>19278976</v>
      </c>
      <c r="F546">
        <v>0</v>
      </c>
      <c r="G546">
        <v>11973117</v>
      </c>
      <c r="H546">
        <v>6</v>
      </c>
      <c r="I546">
        <v>0</v>
      </c>
      <c r="J546">
        <v>1</v>
      </c>
      <c r="K546">
        <v>100</v>
      </c>
      <c r="L546">
        <v>19102.7890625</v>
      </c>
    </row>
    <row r="547" spans="1:12" x14ac:dyDescent="0.25">
      <c r="A547">
        <v>2006.99</v>
      </c>
      <c r="B547" s="1">
        <f>DATE(2024,2,29) + TIME(23,45,35)</f>
        <v>45351.989988425928</v>
      </c>
      <c r="C547">
        <v>12589237248</v>
      </c>
      <c r="D547">
        <v>0</v>
      </c>
      <c r="E547">
        <v>19355196</v>
      </c>
      <c r="F547">
        <v>0</v>
      </c>
      <c r="G547">
        <v>11973117</v>
      </c>
      <c r="H547">
        <v>6</v>
      </c>
      <c r="I547">
        <v>0</v>
      </c>
      <c r="J547">
        <v>1</v>
      </c>
      <c r="K547">
        <v>100</v>
      </c>
      <c r="L547">
        <v>19102.7890625</v>
      </c>
    </row>
    <row r="548" spans="1:12" x14ac:dyDescent="0.25">
      <c r="A548">
        <v>2007</v>
      </c>
      <c r="B548" s="1">
        <f>DATE(2024,3,1) + TIME(0,0,0)</f>
        <v>45352</v>
      </c>
      <c r="C548">
        <v>12589357056</v>
      </c>
      <c r="D548">
        <v>0</v>
      </c>
      <c r="E548">
        <v>19355422</v>
      </c>
      <c r="F548">
        <v>0</v>
      </c>
      <c r="G548">
        <v>12066449</v>
      </c>
      <c r="H548">
        <v>7</v>
      </c>
      <c r="I548">
        <v>0</v>
      </c>
      <c r="J548">
        <v>1</v>
      </c>
      <c r="K548">
        <v>100</v>
      </c>
      <c r="L548">
        <v>22595.830078125</v>
      </c>
    </row>
    <row r="549" spans="1:12" x14ac:dyDescent="0.25">
      <c r="A549">
        <v>2009.99</v>
      </c>
      <c r="B549" s="1">
        <f>DATE(2024,3,3) + TIME(23,45,35)</f>
        <v>45354.989988425928</v>
      </c>
      <c r="C549">
        <v>12625436672</v>
      </c>
      <c r="D549">
        <v>0</v>
      </c>
      <c r="E549">
        <v>19422984</v>
      </c>
      <c r="F549">
        <v>0</v>
      </c>
      <c r="G549">
        <v>12066449</v>
      </c>
      <c r="H549">
        <v>7</v>
      </c>
      <c r="I549">
        <v>0</v>
      </c>
      <c r="J549">
        <v>1</v>
      </c>
      <c r="K549">
        <v>100</v>
      </c>
      <c r="L549">
        <v>22595.830078125</v>
      </c>
    </row>
    <row r="550" spans="1:12" x14ac:dyDescent="0.25">
      <c r="A550">
        <v>2010</v>
      </c>
      <c r="B550" s="1">
        <f>DATE(2024,3,4) + TIME(0,0,0)</f>
        <v>45355</v>
      </c>
      <c r="C550">
        <v>12625557504</v>
      </c>
      <c r="D550">
        <v>0</v>
      </c>
      <c r="E550">
        <v>19423204</v>
      </c>
      <c r="F550">
        <v>0</v>
      </c>
      <c r="G550">
        <v>12102558</v>
      </c>
      <c r="H550">
        <v>6</v>
      </c>
      <c r="I550">
        <v>0</v>
      </c>
      <c r="J550">
        <v>1</v>
      </c>
      <c r="K550">
        <v>100</v>
      </c>
      <c r="L550">
        <v>22028.611328125</v>
      </c>
    </row>
    <row r="551" spans="1:12" x14ac:dyDescent="0.25">
      <c r="A551">
        <v>2011.99</v>
      </c>
      <c r="B551" s="1">
        <f>DATE(2024,3,5) + TIME(23,45,35)</f>
        <v>45356.989988425928</v>
      </c>
      <c r="C551">
        <v>12649640960</v>
      </c>
      <c r="D551">
        <v>0</v>
      </c>
      <c r="E551">
        <v>19467040</v>
      </c>
      <c r="F551">
        <v>0</v>
      </c>
      <c r="G551">
        <v>12102558</v>
      </c>
      <c r="H551">
        <v>6</v>
      </c>
      <c r="I551">
        <v>0</v>
      </c>
      <c r="J551">
        <v>1</v>
      </c>
      <c r="K551">
        <v>100</v>
      </c>
      <c r="L551">
        <v>22028.611328125</v>
      </c>
    </row>
    <row r="552" spans="1:12" x14ac:dyDescent="0.25">
      <c r="A552">
        <v>2012</v>
      </c>
      <c r="B552" s="1">
        <f>DATE(2024,3,6) + TIME(0,0,0)</f>
        <v>45357</v>
      </c>
      <c r="C552">
        <v>12649760768</v>
      </c>
      <c r="D552">
        <v>0</v>
      </c>
      <c r="E552">
        <v>19467268</v>
      </c>
      <c r="F552">
        <v>0</v>
      </c>
      <c r="G552">
        <v>11971505</v>
      </c>
      <c r="H552">
        <v>7</v>
      </c>
      <c r="I552">
        <v>0</v>
      </c>
      <c r="J552">
        <v>1</v>
      </c>
      <c r="K552">
        <v>100</v>
      </c>
      <c r="L552">
        <v>22631.244140625</v>
      </c>
    </row>
    <row r="553" spans="1:12" x14ac:dyDescent="0.25">
      <c r="A553">
        <v>2014.99</v>
      </c>
      <c r="B553" s="1">
        <f>DATE(2024,3,8) + TIME(23,45,35)</f>
        <v>45359.989988425928</v>
      </c>
      <c r="C553">
        <v>12685555712</v>
      </c>
      <c r="D553">
        <v>0</v>
      </c>
      <c r="E553">
        <v>19534934</v>
      </c>
      <c r="F553">
        <v>0</v>
      </c>
      <c r="G553">
        <v>11971505</v>
      </c>
      <c r="H553">
        <v>7</v>
      </c>
      <c r="I553">
        <v>0</v>
      </c>
      <c r="J553">
        <v>1</v>
      </c>
      <c r="K553">
        <v>100</v>
      </c>
      <c r="L553">
        <v>22631.244140625</v>
      </c>
    </row>
    <row r="554" spans="1:12" x14ac:dyDescent="0.25">
      <c r="A554">
        <v>2015</v>
      </c>
      <c r="B554" s="1">
        <f>DATE(2024,3,9) + TIME(0,0,0)</f>
        <v>45360</v>
      </c>
      <c r="C554">
        <v>12685677568</v>
      </c>
      <c r="D554">
        <v>0</v>
      </c>
      <c r="E554">
        <v>19535060</v>
      </c>
      <c r="F554">
        <v>0</v>
      </c>
      <c r="G554">
        <v>12146907</v>
      </c>
      <c r="H554">
        <v>6</v>
      </c>
      <c r="I554">
        <v>0</v>
      </c>
      <c r="J554">
        <v>1</v>
      </c>
      <c r="K554">
        <v>100</v>
      </c>
      <c r="L554">
        <v>12534.2275390625</v>
      </c>
    </row>
    <row r="555" spans="1:12" x14ac:dyDescent="0.25">
      <c r="A555">
        <v>2015.99</v>
      </c>
      <c r="B555" s="1">
        <f>DATE(2024,3,9) + TIME(23,45,35)</f>
        <v>45360.989988425928</v>
      </c>
      <c r="C555">
        <v>12697702400</v>
      </c>
      <c r="D555">
        <v>0</v>
      </c>
      <c r="E555">
        <v>19547468</v>
      </c>
      <c r="F555">
        <v>0</v>
      </c>
      <c r="G555">
        <v>12146907</v>
      </c>
      <c r="H555">
        <v>6</v>
      </c>
      <c r="I555">
        <v>0</v>
      </c>
      <c r="J555">
        <v>1</v>
      </c>
      <c r="K555">
        <v>100</v>
      </c>
      <c r="L555">
        <v>12534.2275390625</v>
      </c>
    </row>
    <row r="556" spans="1:12" x14ac:dyDescent="0.25">
      <c r="A556">
        <v>2016</v>
      </c>
      <c r="B556" s="1">
        <f>DATE(2024,3,10) + TIME(0,0,0)</f>
        <v>45361</v>
      </c>
      <c r="C556">
        <v>12697823232</v>
      </c>
      <c r="D556">
        <v>0</v>
      </c>
      <c r="E556">
        <v>19547590</v>
      </c>
      <c r="F556">
        <v>0</v>
      </c>
      <c r="G556">
        <v>12043855</v>
      </c>
      <c r="H556">
        <v>6</v>
      </c>
      <c r="I556">
        <v>0</v>
      </c>
      <c r="J556">
        <v>1</v>
      </c>
      <c r="K556">
        <v>100</v>
      </c>
      <c r="L556">
        <v>12070.2509765625</v>
      </c>
    </row>
    <row r="557" spans="1:12" x14ac:dyDescent="0.25">
      <c r="A557">
        <v>2017.99</v>
      </c>
      <c r="B557" s="1">
        <f>DATE(2024,3,11) + TIME(23,45,35)</f>
        <v>45362.989988425928</v>
      </c>
      <c r="C557">
        <v>12721790976</v>
      </c>
      <c r="D557">
        <v>0</v>
      </c>
      <c r="E557">
        <v>19571610</v>
      </c>
      <c r="F557">
        <v>0</v>
      </c>
      <c r="G557">
        <v>12043855</v>
      </c>
      <c r="H557">
        <v>6</v>
      </c>
      <c r="I557">
        <v>0</v>
      </c>
      <c r="J557">
        <v>1</v>
      </c>
      <c r="K557">
        <v>100</v>
      </c>
      <c r="L557">
        <v>12070.2509765625</v>
      </c>
    </row>
    <row r="558" spans="1:12" x14ac:dyDescent="0.25">
      <c r="A558">
        <v>2018</v>
      </c>
      <c r="B558" s="1">
        <f>DATE(2024,3,12) + TIME(0,0,0)</f>
        <v>45363</v>
      </c>
      <c r="C558">
        <v>12721911808</v>
      </c>
      <c r="D558">
        <v>0</v>
      </c>
      <c r="E558">
        <v>19571834</v>
      </c>
      <c r="F558">
        <v>0</v>
      </c>
      <c r="G558">
        <v>12145623</v>
      </c>
      <c r="H558">
        <v>7</v>
      </c>
      <c r="I558">
        <v>0</v>
      </c>
      <c r="J558">
        <v>1</v>
      </c>
      <c r="K558">
        <v>100</v>
      </c>
      <c r="L558">
        <v>22416.970703125</v>
      </c>
    </row>
    <row r="559" spans="1:12" x14ac:dyDescent="0.25">
      <c r="A559">
        <v>2018.49</v>
      </c>
      <c r="B559" s="1">
        <f>DATE(2024,3,12) + TIME(11,45,35)</f>
        <v>45363.489988425928</v>
      </c>
      <c r="C559">
        <v>12727863296</v>
      </c>
      <c r="D559">
        <v>0</v>
      </c>
      <c r="E559">
        <v>19582818</v>
      </c>
      <c r="F559">
        <v>0</v>
      </c>
      <c r="G559">
        <v>12145623</v>
      </c>
      <c r="H559">
        <v>7</v>
      </c>
      <c r="I559">
        <v>0</v>
      </c>
      <c r="J559">
        <v>1</v>
      </c>
      <c r="K559">
        <v>100</v>
      </c>
      <c r="L559">
        <v>22416.970703125</v>
      </c>
    </row>
    <row r="560" spans="1:12" x14ac:dyDescent="0.25">
      <c r="A560">
        <v>2018.5</v>
      </c>
      <c r="B560" s="1">
        <f>DATE(2024,3,12) + TIME(12,0,0)</f>
        <v>45363.5</v>
      </c>
      <c r="C560">
        <v>12727981056</v>
      </c>
      <c r="D560">
        <v>0</v>
      </c>
      <c r="E560">
        <v>19583040</v>
      </c>
      <c r="F560">
        <v>0</v>
      </c>
      <c r="G560">
        <v>11817615</v>
      </c>
      <c r="H560">
        <v>7</v>
      </c>
      <c r="I560">
        <v>0</v>
      </c>
      <c r="J560">
        <v>1</v>
      </c>
      <c r="K560">
        <v>100</v>
      </c>
      <c r="L560">
        <v>22196.17578125</v>
      </c>
    </row>
    <row r="561" spans="1:12" x14ac:dyDescent="0.25">
      <c r="A561">
        <v>2019.38</v>
      </c>
      <c r="B561" s="1">
        <f>DATE(2024,3,13) + TIME(9,7,11)</f>
        <v>45364.379988425928</v>
      </c>
      <c r="C561">
        <v>12738380800</v>
      </c>
      <c r="D561">
        <v>0</v>
      </c>
      <c r="E561">
        <v>19602572</v>
      </c>
      <c r="F561">
        <v>0</v>
      </c>
      <c r="G561">
        <v>11817615</v>
      </c>
      <c r="H561">
        <v>7</v>
      </c>
      <c r="I561">
        <v>0</v>
      </c>
      <c r="J561">
        <v>1</v>
      </c>
      <c r="K561">
        <v>100</v>
      </c>
      <c r="L561">
        <v>22196.17578125</v>
      </c>
    </row>
    <row r="562" spans="1:12" x14ac:dyDescent="0.25">
      <c r="A562">
        <v>2019.99</v>
      </c>
      <c r="B562" s="1">
        <f>DATE(2024,3,13) + TIME(23,45,35)</f>
        <v>45364.989988425928</v>
      </c>
      <c r="C562">
        <v>12745589760</v>
      </c>
      <c r="D562">
        <v>0</v>
      </c>
      <c r="E562">
        <v>19616112</v>
      </c>
      <c r="F562">
        <v>0</v>
      </c>
      <c r="G562">
        <v>11817615</v>
      </c>
      <c r="H562">
        <v>7</v>
      </c>
      <c r="I562">
        <v>0</v>
      </c>
      <c r="J562">
        <v>1</v>
      </c>
      <c r="K562">
        <v>100</v>
      </c>
      <c r="L562">
        <v>22196.17578125</v>
      </c>
    </row>
    <row r="563" spans="1:12" x14ac:dyDescent="0.25">
      <c r="A563">
        <v>2020</v>
      </c>
      <c r="B563" s="1">
        <f>DATE(2024,3,14) + TIME(0,0,0)</f>
        <v>45365</v>
      </c>
      <c r="C563">
        <v>12745708544</v>
      </c>
      <c r="D563">
        <v>0</v>
      </c>
      <c r="E563">
        <v>19616336</v>
      </c>
      <c r="F563">
        <v>0</v>
      </c>
      <c r="G563">
        <v>11900164</v>
      </c>
      <c r="H563">
        <v>7</v>
      </c>
      <c r="I563">
        <v>0</v>
      </c>
      <c r="J563">
        <v>1</v>
      </c>
      <c r="K563">
        <v>100</v>
      </c>
      <c r="L563">
        <v>22459.5078125</v>
      </c>
    </row>
    <row r="564" spans="1:12" x14ac:dyDescent="0.25">
      <c r="A564">
        <v>2025.99</v>
      </c>
      <c r="B564" s="1">
        <f>DATE(2024,3,19) + TIME(23,45,35)</f>
        <v>45370.989988425928</v>
      </c>
      <c r="C564">
        <v>12816990208</v>
      </c>
      <c r="D564">
        <v>0</v>
      </c>
      <c r="E564">
        <v>19750870</v>
      </c>
      <c r="F564">
        <v>0</v>
      </c>
      <c r="G564">
        <v>11900164</v>
      </c>
      <c r="H564">
        <v>7</v>
      </c>
      <c r="I564">
        <v>0</v>
      </c>
      <c r="J564">
        <v>1</v>
      </c>
      <c r="K564">
        <v>100</v>
      </c>
      <c r="L564">
        <v>22459.5078125</v>
      </c>
    </row>
    <row r="565" spans="1:12" x14ac:dyDescent="0.25">
      <c r="A565">
        <v>2026</v>
      </c>
      <c r="B565" s="1">
        <f>DATE(2024,3,20) + TIME(0,0,0)</f>
        <v>45371</v>
      </c>
      <c r="C565">
        <v>12817111040</v>
      </c>
      <c r="D565">
        <v>0</v>
      </c>
      <c r="E565">
        <v>19751092</v>
      </c>
      <c r="F565">
        <v>0</v>
      </c>
      <c r="G565">
        <v>11986402</v>
      </c>
      <c r="H565">
        <v>7</v>
      </c>
      <c r="I565">
        <v>0</v>
      </c>
      <c r="J565">
        <v>1</v>
      </c>
      <c r="K565">
        <v>100</v>
      </c>
      <c r="L565">
        <v>22260.568359375</v>
      </c>
    </row>
    <row r="566" spans="1:12" x14ac:dyDescent="0.25">
      <c r="A566">
        <v>2026.99</v>
      </c>
      <c r="B566" s="1">
        <f>DATE(2024,3,20) + TIME(23,45,35)</f>
        <v>45371.989988425928</v>
      </c>
      <c r="C566">
        <v>12828977152</v>
      </c>
      <c r="D566">
        <v>0</v>
      </c>
      <c r="E566">
        <v>19773130</v>
      </c>
      <c r="F566">
        <v>0</v>
      </c>
      <c r="G566">
        <v>11986402</v>
      </c>
      <c r="H566">
        <v>7</v>
      </c>
      <c r="I566">
        <v>0</v>
      </c>
      <c r="J566">
        <v>1</v>
      </c>
      <c r="K566">
        <v>100</v>
      </c>
      <c r="L566">
        <v>22260.568359375</v>
      </c>
    </row>
    <row r="567" spans="1:12" x14ac:dyDescent="0.25">
      <c r="A567">
        <v>2027</v>
      </c>
      <c r="B567" s="1">
        <f>DATE(2024,3,21) + TIME(0,0,0)</f>
        <v>45372</v>
      </c>
      <c r="C567">
        <v>12829095936</v>
      </c>
      <c r="D567">
        <v>0</v>
      </c>
      <c r="E567">
        <v>19773354</v>
      </c>
      <c r="F567">
        <v>0</v>
      </c>
      <c r="G567">
        <v>11904450</v>
      </c>
      <c r="H567">
        <v>7</v>
      </c>
      <c r="I567">
        <v>0</v>
      </c>
      <c r="J567">
        <v>1</v>
      </c>
      <c r="K567">
        <v>100</v>
      </c>
      <c r="L567">
        <v>22412.173828125</v>
      </c>
    </row>
    <row r="568" spans="1:12" x14ac:dyDescent="0.25">
      <c r="A568">
        <v>2032.99</v>
      </c>
      <c r="B568" s="1">
        <f>DATE(2024,3,26) + TIME(23,45,35)</f>
        <v>45377.989988425928</v>
      </c>
      <c r="C568">
        <v>12900404224</v>
      </c>
      <c r="D568">
        <v>0</v>
      </c>
      <c r="E568">
        <v>19907602</v>
      </c>
      <c r="F568">
        <v>0</v>
      </c>
      <c r="G568">
        <v>11904450</v>
      </c>
      <c r="H568">
        <v>7</v>
      </c>
      <c r="I568">
        <v>0</v>
      </c>
      <c r="J568">
        <v>1</v>
      </c>
      <c r="K568">
        <v>100</v>
      </c>
      <c r="L568">
        <v>22412.173828125</v>
      </c>
    </row>
    <row r="569" spans="1:12" x14ac:dyDescent="0.25">
      <c r="A569">
        <v>2033</v>
      </c>
      <c r="B569" s="1">
        <f>DATE(2024,3,27) + TIME(0,0,0)</f>
        <v>45378</v>
      </c>
      <c r="C569">
        <v>12900521984</v>
      </c>
      <c r="D569">
        <v>0</v>
      </c>
      <c r="E569">
        <v>19907830</v>
      </c>
      <c r="F569">
        <v>0</v>
      </c>
      <c r="G569">
        <v>11868114</v>
      </c>
      <c r="H569">
        <v>7</v>
      </c>
      <c r="I569">
        <v>0</v>
      </c>
      <c r="J569">
        <v>1</v>
      </c>
      <c r="K569">
        <v>100</v>
      </c>
      <c r="L569">
        <v>22667.724609375</v>
      </c>
    </row>
    <row r="570" spans="1:12" x14ac:dyDescent="0.25">
      <c r="A570">
        <v>2033.99</v>
      </c>
      <c r="B570" s="1">
        <f>DATE(2024,3,27) + TIME(23,45,35)</f>
        <v>45378.989988425928</v>
      </c>
      <c r="C570">
        <v>12912272384</v>
      </c>
      <c r="D570">
        <v>0</v>
      </c>
      <c r="E570">
        <v>19930270</v>
      </c>
      <c r="F570">
        <v>0</v>
      </c>
      <c r="G570">
        <v>11868114</v>
      </c>
      <c r="H570">
        <v>7</v>
      </c>
      <c r="I570">
        <v>0</v>
      </c>
      <c r="J570">
        <v>1</v>
      </c>
      <c r="K570">
        <v>100</v>
      </c>
      <c r="L570">
        <v>22667.724609375</v>
      </c>
    </row>
    <row r="571" spans="1:12" x14ac:dyDescent="0.25">
      <c r="A571">
        <v>2034</v>
      </c>
      <c r="B571" s="1">
        <f>DATE(2024,3,28) + TIME(0,0,0)</f>
        <v>45379</v>
      </c>
      <c r="C571">
        <v>12912392192</v>
      </c>
      <c r="D571">
        <v>0</v>
      </c>
      <c r="E571">
        <v>19930494</v>
      </c>
      <c r="F571">
        <v>0</v>
      </c>
      <c r="G571">
        <v>12025873</v>
      </c>
      <c r="H571">
        <v>6</v>
      </c>
      <c r="I571">
        <v>0</v>
      </c>
      <c r="J571">
        <v>1</v>
      </c>
      <c r="K571">
        <v>100</v>
      </c>
      <c r="L571">
        <v>22344.060546875</v>
      </c>
    </row>
    <row r="572" spans="1:12" x14ac:dyDescent="0.25">
      <c r="A572">
        <v>2036.99</v>
      </c>
      <c r="B572" s="1">
        <f>DATE(2024,3,30) + TIME(23,45,35)</f>
        <v>45381.989988425928</v>
      </c>
      <c r="C572">
        <v>12948349952</v>
      </c>
      <c r="D572">
        <v>0</v>
      </c>
      <c r="E572">
        <v>19997302</v>
      </c>
      <c r="F572">
        <v>0</v>
      </c>
      <c r="G572">
        <v>12025873</v>
      </c>
      <c r="H572">
        <v>6</v>
      </c>
      <c r="I572">
        <v>0</v>
      </c>
      <c r="J572">
        <v>1</v>
      </c>
      <c r="K572">
        <v>100</v>
      </c>
      <c r="L572">
        <v>22344.060546875</v>
      </c>
    </row>
    <row r="573" spans="1:12" x14ac:dyDescent="0.25">
      <c r="A573">
        <v>2037</v>
      </c>
      <c r="B573" s="1">
        <f>DATE(2024,3,31) + TIME(0,0,0)</f>
        <v>45382</v>
      </c>
      <c r="C573">
        <v>12948470784</v>
      </c>
      <c r="D573">
        <v>0</v>
      </c>
      <c r="E573">
        <v>19997430</v>
      </c>
      <c r="F573">
        <v>0</v>
      </c>
      <c r="G573">
        <v>12131591</v>
      </c>
      <c r="H573">
        <v>6</v>
      </c>
      <c r="I573">
        <v>0</v>
      </c>
      <c r="J573">
        <v>1</v>
      </c>
      <c r="K573">
        <v>100</v>
      </c>
      <c r="L573">
        <v>12649.0205078125</v>
      </c>
    </row>
    <row r="574" spans="1:12" x14ac:dyDescent="0.25">
      <c r="A574">
        <v>2037.39</v>
      </c>
      <c r="B574" s="1">
        <f>DATE(2024,3,31) + TIME(9,21,36)</f>
        <v>45382.39</v>
      </c>
      <c r="C574">
        <v>12953201664</v>
      </c>
      <c r="D574">
        <v>0</v>
      </c>
      <c r="E574">
        <v>20002362</v>
      </c>
      <c r="F574">
        <v>0</v>
      </c>
      <c r="G574">
        <v>12131591</v>
      </c>
      <c r="H574">
        <v>6</v>
      </c>
      <c r="I574">
        <v>0</v>
      </c>
      <c r="J574">
        <v>1</v>
      </c>
      <c r="K574">
        <v>100</v>
      </c>
      <c r="L574">
        <v>12649.0205078125</v>
      </c>
    </row>
    <row r="575" spans="1:12" x14ac:dyDescent="0.25">
      <c r="A575">
        <v>2037.4</v>
      </c>
      <c r="B575" s="1">
        <f>DATE(2024,3,31) + TIME(9,35,59)</f>
        <v>45382.399988425925</v>
      </c>
      <c r="C575">
        <v>12953323520</v>
      </c>
      <c r="D575">
        <v>0</v>
      </c>
      <c r="E575">
        <v>20002490</v>
      </c>
      <c r="F575">
        <v>0</v>
      </c>
      <c r="G575">
        <v>12098221</v>
      </c>
      <c r="H575">
        <v>6</v>
      </c>
      <c r="I575">
        <v>0</v>
      </c>
      <c r="J575">
        <v>1</v>
      </c>
      <c r="K575">
        <v>100</v>
      </c>
      <c r="L575">
        <v>12710.658203125</v>
      </c>
    </row>
    <row r="576" spans="1:12" x14ac:dyDescent="0.25">
      <c r="A576">
        <v>2038.99</v>
      </c>
      <c r="B576" s="1">
        <f>DATE(2024,4,1) + TIME(23,45,35)</f>
        <v>45383.989988425928</v>
      </c>
      <c r="C576">
        <v>12972559360</v>
      </c>
      <c r="D576">
        <v>0</v>
      </c>
      <c r="E576">
        <v>20022700</v>
      </c>
      <c r="F576">
        <v>0</v>
      </c>
      <c r="G576">
        <v>12098221</v>
      </c>
      <c r="H576">
        <v>6</v>
      </c>
      <c r="I576">
        <v>0</v>
      </c>
      <c r="J576">
        <v>1</v>
      </c>
      <c r="K576">
        <v>100</v>
      </c>
      <c r="L576">
        <v>12710.658203125</v>
      </c>
    </row>
    <row r="577" spans="1:12" x14ac:dyDescent="0.25">
      <c r="A577">
        <v>2039</v>
      </c>
      <c r="B577" s="1">
        <f>DATE(2024,4,2) + TIME(0,0,0)</f>
        <v>45384</v>
      </c>
      <c r="C577">
        <v>12972682240</v>
      </c>
      <c r="D577">
        <v>0</v>
      </c>
      <c r="E577">
        <v>20022834</v>
      </c>
      <c r="F577">
        <v>0</v>
      </c>
      <c r="G577">
        <v>12253633</v>
      </c>
      <c r="H577">
        <v>6</v>
      </c>
      <c r="I577">
        <v>0</v>
      </c>
      <c r="J577">
        <v>1</v>
      </c>
      <c r="K577">
        <v>100</v>
      </c>
      <c r="L577">
        <v>13397.0849609375</v>
      </c>
    </row>
    <row r="578" spans="1:12" x14ac:dyDescent="0.25">
      <c r="A578">
        <v>2039.49</v>
      </c>
      <c r="B578" s="1">
        <f>DATE(2024,4,2) + TIME(11,45,35)</f>
        <v>45384.489988425928</v>
      </c>
      <c r="C578">
        <v>12978685952</v>
      </c>
      <c r="D578">
        <v>0</v>
      </c>
      <c r="E578">
        <v>20029398</v>
      </c>
      <c r="F578">
        <v>0</v>
      </c>
      <c r="G578">
        <v>12253633</v>
      </c>
      <c r="H578">
        <v>6</v>
      </c>
      <c r="I578">
        <v>0</v>
      </c>
      <c r="J578">
        <v>1</v>
      </c>
      <c r="K578">
        <v>100</v>
      </c>
      <c r="L578">
        <v>13397.0849609375</v>
      </c>
    </row>
    <row r="579" spans="1:12" x14ac:dyDescent="0.25">
      <c r="A579">
        <v>2039.5</v>
      </c>
      <c r="B579" s="1">
        <f>DATE(2024,4,2) + TIME(12,0,0)</f>
        <v>45384.5</v>
      </c>
      <c r="C579">
        <v>12978805760</v>
      </c>
      <c r="D579">
        <v>0</v>
      </c>
      <c r="E579">
        <v>20029528</v>
      </c>
      <c r="F579">
        <v>0</v>
      </c>
      <c r="G579">
        <v>11917497</v>
      </c>
      <c r="H579">
        <v>6</v>
      </c>
      <c r="I579">
        <v>0</v>
      </c>
      <c r="J579">
        <v>1</v>
      </c>
      <c r="K579">
        <v>100</v>
      </c>
      <c r="L579">
        <v>12937.4814453125</v>
      </c>
    </row>
    <row r="580" spans="1:12" x14ac:dyDescent="0.25">
      <c r="A580">
        <v>2039.99</v>
      </c>
      <c r="B580" s="1">
        <f>DATE(2024,4,2) + TIME(23,45,35)</f>
        <v>45384.989988425928</v>
      </c>
      <c r="C580">
        <v>12984644608</v>
      </c>
      <c r="D580">
        <v>0</v>
      </c>
      <c r="E580">
        <v>20035866</v>
      </c>
      <c r="F580">
        <v>0</v>
      </c>
      <c r="G580">
        <v>11917497</v>
      </c>
      <c r="H580">
        <v>6</v>
      </c>
      <c r="I580">
        <v>0</v>
      </c>
      <c r="J580">
        <v>1</v>
      </c>
      <c r="K580">
        <v>100</v>
      </c>
      <c r="L580">
        <v>12937.4814453125</v>
      </c>
    </row>
    <row r="581" spans="1:12" x14ac:dyDescent="0.25">
      <c r="A581">
        <v>2040</v>
      </c>
      <c r="B581" s="1">
        <f>DATE(2024,4,3) + TIME(0,0,0)</f>
        <v>45385</v>
      </c>
      <c r="C581">
        <v>12984765440</v>
      </c>
      <c r="D581">
        <v>0</v>
      </c>
      <c r="E581">
        <v>20035998</v>
      </c>
      <c r="F581">
        <v>0</v>
      </c>
      <c r="G581">
        <v>12022080</v>
      </c>
      <c r="H581">
        <v>6</v>
      </c>
      <c r="I581">
        <v>0</v>
      </c>
      <c r="J581">
        <v>1</v>
      </c>
      <c r="K581">
        <v>100</v>
      </c>
      <c r="L581">
        <v>13091.40234375</v>
      </c>
    </row>
    <row r="582" spans="1:12" x14ac:dyDescent="0.25">
      <c r="A582">
        <v>2040.02</v>
      </c>
      <c r="B582" s="1">
        <f>DATE(2024,4,3) + TIME(0,28,47)</f>
        <v>45385.019988425927</v>
      </c>
      <c r="C582">
        <v>12985005056</v>
      </c>
      <c r="D582">
        <v>0</v>
      </c>
      <c r="E582">
        <v>20036260</v>
      </c>
      <c r="F582">
        <v>0</v>
      </c>
      <c r="G582">
        <v>12022080</v>
      </c>
      <c r="H582">
        <v>6</v>
      </c>
      <c r="I582">
        <v>0</v>
      </c>
      <c r="J582">
        <v>1</v>
      </c>
      <c r="K582">
        <v>100</v>
      </c>
      <c r="L582">
        <v>13091.40234375</v>
      </c>
    </row>
    <row r="583" spans="1:12" x14ac:dyDescent="0.25">
      <c r="A583">
        <v>2040.19</v>
      </c>
      <c r="B583" s="1">
        <f>DATE(2024,4,3) + TIME(4,33,36)</f>
        <v>45385.19</v>
      </c>
      <c r="C583">
        <v>12987048960</v>
      </c>
      <c r="D583">
        <v>0</v>
      </c>
      <c r="E583">
        <v>20038484</v>
      </c>
      <c r="F583">
        <v>0</v>
      </c>
      <c r="G583">
        <v>12022080</v>
      </c>
      <c r="H583">
        <v>6</v>
      </c>
      <c r="I583">
        <v>0</v>
      </c>
      <c r="J583">
        <v>1</v>
      </c>
      <c r="K583">
        <v>100</v>
      </c>
      <c r="L583">
        <v>13091.40234375</v>
      </c>
    </row>
    <row r="584" spans="1:12" x14ac:dyDescent="0.25">
      <c r="A584">
        <v>2040.2</v>
      </c>
      <c r="B584" s="1">
        <f>DATE(2024,4,3) + TIME(4,47,59)</f>
        <v>45385.199988425928</v>
      </c>
      <c r="C584">
        <v>12987168768</v>
      </c>
      <c r="D584">
        <v>0</v>
      </c>
      <c r="E584">
        <v>20038616</v>
      </c>
      <c r="F584">
        <v>0</v>
      </c>
      <c r="G584">
        <v>11943748</v>
      </c>
      <c r="H584">
        <v>6</v>
      </c>
      <c r="I584">
        <v>0</v>
      </c>
      <c r="J584">
        <v>1</v>
      </c>
      <c r="K584">
        <v>100</v>
      </c>
      <c r="L584">
        <v>13137.599609375</v>
      </c>
    </row>
    <row r="585" spans="1:12" x14ac:dyDescent="0.25">
      <c r="A585">
        <v>2040.99</v>
      </c>
      <c r="B585" s="1">
        <f>DATE(2024,4,3) + TIME(23,45,35)</f>
        <v>45385.989988425928</v>
      </c>
      <c r="C585">
        <v>12996603904</v>
      </c>
      <c r="D585">
        <v>0</v>
      </c>
      <c r="E585">
        <v>20048996</v>
      </c>
      <c r="F585">
        <v>0</v>
      </c>
      <c r="G585">
        <v>11943748</v>
      </c>
      <c r="H585">
        <v>6</v>
      </c>
      <c r="I585">
        <v>0</v>
      </c>
      <c r="J585">
        <v>1</v>
      </c>
      <c r="K585">
        <v>100</v>
      </c>
      <c r="L585">
        <v>13137.599609375</v>
      </c>
    </row>
    <row r="586" spans="1:12" x14ac:dyDescent="0.25">
      <c r="A586">
        <v>2041</v>
      </c>
      <c r="B586" s="1">
        <f>DATE(2024,4,4) + TIME(0,0,0)</f>
        <v>45386</v>
      </c>
      <c r="C586">
        <v>12996725760</v>
      </c>
      <c r="D586">
        <v>0</v>
      </c>
      <c r="E586">
        <v>20049124</v>
      </c>
      <c r="F586">
        <v>0</v>
      </c>
      <c r="G586">
        <v>12121869</v>
      </c>
      <c r="H586">
        <v>6</v>
      </c>
      <c r="I586">
        <v>0</v>
      </c>
      <c r="J586">
        <v>1</v>
      </c>
      <c r="K586">
        <v>100</v>
      </c>
      <c r="L586">
        <v>12822.48828125</v>
      </c>
    </row>
    <row r="587" spans="1:12" x14ac:dyDescent="0.25">
      <c r="A587">
        <v>2041.99</v>
      </c>
      <c r="B587" s="1">
        <f>DATE(2024,4,4) + TIME(23,45,35)</f>
        <v>45386.989988425928</v>
      </c>
      <c r="C587">
        <v>13008726016</v>
      </c>
      <c r="D587">
        <v>0</v>
      </c>
      <c r="E587">
        <v>20061818</v>
      </c>
      <c r="F587">
        <v>0</v>
      </c>
      <c r="G587">
        <v>12121869</v>
      </c>
      <c r="H587">
        <v>6</v>
      </c>
      <c r="I587">
        <v>0</v>
      </c>
      <c r="J587">
        <v>1</v>
      </c>
      <c r="K587">
        <v>100</v>
      </c>
      <c r="L587">
        <v>12822.48828125</v>
      </c>
    </row>
    <row r="588" spans="1:12" x14ac:dyDescent="0.25">
      <c r="A588">
        <v>2042</v>
      </c>
      <c r="B588" s="1">
        <f>DATE(2024,4,5) + TIME(0,0,0)</f>
        <v>45387</v>
      </c>
      <c r="C588">
        <v>13008848896</v>
      </c>
      <c r="D588">
        <v>0</v>
      </c>
      <c r="E588">
        <v>20062050</v>
      </c>
      <c r="F588">
        <v>0</v>
      </c>
      <c r="G588">
        <v>12223504</v>
      </c>
      <c r="H588">
        <v>7</v>
      </c>
      <c r="I588">
        <v>0</v>
      </c>
      <c r="J588">
        <v>1</v>
      </c>
      <c r="K588">
        <v>100</v>
      </c>
      <c r="L588">
        <v>23217.3671875</v>
      </c>
    </row>
    <row r="589" spans="1:12" x14ac:dyDescent="0.25">
      <c r="A589">
        <v>2047.99</v>
      </c>
      <c r="B589" s="1">
        <f>DATE(2024,4,10) + TIME(23,45,35)</f>
        <v>45392.989988425928</v>
      </c>
      <c r="C589">
        <v>13082066944</v>
      </c>
      <c r="D589">
        <v>0</v>
      </c>
      <c r="E589">
        <v>20201122</v>
      </c>
      <c r="F589">
        <v>0</v>
      </c>
      <c r="G589">
        <v>12223504</v>
      </c>
      <c r="H589">
        <v>7</v>
      </c>
      <c r="I589">
        <v>0</v>
      </c>
      <c r="J589">
        <v>1</v>
      </c>
      <c r="K589">
        <v>100</v>
      </c>
      <c r="L589">
        <v>23217.3671875</v>
      </c>
    </row>
    <row r="590" spans="1:12" x14ac:dyDescent="0.25">
      <c r="A590">
        <v>2048</v>
      </c>
      <c r="B590" s="1">
        <f>DATE(2024,4,11) + TIME(0,0,0)</f>
        <v>45393</v>
      </c>
      <c r="C590">
        <v>13082186752</v>
      </c>
      <c r="D590">
        <v>0</v>
      </c>
      <c r="E590">
        <v>20201348</v>
      </c>
      <c r="F590">
        <v>0</v>
      </c>
      <c r="G590">
        <v>11982383</v>
      </c>
      <c r="H590">
        <v>7</v>
      </c>
      <c r="I590">
        <v>0</v>
      </c>
      <c r="J590">
        <v>1</v>
      </c>
      <c r="K590">
        <v>100</v>
      </c>
      <c r="L590">
        <v>22686.060546875</v>
      </c>
    </row>
    <row r="591" spans="1:12" x14ac:dyDescent="0.25">
      <c r="A591">
        <v>2048.9899999999998</v>
      </c>
      <c r="B591" s="1">
        <f>DATE(2024,4,11) + TIME(23,45,35)</f>
        <v>45393.989988425928</v>
      </c>
      <c r="C591">
        <v>13094049792</v>
      </c>
      <c r="D591">
        <v>0</v>
      </c>
      <c r="E591">
        <v>20223808</v>
      </c>
      <c r="F591">
        <v>0</v>
      </c>
      <c r="G591">
        <v>11982383</v>
      </c>
      <c r="H591">
        <v>7</v>
      </c>
      <c r="I591">
        <v>0</v>
      </c>
      <c r="J591">
        <v>1</v>
      </c>
      <c r="K591">
        <v>100</v>
      </c>
      <c r="L591">
        <v>22686.060546875</v>
      </c>
    </row>
    <row r="592" spans="1:12" x14ac:dyDescent="0.25">
      <c r="A592">
        <v>2049</v>
      </c>
      <c r="B592" s="1">
        <f>DATE(2024,4,12) + TIME(0,0,0)</f>
        <v>45394</v>
      </c>
      <c r="C592">
        <v>13094169600</v>
      </c>
      <c r="D592">
        <v>0</v>
      </c>
      <c r="E592">
        <v>20224034</v>
      </c>
      <c r="F592">
        <v>0</v>
      </c>
      <c r="G592">
        <v>12018867</v>
      </c>
      <c r="H592">
        <v>7</v>
      </c>
      <c r="I592">
        <v>0</v>
      </c>
      <c r="J592">
        <v>1</v>
      </c>
      <c r="K592">
        <v>100</v>
      </c>
      <c r="L592">
        <v>22695.154296875</v>
      </c>
    </row>
    <row r="593" spans="1:12" x14ac:dyDescent="0.25">
      <c r="A593">
        <v>2052.9899999999998</v>
      </c>
      <c r="B593" s="1">
        <f>DATE(2024,4,15) + TIME(23,45,35)</f>
        <v>45397.989988425928</v>
      </c>
      <c r="C593">
        <v>13142124544</v>
      </c>
      <c r="D593">
        <v>0</v>
      </c>
      <c r="E593">
        <v>20314588</v>
      </c>
      <c r="F593">
        <v>0</v>
      </c>
      <c r="G593">
        <v>12018867</v>
      </c>
      <c r="H593">
        <v>7</v>
      </c>
      <c r="I593">
        <v>0</v>
      </c>
      <c r="J593">
        <v>1</v>
      </c>
      <c r="K593">
        <v>100</v>
      </c>
      <c r="L593">
        <v>22695.154296875</v>
      </c>
    </row>
    <row r="594" spans="1:12" x14ac:dyDescent="0.25">
      <c r="A594">
        <v>2053</v>
      </c>
      <c r="B594" s="1">
        <f>DATE(2024,4,16) + TIME(0,0,0)</f>
        <v>45398</v>
      </c>
      <c r="C594">
        <v>13142243328</v>
      </c>
      <c r="D594">
        <v>0</v>
      </c>
      <c r="E594">
        <v>20314818</v>
      </c>
      <c r="F594">
        <v>0</v>
      </c>
      <c r="G594">
        <v>11827545</v>
      </c>
      <c r="H594">
        <v>6</v>
      </c>
      <c r="I594">
        <v>0</v>
      </c>
      <c r="J594">
        <v>1</v>
      </c>
      <c r="K594">
        <v>100</v>
      </c>
      <c r="L594">
        <v>22963.818359375</v>
      </c>
    </row>
    <row r="595" spans="1:12" x14ac:dyDescent="0.25">
      <c r="A595">
        <v>2054.9899999999998</v>
      </c>
      <c r="B595" s="1">
        <f>DATE(2024,4,17) + TIME(23,45,35)</f>
        <v>45399.989988425928</v>
      </c>
      <c r="C595">
        <v>13165779968</v>
      </c>
      <c r="D595">
        <v>0</v>
      </c>
      <c r="E595">
        <v>20360516</v>
      </c>
      <c r="F595">
        <v>0</v>
      </c>
      <c r="G595">
        <v>11827545</v>
      </c>
      <c r="H595">
        <v>6</v>
      </c>
      <c r="I595">
        <v>0</v>
      </c>
      <c r="J595">
        <v>1</v>
      </c>
      <c r="K595">
        <v>100</v>
      </c>
      <c r="L595">
        <v>22963.818359375</v>
      </c>
    </row>
    <row r="596" spans="1:12" x14ac:dyDescent="0.25">
      <c r="A596">
        <v>2055</v>
      </c>
      <c r="B596" s="1">
        <f>DATE(2024,4,18) + TIME(0,0,0)</f>
        <v>45400</v>
      </c>
      <c r="C596">
        <v>13165897728</v>
      </c>
      <c r="D596">
        <v>0</v>
      </c>
      <c r="E596">
        <v>20360742</v>
      </c>
      <c r="F596">
        <v>0</v>
      </c>
      <c r="G596">
        <v>11808302</v>
      </c>
      <c r="H596">
        <v>7</v>
      </c>
      <c r="I596">
        <v>0</v>
      </c>
      <c r="J596">
        <v>1</v>
      </c>
      <c r="K596">
        <v>100</v>
      </c>
      <c r="L596">
        <v>22687.455078125</v>
      </c>
    </row>
    <row r="597" spans="1:12" x14ac:dyDescent="0.25">
      <c r="A597">
        <v>2057.67</v>
      </c>
      <c r="B597" s="1">
        <f>DATE(2024,4,20) + TIME(16,4,48)</f>
        <v>45402.67</v>
      </c>
      <c r="C597">
        <v>13197426688</v>
      </c>
      <c r="D597">
        <v>0</v>
      </c>
      <c r="E597">
        <v>20421318</v>
      </c>
      <c r="F597">
        <v>0</v>
      </c>
      <c r="G597">
        <v>11808302</v>
      </c>
      <c r="H597">
        <v>7</v>
      </c>
      <c r="I597">
        <v>0</v>
      </c>
      <c r="J597">
        <v>1</v>
      </c>
      <c r="K597">
        <v>100</v>
      </c>
      <c r="L597">
        <v>22687.455078125</v>
      </c>
    </row>
    <row r="598" spans="1:12" x14ac:dyDescent="0.25">
      <c r="A598">
        <v>2057.9899999999998</v>
      </c>
      <c r="B598" s="1">
        <f>DATE(2024,4,20) + TIME(23,45,35)</f>
        <v>45402.989988425928</v>
      </c>
      <c r="C598">
        <v>13201205248</v>
      </c>
      <c r="D598">
        <v>0</v>
      </c>
      <c r="E598">
        <v>20428578</v>
      </c>
      <c r="F598">
        <v>0</v>
      </c>
      <c r="G598">
        <v>11808302</v>
      </c>
      <c r="H598">
        <v>7</v>
      </c>
      <c r="I598">
        <v>0</v>
      </c>
      <c r="J598">
        <v>1</v>
      </c>
      <c r="K598">
        <v>100</v>
      </c>
      <c r="L598">
        <v>22687.455078125</v>
      </c>
    </row>
    <row r="599" spans="1:12" x14ac:dyDescent="0.25">
      <c r="A599">
        <v>2058</v>
      </c>
      <c r="B599" s="1">
        <f>DATE(2024,4,21) + TIME(0,0,0)</f>
        <v>45403</v>
      </c>
      <c r="C599">
        <v>13201324032</v>
      </c>
      <c r="D599">
        <v>0</v>
      </c>
      <c r="E599">
        <v>20428810</v>
      </c>
      <c r="F599">
        <v>0</v>
      </c>
      <c r="G599">
        <v>11948415</v>
      </c>
      <c r="H599">
        <v>7</v>
      </c>
      <c r="I599">
        <v>0</v>
      </c>
      <c r="J599">
        <v>1</v>
      </c>
      <c r="K599">
        <v>100</v>
      </c>
      <c r="L599">
        <v>23088.28125</v>
      </c>
    </row>
    <row r="600" spans="1:12" x14ac:dyDescent="0.25">
      <c r="A600">
        <v>2064.9899999999998</v>
      </c>
      <c r="B600" s="1">
        <f>DATE(2024,4,27) + TIME(23,45,35)</f>
        <v>45409.989988425928</v>
      </c>
      <c r="C600">
        <v>13284843520</v>
      </c>
      <c r="D600">
        <v>0</v>
      </c>
      <c r="E600">
        <v>20590196</v>
      </c>
      <c r="F600">
        <v>0</v>
      </c>
      <c r="G600">
        <v>11948415</v>
      </c>
      <c r="H600">
        <v>7</v>
      </c>
      <c r="I600">
        <v>0</v>
      </c>
      <c r="J600">
        <v>1</v>
      </c>
      <c r="K600">
        <v>100</v>
      </c>
      <c r="L600">
        <v>23088.28125</v>
      </c>
    </row>
    <row r="601" spans="1:12" x14ac:dyDescent="0.25">
      <c r="A601">
        <v>2065</v>
      </c>
      <c r="B601" s="1">
        <f>DATE(2024,4,28) + TIME(0,0,0)</f>
        <v>45410</v>
      </c>
      <c r="C601">
        <v>13284965376</v>
      </c>
      <c r="D601">
        <v>0</v>
      </c>
      <c r="E601">
        <v>20590424</v>
      </c>
      <c r="F601">
        <v>0</v>
      </c>
      <c r="G601">
        <v>12126748</v>
      </c>
      <c r="H601">
        <v>6</v>
      </c>
      <c r="I601">
        <v>0</v>
      </c>
      <c r="J601">
        <v>1</v>
      </c>
      <c r="K601">
        <v>100</v>
      </c>
      <c r="L601">
        <v>22746.20703125</v>
      </c>
    </row>
    <row r="602" spans="1:12" x14ac:dyDescent="0.25">
      <c r="A602">
        <v>2066.9899999999998</v>
      </c>
      <c r="B602" s="1">
        <f>DATE(2024,4,29) + TIME(23,45,35)</f>
        <v>45411.989988425928</v>
      </c>
      <c r="C602">
        <v>13309096960</v>
      </c>
      <c r="D602">
        <v>0</v>
      </c>
      <c r="E602">
        <v>20635688</v>
      </c>
      <c r="F602">
        <v>0</v>
      </c>
      <c r="G602">
        <v>12126748</v>
      </c>
      <c r="H602">
        <v>6</v>
      </c>
      <c r="I602">
        <v>0</v>
      </c>
      <c r="J602">
        <v>1</v>
      </c>
      <c r="K602">
        <v>100</v>
      </c>
      <c r="L602">
        <v>22746.20703125</v>
      </c>
    </row>
    <row r="603" spans="1:12" x14ac:dyDescent="0.25">
      <c r="A603">
        <v>2067</v>
      </c>
      <c r="B603" s="1">
        <f>DATE(2024,4,30) + TIME(0,0,0)</f>
        <v>45412</v>
      </c>
      <c r="C603">
        <v>13309215744</v>
      </c>
      <c r="D603">
        <v>0</v>
      </c>
      <c r="E603">
        <v>20635894</v>
      </c>
      <c r="F603">
        <v>0</v>
      </c>
      <c r="G603">
        <v>11827598</v>
      </c>
      <c r="H603">
        <v>5</v>
      </c>
      <c r="I603">
        <v>0</v>
      </c>
      <c r="J603">
        <v>1</v>
      </c>
      <c r="K603">
        <v>100</v>
      </c>
      <c r="L603">
        <v>20545.720703125</v>
      </c>
    </row>
    <row r="604" spans="1:12" x14ac:dyDescent="0.25">
      <c r="A604">
        <v>2068.9899999999998</v>
      </c>
      <c r="B604" s="1">
        <f>DATE(2024,5,1) + TIME(23,45,35)</f>
        <v>45413.989988425928</v>
      </c>
      <c r="C604">
        <v>13332752384</v>
      </c>
      <c r="D604">
        <v>0</v>
      </c>
      <c r="E604">
        <v>20676780</v>
      </c>
      <c r="F604">
        <v>0</v>
      </c>
      <c r="G604">
        <v>11827598</v>
      </c>
      <c r="H604">
        <v>5</v>
      </c>
      <c r="I604">
        <v>0</v>
      </c>
      <c r="J604">
        <v>1</v>
      </c>
      <c r="K604">
        <v>100</v>
      </c>
      <c r="L604">
        <v>20545.720703125</v>
      </c>
    </row>
    <row r="605" spans="1:12" x14ac:dyDescent="0.25">
      <c r="A605">
        <v>2069</v>
      </c>
      <c r="B605" s="1">
        <f>DATE(2024,5,2) + TIME(0,0,0)</f>
        <v>45414</v>
      </c>
      <c r="C605">
        <v>13332873216</v>
      </c>
      <c r="D605">
        <v>0</v>
      </c>
      <c r="E605">
        <v>20677016</v>
      </c>
      <c r="F605">
        <v>0</v>
      </c>
      <c r="G605">
        <v>12054919</v>
      </c>
      <c r="H605">
        <v>6</v>
      </c>
      <c r="I605">
        <v>0</v>
      </c>
      <c r="J605">
        <v>1</v>
      </c>
      <c r="K605">
        <v>100</v>
      </c>
      <c r="L605">
        <v>23570.2265625</v>
      </c>
    </row>
    <row r="606" spans="1:12" x14ac:dyDescent="0.25">
      <c r="A606">
        <v>2070.9899999999998</v>
      </c>
      <c r="B606" s="1">
        <f>DATE(2024,5,3) + TIME(23,45,35)</f>
        <v>45415.989988425928</v>
      </c>
      <c r="C606">
        <v>13356862464</v>
      </c>
      <c r="D606">
        <v>0</v>
      </c>
      <c r="E606">
        <v>20723920</v>
      </c>
      <c r="F606">
        <v>0</v>
      </c>
      <c r="G606">
        <v>12054919</v>
      </c>
      <c r="H606">
        <v>6</v>
      </c>
      <c r="I606">
        <v>0</v>
      </c>
      <c r="J606">
        <v>1</v>
      </c>
      <c r="K606">
        <v>100</v>
      </c>
      <c r="L606">
        <v>23570.2265625</v>
      </c>
    </row>
    <row r="607" spans="1:12" x14ac:dyDescent="0.25">
      <c r="A607">
        <v>2071</v>
      </c>
      <c r="B607" s="1">
        <f>DATE(2024,5,4) + TIME(0,0,0)</f>
        <v>45416</v>
      </c>
      <c r="C607">
        <v>13356984320</v>
      </c>
      <c r="D607">
        <v>0</v>
      </c>
      <c r="E607">
        <v>20724158</v>
      </c>
      <c r="F607">
        <v>0</v>
      </c>
      <c r="G607">
        <v>12219706</v>
      </c>
      <c r="H607">
        <v>7</v>
      </c>
      <c r="I607">
        <v>0</v>
      </c>
      <c r="J607">
        <v>1</v>
      </c>
      <c r="K607">
        <v>100</v>
      </c>
      <c r="L607">
        <v>23734.607421875</v>
      </c>
    </row>
    <row r="608" spans="1:12" x14ac:dyDescent="0.25">
      <c r="A608">
        <v>2071.12</v>
      </c>
      <c r="B608" s="1">
        <f>DATE(2024,5,4) + TIME(2,52,48)</f>
        <v>45416.12</v>
      </c>
      <c r="C608">
        <v>13358450688</v>
      </c>
      <c r="D608">
        <v>0</v>
      </c>
      <c r="E608">
        <v>20727006</v>
      </c>
      <c r="F608">
        <v>0</v>
      </c>
      <c r="G608">
        <v>12219706</v>
      </c>
      <c r="H608">
        <v>7</v>
      </c>
      <c r="I608">
        <v>0</v>
      </c>
      <c r="J608">
        <v>1</v>
      </c>
      <c r="K608">
        <v>100</v>
      </c>
      <c r="L608">
        <v>23734.607421875</v>
      </c>
    </row>
    <row r="609" spans="1:12" x14ac:dyDescent="0.25">
      <c r="A609">
        <v>2071.9899999999998</v>
      </c>
      <c r="B609" s="1">
        <f>DATE(2024,5,4) + TIME(23,45,35)</f>
        <v>45416.989988425928</v>
      </c>
      <c r="C609">
        <v>13369081856</v>
      </c>
      <c r="D609">
        <v>0</v>
      </c>
      <c r="E609">
        <v>20747656</v>
      </c>
      <c r="F609">
        <v>0</v>
      </c>
      <c r="G609">
        <v>12219706</v>
      </c>
      <c r="H609">
        <v>7</v>
      </c>
      <c r="I609">
        <v>0</v>
      </c>
      <c r="J609">
        <v>1</v>
      </c>
      <c r="K609">
        <v>100</v>
      </c>
      <c r="L609">
        <v>23734.607421875</v>
      </c>
    </row>
    <row r="610" spans="1:12" x14ac:dyDescent="0.25">
      <c r="A610">
        <v>2072</v>
      </c>
      <c r="B610" s="1">
        <f>DATE(2024,5,5) + TIME(0,0,0)</f>
        <v>45417</v>
      </c>
      <c r="C610">
        <v>13369201664</v>
      </c>
      <c r="D610">
        <v>0</v>
      </c>
      <c r="E610">
        <v>20747884</v>
      </c>
      <c r="F610">
        <v>0</v>
      </c>
      <c r="G610">
        <v>11980369</v>
      </c>
      <c r="H610">
        <v>7</v>
      </c>
      <c r="I610">
        <v>0</v>
      </c>
      <c r="J610">
        <v>1</v>
      </c>
      <c r="K610">
        <v>100</v>
      </c>
      <c r="L610">
        <v>22936.8203125</v>
      </c>
    </row>
    <row r="611" spans="1:12" x14ac:dyDescent="0.25">
      <c r="A611">
        <v>2075.9899999999998</v>
      </c>
      <c r="B611" s="1">
        <f>DATE(2024,5,8) + TIME(23,45,35)</f>
        <v>45420.989988425928</v>
      </c>
      <c r="C611">
        <v>13417004032</v>
      </c>
      <c r="D611">
        <v>0</v>
      </c>
      <c r="E611">
        <v>20839402</v>
      </c>
      <c r="F611">
        <v>0</v>
      </c>
      <c r="G611">
        <v>11980369</v>
      </c>
      <c r="H611">
        <v>7</v>
      </c>
      <c r="I611">
        <v>0</v>
      </c>
      <c r="J611">
        <v>1</v>
      </c>
      <c r="K611">
        <v>100</v>
      </c>
      <c r="L611">
        <v>22936.8203125</v>
      </c>
    </row>
    <row r="612" spans="1:12" x14ac:dyDescent="0.25">
      <c r="A612">
        <v>2076</v>
      </c>
      <c r="B612" s="1">
        <f>DATE(2024,5,9) + TIME(0,0,0)</f>
        <v>45421</v>
      </c>
      <c r="C612">
        <v>13417122816</v>
      </c>
      <c r="D612">
        <v>0</v>
      </c>
      <c r="E612">
        <v>20839636</v>
      </c>
      <c r="F612">
        <v>0</v>
      </c>
      <c r="G612">
        <v>11947827</v>
      </c>
      <c r="H612">
        <v>7</v>
      </c>
      <c r="I612">
        <v>0</v>
      </c>
      <c r="J612">
        <v>1</v>
      </c>
      <c r="K612">
        <v>100</v>
      </c>
      <c r="L612">
        <v>23366.619140625</v>
      </c>
    </row>
    <row r="613" spans="1:12" x14ac:dyDescent="0.25">
      <c r="A613">
        <v>2078.9899999999998</v>
      </c>
      <c r="B613" s="1">
        <f>DATE(2024,5,11) + TIME(23,45,35)</f>
        <v>45423.989988425928</v>
      </c>
      <c r="C613">
        <v>13452847104</v>
      </c>
      <c r="D613">
        <v>0</v>
      </c>
      <c r="E613">
        <v>20909502</v>
      </c>
      <c r="F613">
        <v>0</v>
      </c>
      <c r="G613">
        <v>11947827</v>
      </c>
      <c r="H613">
        <v>7</v>
      </c>
      <c r="I613">
        <v>0</v>
      </c>
      <c r="J613">
        <v>1</v>
      </c>
      <c r="K613">
        <v>100</v>
      </c>
      <c r="L613">
        <v>23366.619140625</v>
      </c>
    </row>
    <row r="614" spans="1:12" x14ac:dyDescent="0.25">
      <c r="A614">
        <v>2079</v>
      </c>
      <c r="B614" s="1">
        <f>DATE(2024,5,12) + TIME(0,0,0)</f>
        <v>45424</v>
      </c>
      <c r="C614">
        <v>13452965888</v>
      </c>
      <c r="D614">
        <v>0</v>
      </c>
      <c r="E614">
        <v>20909628</v>
      </c>
      <c r="F614">
        <v>0</v>
      </c>
      <c r="G614">
        <v>11841733</v>
      </c>
      <c r="H614">
        <v>6</v>
      </c>
      <c r="I614">
        <v>0</v>
      </c>
      <c r="J614">
        <v>1</v>
      </c>
      <c r="K614">
        <v>100</v>
      </c>
      <c r="L614">
        <v>12475.1845703125</v>
      </c>
    </row>
    <row r="615" spans="1:12" x14ac:dyDescent="0.25">
      <c r="A615">
        <v>2079.59</v>
      </c>
      <c r="B615" s="1">
        <f>DATE(2024,5,12) + TIME(14,9,35)</f>
        <v>45424.589988425927</v>
      </c>
      <c r="C615">
        <v>13459952640</v>
      </c>
      <c r="D615">
        <v>0</v>
      </c>
      <c r="E615">
        <v>20916988</v>
      </c>
      <c r="F615">
        <v>0</v>
      </c>
      <c r="G615">
        <v>11841733</v>
      </c>
      <c r="H615">
        <v>6</v>
      </c>
      <c r="I615">
        <v>0</v>
      </c>
      <c r="J615">
        <v>1</v>
      </c>
      <c r="K615">
        <v>100</v>
      </c>
      <c r="L615">
        <v>12475.1845703125</v>
      </c>
    </row>
    <row r="616" spans="1:12" x14ac:dyDescent="0.25">
      <c r="A616">
        <v>2079.6</v>
      </c>
      <c r="B616" s="1">
        <f>DATE(2024,5,12) + TIME(14,24,0)</f>
        <v>45424.6</v>
      </c>
      <c r="C616">
        <v>13460072448</v>
      </c>
      <c r="D616">
        <v>0</v>
      </c>
      <c r="E616">
        <v>20917216</v>
      </c>
      <c r="F616">
        <v>0</v>
      </c>
      <c r="G616">
        <v>12018927</v>
      </c>
      <c r="H616">
        <v>7</v>
      </c>
      <c r="I616">
        <v>0</v>
      </c>
      <c r="J616">
        <v>1</v>
      </c>
      <c r="K616">
        <v>100</v>
      </c>
      <c r="L616">
        <v>22826.947265625</v>
      </c>
    </row>
    <row r="617" spans="1:12" x14ac:dyDescent="0.25">
      <c r="A617">
        <v>2081.9899999999998</v>
      </c>
      <c r="B617" s="1">
        <f>DATE(2024,5,14) + TIME(23,45,35)</f>
        <v>45426.989988425928</v>
      </c>
      <c r="C617">
        <v>13488797696</v>
      </c>
      <c r="D617">
        <v>0</v>
      </c>
      <c r="E617">
        <v>20971772</v>
      </c>
      <c r="F617">
        <v>0</v>
      </c>
      <c r="G617">
        <v>12018927</v>
      </c>
      <c r="H617">
        <v>7</v>
      </c>
      <c r="I617">
        <v>0</v>
      </c>
      <c r="J617">
        <v>1</v>
      </c>
      <c r="K617">
        <v>100</v>
      </c>
      <c r="L617">
        <v>22826.947265625</v>
      </c>
    </row>
    <row r="618" spans="1:12" x14ac:dyDescent="0.25">
      <c r="A618">
        <v>2082</v>
      </c>
      <c r="B618" s="1">
        <f>DATE(2024,5,15) + TIME(0,0,0)</f>
        <v>45427</v>
      </c>
      <c r="C618">
        <v>13488920576</v>
      </c>
      <c r="D618">
        <v>0</v>
      </c>
      <c r="E618">
        <v>20972000</v>
      </c>
      <c r="F618">
        <v>0</v>
      </c>
      <c r="G618">
        <v>12268957</v>
      </c>
      <c r="H618">
        <v>7</v>
      </c>
      <c r="I618">
        <v>0</v>
      </c>
      <c r="J618">
        <v>1</v>
      </c>
      <c r="K618">
        <v>100</v>
      </c>
      <c r="L618">
        <v>22716.328125</v>
      </c>
    </row>
    <row r="619" spans="1:12" x14ac:dyDescent="0.25">
      <c r="A619">
        <v>2082.59</v>
      </c>
      <c r="B619" s="1">
        <f>DATE(2024,5,15) + TIME(14,9,35)</f>
        <v>45427.589988425927</v>
      </c>
      <c r="C619">
        <v>13496159232</v>
      </c>
      <c r="D619">
        <v>0</v>
      </c>
      <c r="E619">
        <v>20985402</v>
      </c>
      <c r="F619">
        <v>0</v>
      </c>
      <c r="G619">
        <v>12268957</v>
      </c>
      <c r="H619">
        <v>7</v>
      </c>
      <c r="I619">
        <v>0</v>
      </c>
      <c r="J619">
        <v>1</v>
      </c>
      <c r="K619">
        <v>100</v>
      </c>
      <c r="L619">
        <v>22716.328125</v>
      </c>
    </row>
    <row r="620" spans="1:12" x14ac:dyDescent="0.25">
      <c r="A620">
        <v>2082.6</v>
      </c>
      <c r="B620" s="1">
        <f>DATE(2024,5,15) + TIME(14,24,0)</f>
        <v>45427.6</v>
      </c>
      <c r="C620">
        <v>13496278016</v>
      </c>
      <c r="D620">
        <v>0</v>
      </c>
      <c r="E620">
        <v>20985632</v>
      </c>
      <c r="F620">
        <v>0</v>
      </c>
      <c r="G620">
        <v>11896916</v>
      </c>
      <c r="H620">
        <v>7</v>
      </c>
      <c r="I620">
        <v>0</v>
      </c>
      <c r="J620">
        <v>1</v>
      </c>
      <c r="K620">
        <v>100</v>
      </c>
      <c r="L620">
        <v>22918.9609375</v>
      </c>
    </row>
    <row r="621" spans="1:12" x14ac:dyDescent="0.25">
      <c r="A621">
        <v>2089.9899999999998</v>
      </c>
      <c r="B621" s="1">
        <f>DATE(2024,5,22) + TIME(23,45,35)</f>
        <v>45434.989988425928</v>
      </c>
      <c r="C621">
        <v>13584196608</v>
      </c>
      <c r="D621">
        <v>0</v>
      </c>
      <c r="E621">
        <v>21155002</v>
      </c>
      <c r="F621">
        <v>0</v>
      </c>
      <c r="G621">
        <v>11896916</v>
      </c>
      <c r="H621">
        <v>7</v>
      </c>
      <c r="I621">
        <v>0</v>
      </c>
      <c r="J621">
        <v>1</v>
      </c>
      <c r="K621">
        <v>100</v>
      </c>
      <c r="L621">
        <v>22918.9609375</v>
      </c>
    </row>
    <row r="622" spans="1:12" x14ac:dyDescent="0.25">
      <c r="A622">
        <v>2090</v>
      </c>
      <c r="B622" s="1">
        <f>DATE(2024,5,23) + TIME(0,0,0)</f>
        <v>45435</v>
      </c>
      <c r="C622">
        <v>13584316416</v>
      </c>
      <c r="D622">
        <v>0</v>
      </c>
      <c r="E622">
        <v>21155234</v>
      </c>
      <c r="F622">
        <v>0</v>
      </c>
      <c r="G622">
        <v>11989891</v>
      </c>
      <c r="H622">
        <v>6</v>
      </c>
      <c r="I622">
        <v>0</v>
      </c>
      <c r="J622">
        <v>1</v>
      </c>
      <c r="K622">
        <v>100</v>
      </c>
      <c r="L622">
        <v>23092.259765625</v>
      </c>
    </row>
    <row r="623" spans="1:12" x14ac:dyDescent="0.25">
      <c r="A623">
        <v>2090.79</v>
      </c>
      <c r="B623" s="1">
        <f>DATE(2024,5,23) + TIME(18,57,35)</f>
        <v>45435.789988425924</v>
      </c>
      <c r="C623">
        <v>13593788416</v>
      </c>
      <c r="D623">
        <v>0</v>
      </c>
      <c r="E623">
        <v>21173476</v>
      </c>
      <c r="F623">
        <v>0</v>
      </c>
      <c r="G623">
        <v>11989891</v>
      </c>
      <c r="H623">
        <v>6</v>
      </c>
      <c r="I623">
        <v>0</v>
      </c>
      <c r="J623">
        <v>1</v>
      </c>
      <c r="K623">
        <v>100</v>
      </c>
      <c r="L623">
        <v>23092.259765625</v>
      </c>
    </row>
    <row r="624" spans="1:12" x14ac:dyDescent="0.25">
      <c r="A624">
        <v>2090.8000000000002</v>
      </c>
      <c r="B624" s="1">
        <f>DATE(2024,5,23) + TIME(19,12,0)</f>
        <v>45435.8</v>
      </c>
      <c r="C624">
        <v>13593908224</v>
      </c>
      <c r="D624">
        <v>0</v>
      </c>
      <c r="E624">
        <v>21173708</v>
      </c>
      <c r="F624">
        <v>0</v>
      </c>
      <c r="G624">
        <v>12020992</v>
      </c>
      <c r="H624">
        <v>7</v>
      </c>
      <c r="I624">
        <v>0</v>
      </c>
      <c r="J624">
        <v>1</v>
      </c>
      <c r="K624">
        <v>100</v>
      </c>
      <c r="L624">
        <v>23093.154296875</v>
      </c>
    </row>
    <row r="625" spans="1:12" x14ac:dyDescent="0.25">
      <c r="A625">
        <v>2094</v>
      </c>
      <c r="B625" s="1">
        <f>DATE(2024,5,27) + TIME(0,0,0)</f>
        <v>45439</v>
      </c>
      <c r="C625">
        <v>13632375808</v>
      </c>
      <c r="D625">
        <v>0</v>
      </c>
      <c r="E625">
        <v>21247606</v>
      </c>
      <c r="F625">
        <v>0</v>
      </c>
      <c r="G625">
        <v>12020992</v>
      </c>
      <c r="H625">
        <v>7</v>
      </c>
      <c r="I625">
        <v>0</v>
      </c>
      <c r="J625">
        <v>1</v>
      </c>
      <c r="K625">
        <v>100</v>
      </c>
      <c r="L625">
        <v>23093.154296875</v>
      </c>
    </row>
    <row r="626" spans="1:12" x14ac:dyDescent="0.25">
      <c r="A626">
        <v>2094.9899999999998</v>
      </c>
      <c r="B626" s="1">
        <f>DATE(2024,5,27) + TIME(23,45,35)</f>
        <v>45439.989988425928</v>
      </c>
      <c r="C626">
        <v>13644275712</v>
      </c>
      <c r="D626">
        <v>0</v>
      </c>
      <c r="E626">
        <v>21270468</v>
      </c>
      <c r="F626">
        <v>0</v>
      </c>
      <c r="G626">
        <v>12020992</v>
      </c>
      <c r="H626">
        <v>7</v>
      </c>
      <c r="I626">
        <v>0</v>
      </c>
      <c r="J626">
        <v>1</v>
      </c>
      <c r="K626">
        <v>100</v>
      </c>
      <c r="L626">
        <v>23093.154296875</v>
      </c>
    </row>
    <row r="627" spans="1:12" x14ac:dyDescent="0.25">
      <c r="A627">
        <v>2095</v>
      </c>
      <c r="B627" s="1">
        <f>DATE(2024,5,28) + TIME(0,0,0)</f>
        <v>45440</v>
      </c>
      <c r="C627">
        <v>13644396544</v>
      </c>
      <c r="D627">
        <v>0</v>
      </c>
      <c r="E627">
        <v>21270698</v>
      </c>
      <c r="F627">
        <v>0</v>
      </c>
      <c r="G627">
        <v>12033003</v>
      </c>
      <c r="H627">
        <v>7</v>
      </c>
      <c r="I627">
        <v>0</v>
      </c>
      <c r="J627">
        <v>1</v>
      </c>
      <c r="K627">
        <v>100</v>
      </c>
      <c r="L627">
        <v>23138.60546875</v>
      </c>
    </row>
    <row r="628" spans="1:12" x14ac:dyDescent="0.25">
      <c r="A628">
        <v>2104.9899999999998</v>
      </c>
      <c r="B628" s="1">
        <f>DATE(2024,6,6) + TIME(23,45,35)</f>
        <v>45449.989988425928</v>
      </c>
      <c r="C628">
        <v>13764605952</v>
      </c>
      <c r="D628">
        <v>0</v>
      </c>
      <c r="E628">
        <v>21501854</v>
      </c>
      <c r="F628">
        <v>0</v>
      </c>
      <c r="G628">
        <v>12033003</v>
      </c>
      <c r="H628">
        <v>7</v>
      </c>
      <c r="I628">
        <v>0</v>
      </c>
      <c r="J628">
        <v>1</v>
      </c>
      <c r="K628">
        <v>100</v>
      </c>
      <c r="L628">
        <v>23138.60546875</v>
      </c>
    </row>
    <row r="629" spans="1:12" x14ac:dyDescent="0.25">
      <c r="A629">
        <v>2105</v>
      </c>
      <c r="B629" s="1">
        <f>DATE(2024,6,7) + TIME(0,0,0)</f>
        <v>45450</v>
      </c>
      <c r="C629">
        <v>13764725760</v>
      </c>
      <c r="D629">
        <v>0</v>
      </c>
      <c r="E629">
        <v>21502086</v>
      </c>
      <c r="F629">
        <v>0</v>
      </c>
      <c r="G629">
        <v>11980984</v>
      </c>
      <c r="H629">
        <v>6</v>
      </c>
      <c r="I629">
        <v>0</v>
      </c>
      <c r="J629">
        <v>1</v>
      </c>
      <c r="K629">
        <v>100</v>
      </c>
      <c r="L629">
        <v>23179.990234375</v>
      </c>
    </row>
    <row r="630" spans="1:12" x14ac:dyDescent="0.25">
      <c r="A630">
        <v>2106.9899999999998</v>
      </c>
      <c r="B630" s="1">
        <f>DATE(2024,6,8) + TIME(23,45,35)</f>
        <v>45451.989988425928</v>
      </c>
      <c r="C630">
        <v>13788568576</v>
      </c>
      <c r="D630">
        <v>0</v>
      </c>
      <c r="E630">
        <v>21548214</v>
      </c>
      <c r="F630">
        <v>0</v>
      </c>
      <c r="G630">
        <v>11980984</v>
      </c>
      <c r="H630">
        <v>6</v>
      </c>
      <c r="I630">
        <v>0</v>
      </c>
      <c r="J630">
        <v>1</v>
      </c>
      <c r="K630">
        <v>100</v>
      </c>
      <c r="L630">
        <v>23179.990234375</v>
      </c>
    </row>
    <row r="631" spans="1:12" x14ac:dyDescent="0.25">
      <c r="A631">
        <v>2107</v>
      </c>
      <c r="B631" s="1">
        <f>DATE(2024,6,9) + TIME(0,0,0)</f>
        <v>45452</v>
      </c>
      <c r="C631">
        <v>13788686336</v>
      </c>
      <c r="D631">
        <v>0</v>
      </c>
      <c r="E631">
        <v>21548444</v>
      </c>
      <c r="F631">
        <v>0</v>
      </c>
      <c r="G631">
        <v>11854483</v>
      </c>
      <c r="H631">
        <v>7</v>
      </c>
      <c r="I631">
        <v>0</v>
      </c>
      <c r="J631">
        <v>1</v>
      </c>
      <c r="K631">
        <v>100</v>
      </c>
      <c r="L631">
        <v>23097.20703125</v>
      </c>
    </row>
    <row r="632" spans="1:12" x14ac:dyDescent="0.25">
      <c r="A632">
        <v>2113.9899999999998</v>
      </c>
      <c r="B632" s="1">
        <f>DATE(2024,6,15) + TIME(23,45,35)</f>
        <v>45458.989988425928</v>
      </c>
      <c r="C632">
        <v>13871549440</v>
      </c>
      <c r="D632">
        <v>0</v>
      </c>
      <c r="E632">
        <v>21709894</v>
      </c>
      <c r="F632">
        <v>0</v>
      </c>
      <c r="G632">
        <v>11854483</v>
      </c>
      <c r="H632">
        <v>7</v>
      </c>
      <c r="I632">
        <v>0</v>
      </c>
      <c r="J632">
        <v>1</v>
      </c>
      <c r="K632">
        <v>100</v>
      </c>
      <c r="L632">
        <v>23097.20703125</v>
      </c>
    </row>
    <row r="633" spans="1:12" x14ac:dyDescent="0.25">
      <c r="A633">
        <v>2114</v>
      </c>
      <c r="B633" s="1">
        <f>DATE(2024,6,16) + TIME(0,0,0)</f>
        <v>45459</v>
      </c>
      <c r="C633">
        <v>13871669248</v>
      </c>
      <c r="D633">
        <v>0</v>
      </c>
      <c r="E633">
        <v>21710124</v>
      </c>
      <c r="F633">
        <v>0</v>
      </c>
      <c r="G633">
        <v>11961130</v>
      </c>
      <c r="H633">
        <v>7</v>
      </c>
      <c r="I633">
        <v>0</v>
      </c>
      <c r="J633">
        <v>1</v>
      </c>
      <c r="K633">
        <v>100</v>
      </c>
      <c r="L633">
        <v>23009.220703125</v>
      </c>
    </row>
    <row r="634" spans="1:12" x14ac:dyDescent="0.25">
      <c r="A634">
        <v>2118.9899999999998</v>
      </c>
      <c r="B634" s="1">
        <f>DATE(2024,6,20) + TIME(23,45,35)</f>
        <v>45463.989988425928</v>
      </c>
      <c r="C634">
        <v>13931355136</v>
      </c>
      <c r="D634">
        <v>0</v>
      </c>
      <c r="E634">
        <v>21824940</v>
      </c>
      <c r="F634">
        <v>0</v>
      </c>
      <c r="G634">
        <v>11961130</v>
      </c>
      <c r="H634">
        <v>7</v>
      </c>
      <c r="I634">
        <v>0</v>
      </c>
      <c r="J634">
        <v>1</v>
      </c>
      <c r="K634">
        <v>100</v>
      </c>
      <c r="L634">
        <v>23009.220703125</v>
      </c>
    </row>
    <row r="635" spans="1:12" x14ac:dyDescent="0.25">
      <c r="A635">
        <v>2119</v>
      </c>
      <c r="B635" s="1">
        <f>DATE(2024,6,21) + TIME(0,0,0)</f>
        <v>45464</v>
      </c>
      <c r="C635">
        <v>13931474944</v>
      </c>
      <c r="D635">
        <v>0</v>
      </c>
      <c r="E635">
        <v>21825168</v>
      </c>
      <c r="F635">
        <v>0</v>
      </c>
      <c r="G635">
        <v>11990380</v>
      </c>
      <c r="H635">
        <v>7</v>
      </c>
      <c r="I635">
        <v>0</v>
      </c>
      <c r="J635">
        <v>1</v>
      </c>
      <c r="K635">
        <v>100</v>
      </c>
      <c r="L635">
        <v>22869.947265625</v>
      </c>
    </row>
    <row r="636" spans="1:12" x14ac:dyDescent="0.25">
      <c r="A636">
        <v>2125.9899999999998</v>
      </c>
      <c r="B636" s="1">
        <f>DATE(2024,6,27) + TIME(23,45,35)</f>
        <v>45470.989988425928</v>
      </c>
      <c r="C636">
        <v>14015288320</v>
      </c>
      <c r="D636">
        <v>0</v>
      </c>
      <c r="E636">
        <v>21985030</v>
      </c>
      <c r="F636">
        <v>0</v>
      </c>
      <c r="G636">
        <v>11990380</v>
      </c>
      <c r="H636">
        <v>7</v>
      </c>
      <c r="I636">
        <v>0</v>
      </c>
      <c r="J636">
        <v>1</v>
      </c>
      <c r="K636">
        <v>100</v>
      </c>
      <c r="L636">
        <v>22869.947265625</v>
      </c>
    </row>
    <row r="637" spans="1:12" x14ac:dyDescent="0.25">
      <c r="A637">
        <v>2126</v>
      </c>
      <c r="B637" s="1">
        <f>DATE(2024,6,28) + TIME(0,0,0)</f>
        <v>45471</v>
      </c>
      <c r="C637">
        <v>14015406080</v>
      </c>
      <c r="D637">
        <v>0</v>
      </c>
      <c r="E637">
        <v>21985264</v>
      </c>
      <c r="F637">
        <v>0</v>
      </c>
      <c r="G637">
        <v>11862198</v>
      </c>
      <c r="H637">
        <v>7</v>
      </c>
      <c r="I637">
        <v>0</v>
      </c>
      <c r="J637">
        <v>1</v>
      </c>
      <c r="K637">
        <v>100</v>
      </c>
      <c r="L637">
        <v>23535.908203125</v>
      </c>
    </row>
    <row r="638" spans="1:12" x14ac:dyDescent="0.25">
      <c r="A638">
        <v>2128.9899999999998</v>
      </c>
      <c r="B638" s="1">
        <f>DATE(2024,6,30) + TIME(23,45,35)</f>
        <v>45473.989988425928</v>
      </c>
      <c r="C638">
        <v>14050874368</v>
      </c>
      <c r="D638">
        <v>0</v>
      </c>
      <c r="E638">
        <v>22055638</v>
      </c>
      <c r="F638">
        <v>0</v>
      </c>
      <c r="G638">
        <v>11862198</v>
      </c>
      <c r="H638">
        <v>7</v>
      </c>
      <c r="I638">
        <v>0</v>
      </c>
      <c r="J638">
        <v>1</v>
      </c>
      <c r="K638">
        <v>100</v>
      </c>
      <c r="L638">
        <v>23535.908203125</v>
      </c>
    </row>
    <row r="639" spans="1:12" x14ac:dyDescent="0.25">
      <c r="A639">
        <v>2129</v>
      </c>
      <c r="B639" s="1">
        <f>DATE(2024,7,1) + TIME(0,0,0)</f>
        <v>45474</v>
      </c>
      <c r="C639">
        <v>14050994176</v>
      </c>
      <c r="D639">
        <v>0</v>
      </c>
      <c r="E639">
        <v>22055866</v>
      </c>
      <c r="F639">
        <v>0</v>
      </c>
      <c r="G639">
        <v>11947119</v>
      </c>
      <c r="H639">
        <v>7</v>
      </c>
      <c r="I639">
        <v>0</v>
      </c>
      <c r="J639">
        <v>1</v>
      </c>
      <c r="K639">
        <v>100</v>
      </c>
      <c r="L639">
        <v>22879.306640625</v>
      </c>
    </row>
    <row r="640" spans="1:12" x14ac:dyDescent="0.25">
      <c r="A640">
        <v>2130.9899999999998</v>
      </c>
      <c r="B640" s="1">
        <f>DATE(2024,7,2) + TIME(23,45,35)</f>
        <v>45475.989988425928</v>
      </c>
      <c r="C640">
        <v>14074768384</v>
      </c>
      <c r="D640">
        <v>0</v>
      </c>
      <c r="E640">
        <v>22101396</v>
      </c>
      <c r="F640">
        <v>0</v>
      </c>
      <c r="G640">
        <v>11947119</v>
      </c>
      <c r="H640">
        <v>7</v>
      </c>
      <c r="I640">
        <v>0</v>
      </c>
      <c r="J640">
        <v>1</v>
      </c>
      <c r="K640">
        <v>100</v>
      </c>
      <c r="L640">
        <v>22879.306640625</v>
      </c>
    </row>
    <row r="641" spans="1:12" x14ac:dyDescent="0.25">
      <c r="A641">
        <v>2131</v>
      </c>
      <c r="B641" s="1">
        <f>DATE(2024,7,3) + TIME(0,0,0)</f>
        <v>45476</v>
      </c>
      <c r="C641">
        <v>14074890240</v>
      </c>
      <c r="D641">
        <v>0</v>
      </c>
      <c r="E641">
        <v>22101698</v>
      </c>
      <c r="F641">
        <v>0</v>
      </c>
      <c r="G641">
        <v>12117261</v>
      </c>
      <c r="H641">
        <v>7</v>
      </c>
      <c r="I641">
        <v>0</v>
      </c>
      <c r="J641">
        <v>1</v>
      </c>
      <c r="K641">
        <v>100</v>
      </c>
      <c r="L641">
        <v>30140.3515625</v>
      </c>
    </row>
    <row r="642" spans="1:12" x14ac:dyDescent="0.25">
      <c r="A642">
        <v>2134.9899999999998</v>
      </c>
      <c r="B642" s="1">
        <f>DATE(2024,7,6) + TIME(23,45,35)</f>
        <v>45479.989988425928</v>
      </c>
      <c r="C642">
        <v>14123237376</v>
      </c>
      <c r="D642">
        <v>0</v>
      </c>
      <c r="E642">
        <v>22221958</v>
      </c>
      <c r="F642">
        <v>0</v>
      </c>
      <c r="G642">
        <v>12117261</v>
      </c>
      <c r="H642">
        <v>7</v>
      </c>
      <c r="I642">
        <v>0</v>
      </c>
      <c r="J642">
        <v>1</v>
      </c>
      <c r="K642">
        <v>100</v>
      </c>
      <c r="L642">
        <v>30140.3515625</v>
      </c>
    </row>
    <row r="643" spans="1:12" x14ac:dyDescent="0.25">
      <c r="A643">
        <v>2135</v>
      </c>
      <c r="B643" s="1">
        <f>DATE(2024,7,7) + TIME(0,0,0)</f>
        <v>45480</v>
      </c>
      <c r="C643">
        <v>14123356160</v>
      </c>
      <c r="D643">
        <v>0</v>
      </c>
      <c r="E643">
        <v>22222254</v>
      </c>
      <c r="F643">
        <v>0</v>
      </c>
      <c r="G643">
        <v>11832287</v>
      </c>
      <c r="H643">
        <v>7</v>
      </c>
      <c r="I643">
        <v>0</v>
      </c>
      <c r="J643">
        <v>1</v>
      </c>
      <c r="K643">
        <v>100</v>
      </c>
      <c r="L643">
        <v>29703.310546875</v>
      </c>
    </row>
    <row r="644" spans="1:12" x14ac:dyDescent="0.25">
      <c r="A644">
        <v>2135.79</v>
      </c>
      <c r="B644" s="1">
        <f>DATE(2024,7,7) + TIME(18,57,35)</f>
        <v>45480.789988425924</v>
      </c>
      <c r="C644">
        <v>14132703232</v>
      </c>
      <c r="D644">
        <v>0</v>
      </c>
      <c r="E644">
        <v>22245720</v>
      </c>
      <c r="F644">
        <v>0</v>
      </c>
      <c r="G644">
        <v>11832287</v>
      </c>
      <c r="H644">
        <v>7</v>
      </c>
      <c r="I644">
        <v>0</v>
      </c>
      <c r="J644">
        <v>1</v>
      </c>
      <c r="K644">
        <v>100</v>
      </c>
      <c r="L644">
        <v>29703.310546875</v>
      </c>
    </row>
    <row r="645" spans="1:12" x14ac:dyDescent="0.25">
      <c r="A645">
        <v>2135.8000000000002</v>
      </c>
      <c r="B645" s="1">
        <f>DATE(2024,7,7) + TIME(19,12,0)</f>
        <v>45480.800000000003</v>
      </c>
      <c r="C645">
        <v>14132825088</v>
      </c>
      <c r="D645">
        <v>0</v>
      </c>
      <c r="E645">
        <v>22246022</v>
      </c>
      <c r="F645">
        <v>0</v>
      </c>
      <c r="G645">
        <v>12119429</v>
      </c>
      <c r="H645">
        <v>7</v>
      </c>
      <c r="I645">
        <v>0</v>
      </c>
      <c r="J645">
        <v>1</v>
      </c>
      <c r="K645">
        <v>100</v>
      </c>
      <c r="L645">
        <v>30181.341796875</v>
      </c>
    </row>
    <row r="646" spans="1:12" x14ac:dyDescent="0.25">
      <c r="A646">
        <v>2135.9899999999998</v>
      </c>
      <c r="B646" s="1">
        <f>DATE(2024,7,7) + TIME(23,45,35)</f>
        <v>45480.989988425928</v>
      </c>
      <c r="C646">
        <v>14135127040</v>
      </c>
      <c r="D646">
        <v>0</v>
      </c>
      <c r="E646">
        <v>22251756</v>
      </c>
      <c r="F646">
        <v>0</v>
      </c>
      <c r="G646">
        <v>12119429</v>
      </c>
      <c r="H646">
        <v>7</v>
      </c>
      <c r="I646">
        <v>0</v>
      </c>
      <c r="J646">
        <v>1</v>
      </c>
      <c r="K646">
        <v>100</v>
      </c>
      <c r="L646">
        <v>30181.341796875</v>
      </c>
    </row>
    <row r="647" spans="1:12" x14ac:dyDescent="0.25">
      <c r="A647">
        <v>2136</v>
      </c>
      <c r="B647" s="1">
        <f>DATE(2024,7,8) + TIME(0,0,0)</f>
        <v>45481</v>
      </c>
      <c r="C647">
        <v>14135247872</v>
      </c>
      <c r="D647">
        <v>0</v>
      </c>
      <c r="E647">
        <v>22252056</v>
      </c>
      <c r="F647">
        <v>0</v>
      </c>
      <c r="G647">
        <v>12067898</v>
      </c>
      <c r="H647">
        <v>7</v>
      </c>
      <c r="I647">
        <v>0</v>
      </c>
      <c r="J647">
        <v>1</v>
      </c>
      <c r="K647">
        <v>100</v>
      </c>
      <c r="L647">
        <v>29988.38671875</v>
      </c>
    </row>
    <row r="648" spans="1:12" x14ac:dyDescent="0.25">
      <c r="A648">
        <v>2140.9899999999998</v>
      </c>
      <c r="B648" s="1">
        <f>DATE(2024,7,12) + TIME(23,45,35)</f>
        <v>45485.989988425928</v>
      </c>
      <c r="C648">
        <v>14195467264</v>
      </c>
      <c r="D648">
        <v>0</v>
      </c>
      <c r="E648">
        <v>22401698</v>
      </c>
      <c r="F648">
        <v>0</v>
      </c>
      <c r="G648">
        <v>12067898</v>
      </c>
      <c r="H648">
        <v>7</v>
      </c>
      <c r="I648">
        <v>0</v>
      </c>
      <c r="J648">
        <v>1</v>
      </c>
      <c r="K648">
        <v>100</v>
      </c>
      <c r="L648">
        <v>29988.38671875</v>
      </c>
    </row>
    <row r="649" spans="1:12" x14ac:dyDescent="0.25">
      <c r="A649">
        <v>2141</v>
      </c>
      <c r="B649" s="1">
        <f>DATE(2024,7,13) + TIME(0,0,0)</f>
        <v>45486</v>
      </c>
      <c r="C649">
        <v>14195586048</v>
      </c>
      <c r="D649">
        <v>0</v>
      </c>
      <c r="E649">
        <v>22401998</v>
      </c>
      <c r="F649">
        <v>0</v>
      </c>
      <c r="G649">
        <v>11893057</v>
      </c>
      <c r="H649">
        <v>7</v>
      </c>
      <c r="I649">
        <v>0</v>
      </c>
      <c r="J649">
        <v>1</v>
      </c>
      <c r="K649">
        <v>100</v>
      </c>
      <c r="L649">
        <v>29935.400390625</v>
      </c>
    </row>
    <row r="650" spans="1:12" x14ac:dyDescent="0.25">
      <c r="A650">
        <v>2141.9899999999998</v>
      </c>
      <c r="B650" s="1">
        <f>DATE(2024,7,13) + TIME(23,45,35)</f>
        <v>45486.989988425928</v>
      </c>
      <c r="C650">
        <v>14207360000</v>
      </c>
      <c r="D650">
        <v>0</v>
      </c>
      <c r="E650">
        <v>22431634</v>
      </c>
      <c r="F650">
        <v>0</v>
      </c>
      <c r="G650">
        <v>11893057</v>
      </c>
      <c r="H650">
        <v>7</v>
      </c>
      <c r="I650">
        <v>0</v>
      </c>
      <c r="J650">
        <v>1</v>
      </c>
      <c r="K650">
        <v>100</v>
      </c>
      <c r="L650">
        <v>29935.400390625</v>
      </c>
    </row>
    <row r="651" spans="1:12" x14ac:dyDescent="0.25">
      <c r="A651">
        <v>2142</v>
      </c>
      <c r="B651" s="1">
        <f>DATE(2024,7,14) + TIME(0,0,0)</f>
        <v>45487</v>
      </c>
      <c r="C651">
        <v>14207478784</v>
      </c>
      <c r="D651">
        <v>0</v>
      </c>
      <c r="E651">
        <v>22431932</v>
      </c>
      <c r="F651">
        <v>0</v>
      </c>
      <c r="G651">
        <v>11916318</v>
      </c>
      <c r="H651">
        <v>7</v>
      </c>
      <c r="I651">
        <v>0</v>
      </c>
      <c r="J651">
        <v>1</v>
      </c>
      <c r="K651">
        <v>100</v>
      </c>
      <c r="L651">
        <v>29775.841796875</v>
      </c>
    </row>
    <row r="652" spans="1:12" x14ac:dyDescent="0.25">
      <c r="A652">
        <v>2152.9899999999998</v>
      </c>
      <c r="B652" s="1">
        <f>DATE(2024,7,24) + TIME(23,45,35)</f>
        <v>45497.989988425928</v>
      </c>
      <c r="C652">
        <v>14338439168</v>
      </c>
      <c r="D652">
        <v>0</v>
      </c>
      <c r="E652">
        <v>22759168</v>
      </c>
      <c r="F652">
        <v>0</v>
      </c>
      <c r="G652">
        <v>11916318</v>
      </c>
      <c r="H652">
        <v>7</v>
      </c>
      <c r="I652">
        <v>0</v>
      </c>
      <c r="J652">
        <v>1</v>
      </c>
      <c r="K652">
        <v>100</v>
      </c>
      <c r="L652">
        <v>29775.841796875</v>
      </c>
    </row>
    <row r="653" spans="1:12" x14ac:dyDescent="0.25">
      <c r="A653">
        <v>2153</v>
      </c>
      <c r="B653" s="1">
        <f>DATE(2024,7,25) + TIME(0,0,0)</f>
        <v>45498</v>
      </c>
      <c r="C653">
        <v>14338561024</v>
      </c>
      <c r="D653">
        <v>0</v>
      </c>
      <c r="E653">
        <v>22759366</v>
      </c>
      <c r="F653">
        <v>0</v>
      </c>
      <c r="G653">
        <v>12104040</v>
      </c>
      <c r="H653">
        <v>6</v>
      </c>
      <c r="I653">
        <v>0</v>
      </c>
      <c r="J653">
        <v>1</v>
      </c>
      <c r="K653">
        <v>100</v>
      </c>
      <c r="L653">
        <v>19747.576171875</v>
      </c>
    </row>
    <row r="654" spans="1:12" x14ac:dyDescent="0.25">
      <c r="A654">
        <v>2153.9899999999998</v>
      </c>
      <c r="B654" s="1">
        <f>DATE(2024,7,25) + TIME(23,45,35)</f>
        <v>45498.989988425928</v>
      </c>
      <c r="C654">
        <v>14350543872</v>
      </c>
      <c r="D654">
        <v>0</v>
      </c>
      <c r="E654">
        <v>22778916</v>
      </c>
      <c r="F654">
        <v>0</v>
      </c>
      <c r="G654">
        <v>12104040</v>
      </c>
      <c r="H654">
        <v>6</v>
      </c>
      <c r="I654">
        <v>0</v>
      </c>
      <c r="J654">
        <v>1</v>
      </c>
      <c r="K654">
        <v>100</v>
      </c>
      <c r="L654">
        <v>19747.576171875</v>
      </c>
    </row>
    <row r="655" spans="1:12" x14ac:dyDescent="0.25">
      <c r="A655">
        <v>2154</v>
      </c>
      <c r="B655" s="1">
        <f>DATE(2024,7,26) + TIME(0,0,0)</f>
        <v>45499</v>
      </c>
      <c r="C655">
        <v>14350665728</v>
      </c>
      <c r="D655">
        <v>0</v>
      </c>
      <c r="E655">
        <v>22779118</v>
      </c>
      <c r="F655">
        <v>0</v>
      </c>
      <c r="G655">
        <v>12210398</v>
      </c>
      <c r="H655">
        <v>6</v>
      </c>
      <c r="I655">
        <v>0</v>
      </c>
      <c r="J655">
        <v>1</v>
      </c>
      <c r="K655">
        <v>100</v>
      </c>
      <c r="L655">
        <v>20258.48046875</v>
      </c>
    </row>
    <row r="656" spans="1:12" x14ac:dyDescent="0.25">
      <c r="A656">
        <v>2154.9899999999998</v>
      </c>
      <c r="B656" s="1">
        <f>DATE(2024,7,26) + TIME(23,45,35)</f>
        <v>45499.989988425928</v>
      </c>
      <c r="C656">
        <v>14362754048</v>
      </c>
      <c r="D656">
        <v>0</v>
      </c>
      <c r="E656">
        <v>22799174</v>
      </c>
      <c r="F656">
        <v>0</v>
      </c>
      <c r="G656">
        <v>12210398</v>
      </c>
      <c r="H656">
        <v>6</v>
      </c>
      <c r="I656">
        <v>0</v>
      </c>
      <c r="J656">
        <v>1</v>
      </c>
      <c r="K656">
        <v>100</v>
      </c>
      <c r="L656">
        <v>20258.48046875</v>
      </c>
    </row>
    <row r="657" spans="1:12" x14ac:dyDescent="0.25">
      <c r="A657">
        <v>2155</v>
      </c>
      <c r="B657" s="1">
        <f>DATE(2024,7,27) + TIME(0,0,0)</f>
        <v>45500</v>
      </c>
      <c r="C657">
        <v>14362861568</v>
      </c>
      <c r="D657">
        <v>0</v>
      </c>
      <c r="E657">
        <v>22799368</v>
      </c>
      <c r="F657">
        <v>0</v>
      </c>
      <c r="G657">
        <v>10763337</v>
      </c>
      <c r="H657">
        <v>6</v>
      </c>
      <c r="I657">
        <v>0</v>
      </c>
      <c r="J657">
        <v>1</v>
      </c>
      <c r="K657">
        <v>100</v>
      </c>
      <c r="L657">
        <v>19451.779296875</v>
      </c>
    </row>
    <row r="658" spans="1:12" x14ac:dyDescent="0.25">
      <c r="A658">
        <v>2155.9899999999998</v>
      </c>
      <c r="B658" s="1">
        <f>DATE(2024,7,27) + TIME(23,45,35)</f>
        <v>45500.989988425928</v>
      </c>
      <c r="C658">
        <v>14373517312</v>
      </c>
      <c r="D658">
        <v>0</v>
      </c>
      <c r="E658">
        <v>22818626</v>
      </c>
      <c r="F658">
        <v>0</v>
      </c>
      <c r="G658">
        <v>10763337</v>
      </c>
      <c r="H658">
        <v>6</v>
      </c>
      <c r="I658">
        <v>0</v>
      </c>
      <c r="J658">
        <v>1</v>
      </c>
      <c r="K658">
        <v>100</v>
      </c>
      <c r="L658">
        <v>19451.779296875</v>
      </c>
    </row>
    <row r="659" spans="1:12" x14ac:dyDescent="0.25">
      <c r="A659">
        <v>2156</v>
      </c>
      <c r="B659" s="1">
        <f>DATE(2024,7,28) + TIME(0,0,0)</f>
        <v>45501</v>
      </c>
      <c r="C659">
        <v>14373638144</v>
      </c>
      <c r="D659">
        <v>0</v>
      </c>
      <c r="E659">
        <v>22818828</v>
      </c>
      <c r="F659">
        <v>0</v>
      </c>
      <c r="G659">
        <v>12088481</v>
      </c>
      <c r="H659">
        <v>6</v>
      </c>
      <c r="I659">
        <v>0</v>
      </c>
      <c r="J659">
        <v>1</v>
      </c>
      <c r="K659">
        <v>100</v>
      </c>
      <c r="L659">
        <v>20168.53515625</v>
      </c>
    </row>
    <row r="660" spans="1:12" x14ac:dyDescent="0.25">
      <c r="A660">
        <v>2158.9899999999998</v>
      </c>
      <c r="B660" s="1">
        <f>DATE(2024,7,30) + TIME(23,45,35)</f>
        <v>45503.989988425928</v>
      </c>
      <c r="C660">
        <v>14409782272</v>
      </c>
      <c r="D660">
        <v>0</v>
      </c>
      <c r="E660">
        <v>22879132</v>
      </c>
      <c r="F660">
        <v>0</v>
      </c>
      <c r="G660">
        <v>12088481</v>
      </c>
      <c r="H660">
        <v>6</v>
      </c>
      <c r="I660">
        <v>0</v>
      </c>
      <c r="J660">
        <v>1</v>
      </c>
      <c r="K660">
        <v>100</v>
      </c>
      <c r="L660">
        <v>20168.53515625</v>
      </c>
    </row>
    <row r="661" spans="1:12" x14ac:dyDescent="0.25">
      <c r="A661">
        <v>2159</v>
      </c>
      <c r="B661" s="1">
        <f>DATE(2024,7,31) + TIME(0,0,0)</f>
        <v>45504</v>
      </c>
      <c r="C661">
        <v>14409903104</v>
      </c>
      <c r="D661">
        <v>0</v>
      </c>
      <c r="E661">
        <v>22879428</v>
      </c>
      <c r="F661">
        <v>0</v>
      </c>
      <c r="G661">
        <v>12006365</v>
      </c>
      <c r="H661">
        <v>7</v>
      </c>
      <c r="I661">
        <v>0</v>
      </c>
      <c r="J661">
        <v>1</v>
      </c>
      <c r="K661">
        <v>100</v>
      </c>
      <c r="L661">
        <v>29701.517578125</v>
      </c>
    </row>
    <row r="662" spans="1:12" x14ac:dyDescent="0.25">
      <c r="A662">
        <v>2160.9899999999998</v>
      </c>
      <c r="B662" s="1">
        <f>DATE(2024,8,1) + TIME(23,45,35)</f>
        <v>45505.989988425928</v>
      </c>
      <c r="C662">
        <v>14433795072</v>
      </c>
      <c r="D662">
        <v>0</v>
      </c>
      <c r="E662">
        <v>22938534</v>
      </c>
      <c r="F662">
        <v>0</v>
      </c>
      <c r="G662">
        <v>12006365</v>
      </c>
      <c r="H662">
        <v>7</v>
      </c>
      <c r="I662">
        <v>0</v>
      </c>
      <c r="J662">
        <v>1</v>
      </c>
      <c r="K662">
        <v>100</v>
      </c>
      <c r="L662">
        <v>29701.517578125</v>
      </c>
    </row>
    <row r="663" spans="1:12" x14ac:dyDescent="0.25">
      <c r="A663">
        <v>2161</v>
      </c>
      <c r="B663" s="1">
        <f>DATE(2024,8,2) + TIME(0,0,0)</f>
        <v>45506</v>
      </c>
      <c r="C663">
        <v>14433881088</v>
      </c>
      <c r="D663">
        <v>0</v>
      </c>
      <c r="E663">
        <v>22938838</v>
      </c>
      <c r="F663">
        <v>0</v>
      </c>
      <c r="G663">
        <v>8572790</v>
      </c>
      <c r="H663">
        <v>6</v>
      </c>
      <c r="I663">
        <v>0</v>
      </c>
      <c r="J663">
        <v>1</v>
      </c>
      <c r="K663">
        <v>100</v>
      </c>
      <c r="L663">
        <v>30379.6640625</v>
      </c>
    </row>
    <row r="664" spans="1:12" x14ac:dyDescent="0.25">
      <c r="A664">
        <v>2162</v>
      </c>
      <c r="B664" s="1">
        <f>DATE(2024,8,3) + TIME(0,0,0)</f>
        <v>45507</v>
      </c>
      <c r="C664">
        <v>14442454016</v>
      </c>
      <c r="D664">
        <v>0</v>
      </c>
      <c r="E664">
        <v>22969218</v>
      </c>
      <c r="F664">
        <v>0</v>
      </c>
      <c r="G664">
        <v>8572790</v>
      </c>
      <c r="H664">
        <v>6</v>
      </c>
      <c r="I664">
        <v>0</v>
      </c>
      <c r="J664">
        <v>1</v>
      </c>
      <c r="K664">
        <v>100</v>
      </c>
      <c r="L664">
        <v>30379.6640625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49D0-DF53-4051-8F33-856E5C9790C4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14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B188C-1B49-487F-8D84-5C4958EBD035}">
  <dimension ref="A1:L663"/>
  <sheetViews>
    <sheetView workbookViewId="0"/>
  </sheetViews>
  <sheetFormatPr defaultRowHeight="15" x14ac:dyDescent="0.25"/>
  <cols>
    <col min="1" max="1" width="12.28515625" customWidth="1"/>
    <col min="2" max="2" width="20.28515625" bestFit="1" customWidth="1"/>
    <col min="3" max="3" width="23.7109375" customWidth="1"/>
    <col min="4" max="4" width="22.85546875" customWidth="1"/>
    <col min="5" max="5" width="25.85546875" customWidth="1"/>
    <col min="6" max="6" width="24.7109375" customWidth="1"/>
    <col min="7" max="7" width="21.85546875" customWidth="1"/>
    <col min="8" max="8" width="30.5703125" customWidth="1"/>
    <col min="9" max="9" width="21" customWidth="1"/>
    <col min="10" max="10" width="17.5703125" customWidth="1"/>
    <col min="11" max="11" width="17.42578125" customWidth="1"/>
    <col min="12" max="12" width="24" customWidth="1"/>
  </cols>
  <sheetData>
    <row r="1" spans="1:12" x14ac:dyDescent="0.25">
      <c r="A1" t="s">
        <v>0</v>
      </c>
    </row>
    <row r="4" spans="1:12" x14ac:dyDescent="0.25">
      <c r="A4" t="s">
        <v>1</v>
      </c>
    </row>
    <row r="5" spans="1:12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</row>
    <row r="6" spans="1:12" x14ac:dyDescent="0.25">
      <c r="A6">
        <v>30</v>
      </c>
      <c r="B6" s="1">
        <f>DATE(2018,10,2) + TIME(0,0,0)</f>
        <v>43375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5">
      <c r="A7">
        <v>59.989999999999995</v>
      </c>
      <c r="B7" s="1">
        <f>DATE(2018,10,31) + TIME(23,45,35)</f>
        <v>43404.989988425928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</row>
    <row r="8" spans="1:12" x14ac:dyDescent="0.25">
      <c r="A8">
        <v>60</v>
      </c>
      <c r="B8" s="1">
        <f>DATE(2018,11,1) + TIME(0,0,0)</f>
        <v>43405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</row>
    <row r="9" spans="1:12" x14ac:dyDescent="0.25">
      <c r="A9">
        <v>89.99</v>
      </c>
      <c r="B9" s="1">
        <f>DATE(2018,11,30) + TIME(23,45,35)</f>
        <v>43434.989988425928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</row>
    <row r="10" spans="1:12" x14ac:dyDescent="0.25">
      <c r="A10">
        <v>90</v>
      </c>
      <c r="B10" s="1">
        <f>DATE(2018,12,1) + TIME(0,0,0)</f>
        <v>43435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2" x14ac:dyDescent="0.25">
      <c r="A11">
        <v>119.99</v>
      </c>
      <c r="B11" s="1">
        <f>DATE(2018,12,30) + TIME(23,45,35)</f>
        <v>43464.989988425928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2" x14ac:dyDescent="0.25">
      <c r="A12">
        <v>120</v>
      </c>
      <c r="B12" s="1">
        <f>DATE(2018,12,31) + TIME(0,0,0)</f>
        <v>43465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2" x14ac:dyDescent="0.25">
      <c r="A13">
        <v>149.99</v>
      </c>
      <c r="B13" s="1">
        <f>DATE(2019,1,29) + TIME(23,45,35)</f>
        <v>43494.989988425928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2" x14ac:dyDescent="0.25">
      <c r="A14">
        <v>150</v>
      </c>
      <c r="B14" s="1">
        <f>DATE(2019,1,30) + TIME(0,0,0)</f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2" x14ac:dyDescent="0.25">
      <c r="A15">
        <v>179.99</v>
      </c>
      <c r="B15" s="1">
        <f>DATE(2019,2,28) + TIME(23,45,35)</f>
        <v>43524.989988425928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2" x14ac:dyDescent="0.25">
      <c r="A16">
        <v>180</v>
      </c>
      <c r="B16" s="1">
        <f>DATE(2019,3,1) + TIME(0,0,0)</f>
        <v>43525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2" x14ac:dyDescent="0.25">
      <c r="A17">
        <v>180.99</v>
      </c>
      <c r="B17" s="1">
        <f>DATE(2019,3,1) + TIME(23,45,35)</f>
        <v>43525.989988425928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2" x14ac:dyDescent="0.25">
      <c r="A18">
        <v>181</v>
      </c>
      <c r="B18" s="1">
        <f>DATE(2019,3,2) + TIME(0,0,0)</f>
        <v>43526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5">
      <c r="A19">
        <v>182.99</v>
      </c>
      <c r="B19" s="1">
        <f>DATE(2019,3,3) + TIME(23,45,35)</f>
        <v>43527.989988425928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2" x14ac:dyDescent="0.25">
      <c r="A20">
        <v>183</v>
      </c>
      <c r="B20" s="1">
        <f>DATE(2019,3,4) + TIME(0,0,0)</f>
        <v>43528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2" x14ac:dyDescent="0.25">
      <c r="A21">
        <v>212.99</v>
      </c>
      <c r="B21" s="1">
        <f>DATE(2019,4,2) + TIME(23,45,35)</f>
        <v>43557.989988425928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2" x14ac:dyDescent="0.25">
      <c r="A22">
        <v>213</v>
      </c>
      <c r="B22" s="1">
        <f>DATE(2019,4,3) + TIME(0,0,0)</f>
        <v>43558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</row>
    <row r="23" spans="1:12" x14ac:dyDescent="0.25">
      <c r="A23">
        <v>242.99</v>
      </c>
      <c r="B23" s="1">
        <f>DATE(2019,5,2) + TIME(23,45,35)</f>
        <v>43587.989988425928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2" x14ac:dyDescent="0.25">
      <c r="A24">
        <v>243</v>
      </c>
      <c r="B24" s="1">
        <f>DATE(2019,5,3) + TIME(0,0,0)</f>
        <v>43588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2" x14ac:dyDescent="0.25">
      <c r="A25">
        <v>272.99</v>
      </c>
      <c r="B25" s="1">
        <f>DATE(2019,6,1) + TIME(23,45,35)</f>
        <v>43617.989988425928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2" x14ac:dyDescent="0.25">
      <c r="A26">
        <v>273</v>
      </c>
      <c r="B26" s="1">
        <f>DATE(2019,6,2) + TIME(0,0,0)</f>
        <v>43618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2" x14ac:dyDescent="0.25">
      <c r="A27">
        <v>302.99</v>
      </c>
      <c r="B27" s="1">
        <f>DATE(2019,7,1) + TIME(23,45,35)</f>
        <v>43647.989988425928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2" x14ac:dyDescent="0.25">
      <c r="A28">
        <v>303</v>
      </c>
      <c r="B28" s="1">
        <f>DATE(2019,7,2) + TIME(0,0,0)</f>
        <v>43648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2" x14ac:dyDescent="0.25">
      <c r="A29">
        <v>304.99</v>
      </c>
      <c r="B29" s="1">
        <f>DATE(2019,7,3) + TIME(23,45,35)</f>
        <v>43649.989988425928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5">
      <c r="A30">
        <v>305</v>
      </c>
      <c r="B30" s="1">
        <f>DATE(2019,7,4) + TIME(0,0,0)</f>
        <v>43650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2" x14ac:dyDescent="0.25">
      <c r="A31">
        <v>334.99</v>
      </c>
      <c r="B31" s="1">
        <f>DATE(2019,8,2) + TIME(23,45,35)</f>
        <v>43679.989988425928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5">
      <c r="A32">
        <v>335</v>
      </c>
      <c r="B32" s="1">
        <f>DATE(2019,8,3) + TIME(0,0,0)</f>
        <v>43680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2" x14ac:dyDescent="0.25">
      <c r="A33">
        <v>364.99</v>
      </c>
      <c r="B33" s="1">
        <f>DATE(2019,9,1) + TIME(23,45,35)</f>
        <v>43709.989988425928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2" x14ac:dyDescent="0.25">
      <c r="A34">
        <v>365</v>
      </c>
      <c r="B34" s="1">
        <f>DATE(2019,9,2) + TIME(0,0,0)</f>
        <v>43710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2" x14ac:dyDescent="0.25">
      <c r="A35">
        <v>394.99</v>
      </c>
      <c r="B35" s="1">
        <f>DATE(2019,10,1) + TIME(23,45,35)</f>
        <v>43739.989988425928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2" x14ac:dyDescent="0.25">
      <c r="A36">
        <v>395</v>
      </c>
      <c r="B36" s="1">
        <f>DATE(2019,10,2) + TIME(0,0,0)</f>
        <v>43740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2" x14ac:dyDescent="0.25">
      <c r="A37">
        <v>424.99</v>
      </c>
      <c r="B37" s="1">
        <f>DATE(2019,10,31) + TIME(23,45,35)</f>
        <v>43769.989988425928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2" x14ac:dyDescent="0.25">
      <c r="A38">
        <v>425</v>
      </c>
      <c r="B38" s="1">
        <f>DATE(2019,11,1) + TIME(0,0,0)</f>
        <v>43770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2" x14ac:dyDescent="0.25">
      <c r="A39">
        <v>454.99</v>
      </c>
      <c r="B39" s="1">
        <f>DATE(2019,11,30) + TIME(23,45,35)</f>
        <v>43799.989988425928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2" x14ac:dyDescent="0.25">
      <c r="A40">
        <v>455</v>
      </c>
      <c r="B40" s="1">
        <f>DATE(2019,12,1) + TIME(0,0,0)</f>
        <v>43800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2" x14ac:dyDescent="0.25">
      <c r="A41">
        <v>484.99</v>
      </c>
      <c r="B41" s="1">
        <f>DATE(2019,12,30) + TIME(23,45,35)</f>
        <v>43829.989988425928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2" x14ac:dyDescent="0.25">
      <c r="A42">
        <v>485</v>
      </c>
      <c r="B42" s="1">
        <f>DATE(2019,12,31) + TIME(0,0,0)</f>
        <v>43830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</row>
    <row r="43" spans="1:12" x14ac:dyDescent="0.25">
      <c r="A43">
        <v>514.99</v>
      </c>
      <c r="B43" s="1">
        <f>DATE(2020,1,29) + TIME(23,45,35)</f>
        <v>43859.989988425928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2" x14ac:dyDescent="0.25">
      <c r="A44">
        <v>515</v>
      </c>
      <c r="B44" s="1">
        <f>DATE(2020,1,30) + TIME(0,0,0)</f>
        <v>43860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2" x14ac:dyDescent="0.25">
      <c r="A45">
        <v>544.99</v>
      </c>
      <c r="B45" s="1">
        <f>DATE(2020,2,28) + TIME(23,45,35)</f>
        <v>43889.989988425928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2" x14ac:dyDescent="0.25">
      <c r="A46">
        <v>545</v>
      </c>
      <c r="B46" s="1">
        <f>DATE(2020,2,29) + TIME(0,0,0)</f>
        <v>43890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5">
      <c r="A47">
        <v>574.99</v>
      </c>
      <c r="B47" s="1">
        <f>DATE(2020,3,29) + TIME(23,45,35)</f>
        <v>43919.989988425928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5">
      <c r="A48">
        <v>575</v>
      </c>
      <c r="B48" s="1">
        <f>DATE(2020,3,30) + TIME(0,0,0)</f>
        <v>43920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2" x14ac:dyDescent="0.25">
      <c r="A49">
        <v>604.99</v>
      </c>
      <c r="B49" s="1">
        <f>DATE(2020,4,28) + TIME(23,45,35)</f>
        <v>43949.989988425928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2" x14ac:dyDescent="0.25">
      <c r="A50">
        <v>605</v>
      </c>
      <c r="B50" s="1">
        <f>DATE(2020,4,29) + TIME(0,0,0)</f>
        <v>43950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2" x14ac:dyDescent="0.25">
      <c r="A51">
        <v>634.99</v>
      </c>
      <c r="B51" s="1">
        <f>DATE(2020,5,28) + TIME(23,45,35)</f>
        <v>43979.989988425928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2" x14ac:dyDescent="0.25">
      <c r="A52">
        <v>635</v>
      </c>
      <c r="B52" s="1">
        <f>DATE(2020,5,29) + TIME(0,0,0)</f>
        <v>43980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2" x14ac:dyDescent="0.25">
      <c r="A53">
        <v>664.99</v>
      </c>
      <c r="B53" s="1">
        <f>DATE(2020,6,27) + TIME(23,45,35)</f>
        <v>44009.989988425928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2" x14ac:dyDescent="0.25">
      <c r="A54">
        <v>665</v>
      </c>
      <c r="B54" s="1">
        <f>DATE(2020,6,28) + TIME(0,0,0)</f>
        <v>44010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2" x14ac:dyDescent="0.25">
      <c r="A55">
        <v>694.99</v>
      </c>
      <c r="B55" s="1">
        <f>DATE(2020,7,27) + TIME(23,45,35)</f>
        <v>44039.989988425928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x14ac:dyDescent="0.25">
      <c r="A56">
        <v>695</v>
      </c>
      <c r="B56" s="1">
        <f>DATE(2020,7,28) + TIME(0,0,0)</f>
        <v>44040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2" x14ac:dyDescent="0.25">
      <c r="A57">
        <v>724.99</v>
      </c>
      <c r="B57" s="1">
        <f>DATE(2020,8,26) + TIME(23,45,35)</f>
        <v>44069.989988425928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25">
      <c r="A58">
        <v>725</v>
      </c>
      <c r="B58" s="1">
        <f>DATE(2020,8,27) + TIME(0,0,0)</f>
        <v>44070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2" x14ac:dyDescent="0.25">
      <c r="A59">
        <v>754.99</v>
      </c>
      <c r="B59" s="1">
        <f>DATE(2020,9,25) + TIME(23,45,35)</f>
        <v>44099.989988425928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2" x14ac:dyDescent="0.25">
      <c r="A60">
        <v>755</v>
      </c>
      <c r="B60" s="1">
        <f>DATE(2020,9,26) + TIME(0,0,0)</f>
        <v>44100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2" x14ac:dyDescent="0.25">
      <c r="A61">
        <v>784.99</v>
      </c>
      <c r="B61" s="1">
        <f>DATE(2020,10,25) + TIME(23,45,35)</f>
        <v>44129.989988425928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2" x14ac:dyDescent="0.25">
      <c r="A62">
        <v>785</v>
      </c>
      <c r="B62" s="1">
        <f>DATE(2020,10,26) + TIME(0,0,0)</f>
        <v>44130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</row>
    <row r="63" spans="1:12" x14ac:dyDescent="0.25">
      <c r="A63">
        <v>814.99</v>
      </c>
      <c r="B63" s="1">
        <f>DATE(2020,11,24) + TIME(23,45,35)</f>
        <v>44159.989988425928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5">
      <c r="A64">
        <v>815</v>
      </c>
      <c r="B64" s="1">
        <f>DATE(2020,11,25) + TIME(0,0,0)</f>
        <v>44160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x14ac:dyDescent="0.25">
      <c r="A65">
        <v>844.99</v>
      </c>
      <c r="B65" s="1">
        <f>DATE(2020,12,24) + TIME(23,45,35)</f>
        <v>44189.989988425928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x14ac:dyDescent="0.25">
      <c r="A66">
        <v>845</v>
      </c>
      <c r="B66" s="1">
        <f>DATE(2020,12,25) + TIME(0,0,0)</f>
        <v>44190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x14ac:dyDescent="0.25">
      <c r="A67">
        <v>874.99</v>
      </c>
      <c r="B67" s="1">
        <f>DATE(2021,1,23) + TIME(23,45,35)</f>
        <v>44219.989988425928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x14ac:dyDescent="0.25">
      <c r="A68">
        <v>875</v>
      </c>
      <c r="B68" s="1">
        <f>DATE(2021,1,24) + TIME(0,0,0)</f>
        <v>44220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x14ac:dyDescent="0.25">
      <c r="A69">
        <v>904.99</v>
      </c>
      <c r="B69" s="1">
        <f>DATE(2021,2,22) + TIME(23,45,35)</f>
        <v>44249.989988425928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x14ac:dyDescent="0.25">
      <c r="A70">
        <v>905</v>
      </c>
      <c r="B70" s="1">
        <f>DATE(2021,2,23) + TIME(0,0,0)</f>
        <v>44250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x14ac:dyDescent="0.25">
      <c r="A71">
        <v>934.99</v>
      </c>
      <c r="B71" s="1">
        <f>DATE(2021,3,24) + TIME(23,45,35)</f>
        <v>44279.989988425928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x14ac:dyDescent="0.25">
      <c r="A72">
        <v>935</v>
      </c>
      <c r="B72" s="1">
        <f>DATE(2021,3,25) + TIME(0,0,0)</f>
        <v>44280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x14ac:dyDescent="0.25">
      <c r="A73">
        <v>964.99</v>
      </c>
      <c r="B73" s="1">
        <f>DATE(2021,4,23) + TIME(23,45,35)</f>
        <v>44309.989988425928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x14ac:dyDescent="0.25">
      <c r="A74">
        <v>965</v>
      </c>
      <c r="B74" s="1">
        <f>DATE(2021,4,24) + TIME(0,0,0)</f>
        <v>44310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x14ac:dyDescent="0.25">
      <c r="A75">
        <v>967.99</v>
      </c>
      <c r="B75" s="1">
        <f>DATE(2021,4,26) + TIME(23,45,35)</f>
        <v>44312.989988425928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x14ac:dyDescent="0.25">
      <c r="A76">
        <v>968</v>
      </c>
      <c r="B76" s="1">
        <f>DATE(2021,4,27) + TIME(0,0,0)</f>
        <v>44313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x14ac:dyDescent="0.25">
      <c r="A77">
        <v>979.99</v>
      </c>
      <c r="B77" s="1">
        <f>DATE(2021,5,8) + TIME(23,45,35)</f>
        <v>44324.989988425928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x14ac:dyDescent="0.25">
      <c r="A78">
        <v>980</v>
      </c>
      <c r="B78" s="1">
        <f>DATE(2021,5,9) + TIME(0,0,0)</f>
        <v>44325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x14ac:dyDescent="0.25">
      <c r="A79">
        <v>1000.99</v>
      </c>
      <c r="B79" s="1">
        <f>DATE(2021,5,29) + TIME(23,45,35)</f>
        <v>44345.989988425928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x14ac:dyDescent="0.25">
      <c r="A80">
        <v>1001</v>
      </c>
      <c r="B80" s="1">
        <f>DATE(2021,5,30) + TIME(0,0,0)</f>
        <v>44346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2" x14ac:dyDescent="0.25">
      <c r="A81">
        <v>1008.99</v>
      </c>
      <c r="B81" s="1">
        <f>DATE(2021,6,6) + TIME(23,45,35)</f>
        <v>44353.989988425928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2" x14ac:dyDescent="0.25">
      <c r="A82">
        <v>1009</v>
      </c>
      <c r="B82" s="1">
        <f>DATE(2021,6,7) + TIME(0,0,0)</f>
        <v>44354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</row>
    <row r="83" spans="1:12" x14ac:dyDescent="0.25">
      <c r="A83">
        <v>1014.99</v>
      </c>
      <c r="B83" s="1">
        <f>DATE(2021,6,12) + TIME(23,45,35)</f>
        <v>44359.989988425928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2" x14ac:dyDescent="0.25">
      <c r="A84">
        <v>1015</v>
      </c>
      <c r="B84" s="1">
        <f>DATE(2021,6,13) + TIME(0,0,0)</f>
        <v>44360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2" x14ac:dyDescent="0.25">
      <c r="A85">
        <v>1021.99</v>
      </c>
      <c r="B85" s="1">
        <f>DATE(2021,6,19) + TIME(23,45,35)</f>
        <v>44366.989988425928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2" x14ac:dyDescent="0.25">
      <c r="A86">
        <v>1022</v>
      </c>
      <c r="B86" s="1">
        <f>DATE(2021,6,20) + TIME(0,0,0)</f>
        <v>44367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2" x14ac:dyDescent="0.25">
      <c r="A87">
        <v>1025.99</v>
      </c>
      <c r="B87" s="1">
        <f>DATE(2021,6,23) + TIME(23,45,35)</f>
        <v>44370.989988425928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5">
      <c r="A88">
        <v>1026</v>
      </c>
      <c r="B88" s="1">
        <f>DATE(2021,6,24) + TIME(0,0,0)</f>
        <v>44371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2" x14ac:dyDescent="0.25">
      <c r="A89">
        <v>1028.99</v>
      </c>
      <c r="B89" s="1">
        <f>DATE(2021,6,26) + TIME(23,45,35)</f>
        <v>44373.989988425928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2" x14ac:dyDescent="0.25">
      <c r="A90">
        <v>1029</v>
      </c>
      <c r="B90" s="1">
        <f>DATE(2021,6,27) + TIME(0,0,0)</f>
        <v>44374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2" x14ac:dyDescent="0.25">
      <c r="A91">
        <v>1039.99</v>
      </c>
      <c r="B91" s="1">
        <f>DATE(2021,7,7) + TIME(23,45,35)</f>
        <v>44384.989988425928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2" x14ac:dyDescent="0.25">
      <c r="A92">
        <v>1040</v>
      </c>
      <c r="B92" s="1">
        <f>DATE(2021,7,8) + TIME(0,0,0)</f>
        <v>44385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2" x14ac:dyDescent="0.25">
      <c r="A93">
        <v>1040.5899999999999</v>
      </c>
      <c r="B93" s="1">
        <f>DATE(2021,7,8) + TIME(14,9,35)</f>
        <v>44385.589988425927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2" x14ac:dyDescent="0.25">
      <c r="A94">
        <v>1040.5999999999999</v>
      </c>
      <c r="B94" s="1">
        <f>DATE(2021,7,8) + TIME(14,24,0)</f>
        <v>44385.599999999999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2" x14ac:dyDescent="0.25">
      <c r="A95">
        <v>1042.99</v>
      </c>
      <c r="B95" s="1">
        <f>DATE(2021,7,10) + TIME(23,45,35)</f>
        <v>44387.989988425928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2" x14ac:dyDescent="0.25">
      <c r="A96">
        <v>1043</v>
      </c>
      <c r="B96" s="1">
        <f>DATE(2021,7,11) + TIME(0,0,0)</f>
        <v>44388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2" x14ac:dyDescent="0.25">
      <c r="A97">
        <v>1064.99</v>
      </c>
      <c r="B97" s="1">
        <f>DATE(2021,8,1) + TIME(23,45,35)</f>
        <v>44409.989988425928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2" x14ac:dyDescent="0.25">
      <c r="A98">
        <v>1065</v>
      </c>
      <c r="B98" s="1">
        <f>DATE(2021,8,2) + TIME(0,0,0)</f>
        <v>44410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2" x14ac:dyDescent="0.25">
      <c r="A99">
        <v>1077.99</v>
      </c>
      <c r="B99" s="1">
        <f>DATE(2021,8,14) + TIME(23,45,35)</f>
        <v>44422.989988425928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2" x14ac:dyDescent="0.25">
      <c r="A100">
        <v>1078</v>
      </c>
      <c r="B100" s="1">
        <f>DATE(2021,8,15) + TIME(0,0,0)</f>
        <v>44423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2" x14ac:dyDescent="0.25">
      <c r="A101">
        <v>1078.79</v>
      </c>
      <c r="B101" s="1">
        <f>DATE(2021,8,15) + TIME(18,57,35)</f>
        <v>44423.789988425924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2" x14ac:dyDescent="0.25">
      <c r="A102">
        <v>1078.8</v>
      </c>
      <c r="B102" s="1">
        <f>DATE(2021,8,15) + TIME(19,12,0)</f>
        <v>44423.8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</row>
    <row r="103" spans="1:12" x14ac:dyDescent="0.25">
      <c r="A103">
        <v>1079.99</v>
      </c>
      <c r="B103" s="1">
        <f>DATE(2021,8,16) + TIME(23,45,35)</f>
        <v>44424.989988425928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2" x14ac:dyDescent="0.25">
      <c r="A104">
        <v>1080</v>
      </c>
      <c r="B104" s="1">
        <f>DATE(2021,8,17) + TIME(0,0,0)</f>
        <v>44425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2" x14ac:dyDescent="0.25">
      <c r="A105">
        <v>1084.99</v>
      </c>
      <c r="B105" s="1">
        <f>DATE(2021,8,21) + TIME(23,45,35)</f>
        <v>44429.989988425928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2" x14ac:dyDescent="0.25">
      <c r="A106">
        <v>1085</v>
      </c>
      <c r="B106" s="1">
        <f>DATE(2021,8,22) + TIME(0,0,0)</f>
        <v>44430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2" x14ac:dyDescent="0.25">
      <c r="A107">
        <v>1100.99</v>
      </c>
      <c r="B107" s="1">
        <f>DATE(2021,9,6) + TIME(23,45,35)</f>
        <v>44445.989988425928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2" x14ac:dyDescent="0.25">
      <c r="A108">
        <v>1101</v>
      </c>
      <c r="B108" s="1">
        <f>DATE(2021,9,7) + TIME(0,0,0)</f>
        <v>44446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2" x14ac:dyDescent="0.25">
      <c r="A109">
        <v>1101.49</v>
      </c>
      <c r="B109" s="1">
        <f>DATE(2021,9,7) + TIME(11,45,35)</f>
        <v>44446.489988425928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2" x14ac:dyDescent="0.25">
      <c r="A110">
        <v>1101.5</v>
      </c>
      <c r="B110" s="1">
        <f>DATE(2021,9,7) + TIME(12,0,0)</f>
        <v>44446.5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2" x14ac:dyDescent="0.25">
      <c r="A111">
        <v>1105.99</v>
      </c>
      <c r="B111" s="1">
        <f>DATE(2021,9,11) + TIME(23,45,35)</f>
        <v>44450.989988425928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25">
      <c r="A112">
        <v>1106</v>
      </c>
      <c r="B112" s="1">
        <f>DATE(2021,9,12) + TIME(0,0,0)</f>
        <v>44451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2" x14ac:dyDescent="0.25">
      <c r="A113">
        <v>1109.99</v>
      </c>
      <c r="B113" s="1">
        <f>DATE(2021,9,15) + TIME(23,45,35)</f>
        <v>44454.989988425928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2" x14ac:dyDescent="0.25">
      <c r="A114">
        <v>1110</v>
      </c>
      <c r="B114" s="1">
        <f>DATE(2021,9,16) + TIME(0,0,0)</f>
        <v>44455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2" x14ac:dyDescent="0.25">
      <c r="A115">
        <v>1111.99</v>
      </c>
      <c r="B115" s="1">
        <f>DATE(2021,9,17) + TIME(23,45,35)</f>
        <v>44456.989988425928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2" x14ac:dyDescent="0.25">
      <c r="A116">
        <v>1112</v>
      </c>
      <c r="B116" s="1">
        <f>DATE(2021,9,18) + TIME(0,0,0)</f>
        <v>44457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25">
      <c r="A117">
        <v>1116.99</v>
      </c>
      <c r="B117" s="1">
        <f>DATE(2021,9,22) + TIME(23,45,35)</f>
        <v>44461.989988425928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2" x14ac:dyDescent="0.25">
      <c r="A118">
        <v>1117</v>
      </c>
      <c r="B118" s="1">
        <f>DATE(2021,9,23) + TIME(0,0,0)</f>
        <v>44462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2" x14ac:dyDescent="0.25">
      <c r="A119">
        <v>1120.99</v>
      </c>
      <c r="B119" s="1">
        <f>DATE(2021,9,26) + TIME(23,45,35)</f>
        <v>44465.989988425928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2" x14ac:dyDescent="0.25">
      <c r="A120">
        <v>1121</v>
      </c>
      <c r="B120" s="1">
        <f>DATE(2021,9,27) + TIME(0,0,0)</f>
        <v>44466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2" x14ac:dyDescent="0.25">
      <c r="A121">
        <v>1126.99</v>
      </c>
      <c r="B121" s="1">
        <f>DATE(2021,10,2) + TIME(23,45,35)</f>
        <v>44471.989988425928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2" x14ac:dyDescent="0.25">
      <c r="A122">
        <v>1127</v>
      </c>
      <c r="B122" s="1">
        <f>DATE(2021,10,3) + TIME(0,0,0)</f>
        <v>44472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</row>
    <row r="123" spans="1:12" x14ac:dyDescent="0.25">
      <c r="A123">
        <v>1137.99</v>
      </c>
      <c r="B123" s="1">
        <f>DATE(2021,10,13) + TIME(23,45,35)</f>
        <v>44482.989988425928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5">
      <c r="A124">
        <v>1138</v>
      </c>
      <c r="B124" s="1">
        <f>DATE(2021,10,14) + TIME(0,0,0)</f>
        <v>44483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2" x14ac:dyDescent="0.25">
      <c r="A125">
        <v>1139.99</v>
      </c>
      <c r="B125" s="1">
        <f>DATE(2021,10,15) + TIME(23,45,35)</f>
        <v>44484.989988425928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2" x14ac:dyDescent="0.25">
      <c r="A126">
        <v>1140</v>
      </c>
      <c r="B126" s="1">
        <f>DATE(2021,10,16) + TIME(0,0,0)</f>
        <v>44485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2" x14ac:dyDescent="0.25">
      <c r="A127">
        <v>1140.99</v>
      </c>
      <c r="B127" s="1">
        <f>DATE(2021,10,16) + TIME(23,45,35)</f>
        <v>44485.989988425928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2" x14ac:dyDescent="0.25">
      <c r="A128">
        <v>1141</v>
      </c>
      <c r="B128" s="1">
        <f>DATE(2021,10,17) + TIME(0,0,0)</f>
        <v>44486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2" x14ac:dyDescent="0.25">
      <c r="A129">
        <v>1144.99</v>
      </c>
      <c r="B129" s="1">
        <f>DATE(2021,10,20) + TIME(23,45,35)</f>
        <v>44489.989988425928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2" x14ac:dyDescent="0.25">
      <c r="A130">
        <v>1145</v>
      </c>
      <c r="B130" s="1">
        <f>DATE(2021,10,21) + TIME(0,0,0)</f>
        <v>44490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2" x14ac:dyDescent="0.25">
      <c r="A131">
        <v>1145.99</v>
      </c>
      <c r="B131" s="1">
        <f>DATE(2021,10,21) + TIME(23,45,35)</f>
        <v>44490.989988425928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2" x14ac:dyDescent="0.25">
      <c r="A132">
        <v>1146</v>
      </c>
      <c r="B132" s="1">
        <f>DATE(2021,10,22) + TIME(0,0,0)</f>
        <v>44491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2" x14ac:dyDescent="0.25">
      <c r="A133">
        <v>1147.99</v>
      </c>
      <c r="B133" s="1">
        <f>DATE(2021,10,23) + TIME(23,45,35)</f>
        <v>44492.989988425928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2" x14ac:dyDescent="0.25">
      <c r="A134">
        <v>1148</v>
      </c>
      <c r="B134" s="1">
        <f>DATE(2021,10,24) + TIME(0,0,0)</f>
        <v>44493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2" x14ac:dyDescent="0.25">
      <c r="A135">
        <v>1153.99</v>
      </c>
      <c r="B135" s="1">
        <f>DATE(2021,10,29) + TIME(23,45,35)</f>
        <v>44498.989988425928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2" x14ac:dyDescent="0.25">
      <c r="A136">
        <v>1154</v>
      </c>
      <c r="B136" s="1">
        <f>DATE(2021,10,30) + TIME(0,0,0)</f>
        <v>44499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2" x14ac:dyDescent="0.25">
      <c r="A137">
        <v>1156.99</v>
      </c>
      <c r="B137" s="1">
        <f>DATE(2021,11,1) + TIME(23,45,35)</f>
        <v>44501.989988425928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2" x14ac:dyDescent="0.25">
      <c r="A138">
        <v>1157</v>
      </c>
      <c r="B138" s="1">
        <f>DATE(2021,11,2) + TIME(0,0,0)</f>
        <v>44502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2" x14ac:dyDescent="0.25">
      <c r="A139">
        <v>1166.99</v>
      </c>
      <c r="B139" s="1">
        <f>DATE(2021,11,11) + TIME(23,45,35)</f>
        <v>44511.989988425928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2" x14ac:dyDescent="0.25">
      <c r="A140">
        <v>1167</v>
      </c>
      <c r="B140" s="1">
        <f>DATE(2021,11,12) + TIME(0,0,0)</f>
        <v>44512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2" x14ac:dyDescent="0.25">
      <c r="A141">
        <v>1167.3900000000001</v>
      </c>
      <c r="B141" s="1">
        <f>DATE(2021,11,12) + TIME(9,21,36)</f>
        <v>44512.39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2" x14ac:dyDescent="0.25">
      <c r="A142">
        <v>1167.4000000000001</v>
      </c>
      <c r="B142" s="1">
        <f>DATE(2021,11,12) + TIME(9,35,59)</f>
        <v>44512.399988425925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5">
      <c r="A143">
        <v>1168.99</v>
      </c>
      <c r="B143" s="1">
        <f>DATE(2021,11,13) + TIME(23,45,35)</f>
        <v>44513.989988425928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2" x14ac:dyDescent="0.25">
      <c r="A144">
        <v>1169</v>
      </c>
      <c r="B144" s="1">
        <f>DATE(2021,11,14) + TIME(0,0,0)</f>
        <v>44514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x14ac:dyDescent="0.25">
      <c r="A145">
        <v>1173.99</v>
      </c>
      <c r="B145" s="1">
        <f>DATE(2021,11,18) + TIME(23,45,35)</f>
        <v>44518.989988425928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x14ac:dyDescent="0.25">
      <c r="A146">
        <v>1174</v>
      </c>
      <c r="B146" s="1">
        <f>DATE(2021,11,19) + TIME(0,0,0)</f>
        <v>44519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x14ac:dyDescent="0.25">
      <c r="A147">
        <v>1176.99</v>
      </c>
      <c r="B147" s="1">
        <f>DATE(2021,11,21) + TIME(23,45,35)</f>
        <v>44521.989988425928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x14ac:dyDescent="0.25">
      <c r="A148">
        <v>1177</v>
      </c>
      <c r="B148" s="1">
        <f>DATE(2021,11,22) + TIME(0,0,0)</f>
        <v>44522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x14ac:dyDescent="0.25">
      <c r="A149">
        <v>1180.99</v>
      </c>
      <c r="B149" s="1">
        <f>DATE(2021,11,25) + TIME(23,45,35)</f>
        <v>44525.989988425928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x14ac:dyDescent="0.25">
      <c r="A150">
        <v>1181</v>
      </c>
      <c r="B150" s="1">
        <f>DATE(2021,11,26) + TIME(0,0,0)</f>
        <v>44526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x14ac:dyDescent="0.25">
      <c r="A151">
        <v>1184.99</v>
      </c>
      <c r="B151" s="1">
        <f>DATE(2021,11,29) + TIME(23,45,35)</f>
        <v>44529.989988425928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x14ac:dyDescent="0.25">
      <c r="A152">
        <v>1185</v>
      </c>
      <c r="B152" s="1">
        <f>DATE(2021,11,30) + TIME(0,0,0)</f>
        <v>44530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x14ac:dyDescent="0.25">
      <c r="A153">
        <v>1186.99</v>
      </c>
      <c r="B153" s="1">
        <f>DATE(2021,12,1) + TIME(23,45,35)</f>
        <v>44531.989988425928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5">
      <c r="A154">
        <v>1187</v>
      </c>
      <c r="B154" s="1">
        <f>DATE(2021,12,2) + TIME(0,0,0)</f>
        <v>44532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x14ac:dyDescent="0.25">
      <c r="A155">
        <v>1187.79</v>
      </c>
      <c r="B155" s="1">
        <f>DATE(2021,12,2) + TIME(18,57,35)</f>
        <v>44532.789988425924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x14ac:dyDescent="0.25">
      <c r="A156">
        <v>1187.8</v>
      </c>
      <c r="B156" s="1">
        <f>DATE(2021,12,2) + TIME(19,12,0)</f>
        <v>44532.800000000003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x14ac:dyDescent="0.25">
      <c r="A157">
        <v>1189.99</v>
      </c>
      <c r="B157" s="1">
        <f>DATE(2021,12,4) + TIME(23,45,35)</f>
        <v>44534.989988425928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x14ac:dyDescent="0.25">
      <c r="A158">
        <v>1190</v>
      </c>
      <c r="B158" s="1">
        <f>DATE(2021,12,5) + TIME(0,0,0)</f>
        <v>44535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x14ac:dyDescent="0.25">
      <c r="A159">
        <v>1190.99</v>
      </c>
      <c r="B159" s="1">
        <f>DATE(2021,12,5) + TIME(23,45,35)</f>
        <v>44535.989988425928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x14ac:dyDescent="0.25">
      <c r="A160">
        <v>1191</v>
      </c>
      <c r="B160" s="1">
        <f>DATE(2021,12,6) + TIME(0,0,0)</f>
        <v>44536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2" x14ac:dyDescent="0.25">
      <c r="A161">
        <v>1191.5899999999999</v>
      </c>
      <c r="B161" s="1">
        <f>DATE(2021,12,6) + TIME(14,9,35)</f>
        <v>44536.589988425927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2" x14ac:dyDescent="0.25">
      <c r="A162">
        <v>1191.5999999999999</v>
      </c>
      <c r="B162" s="1">
        <f>DATE(2021,12,6) + TIME(14,24,0)</f>
        <v>44536.6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</row>
    <row r="163" spans="1:12" x14ac:dyDescent="0.25">
      <c r="A163">
        <v>1191.99</v>
      </c>
      <c r="B163" s="1">
        <f>DATE(2021,12,6) + TIME(23,45,35)</f>
        <v>44536.989988425928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2" x14ac:dyDescent="0.25">
      <c r="A164">
        <v>1192</v>
      </c>
      <c r="B164" s="1">
        <f>DATE(2021,12,7) + TIME(0,0,0)</f>
        <v>44537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2" x14ac:dyDescent="0.25">
      <c r="A165">
        <v>1203.99</v>
      </c>
      <c r="B165" s="1">
        <f>DATE(2021,12,18) + TIME(23,45,35)</f>
        <v>44548.989988425928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2" x14ac:dyDescent="0.25">
      <c r="A166">
        <v>1204</v>
      </c>
      <c r="B166" s="1">
        <f>DATE(2021,12,19) + TIME(0,0,0)</f>
        <v>44549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5">
      <c r="A167">
        <v>1206.99</v>
      </c>
      <c r="B167" s="1">
        <f>DATE(2021,12,21) + TIME(23,45,35)</f>
        <v>44551.989988425928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2" x14ac:dyDescent="0.25">
      <c r="A168">
        <v>1207</v>
      </c>
      <c r="B168" s="1">
        <f>DATE(2021,12,22) + TIME(0,0,0)</f>
        <v>44552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2" x14ac:dyDescent="0.25">
      <c r="A169">
        <v>1208.99</v>
      </c>
      <c r="B169" s="1">
        <f>DATE(2021,12,23) + TIME(23,45,35)</f>
        <v>44553.989988425928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2" x14ac:dyDescent="0.25">
      <c r="A170">
        <v>1209</v>
      </c>
      <c r="B170" s="1">
        <f>DATE(2021,12,24) + TIME(0,0,0)</f>
        <v>44554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2" x14ac:dyDescent="0.25">
      <c r="A171">
        <v>1209.99</v>
      </c>
      <c r="B171" s="1">
        <f>DATE(2021,12,24) + TIME(23,45,35)</f>
        <v>44554.989988425928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2" x14ac:dyDescent="0.25">
      <c r="A172">
        <v>1210</v>
      </c>
      <c r="B172" s="1">
        <f>DATE(2021,12,25) + TIME(0,0,0)</f>
        <v>44555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2" x14ac:dyDescent="0.25">
      <c r="A173">
        <v>1210.99</v>
      </c>
      <c r="B173" s="1">
        <f>DATE(2021,12,25) + TIME(23,45,35)</f>
        <v>44555.989988425928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2" x14ac:dyDescent="0.25">
      <c r="A174">
        <v>1211</v>
      </c>
      <c r="B174" s="1">
        <f>DATE(2021,12,26) + TIME(0,0,0)</f>
        <v>44556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2" x14ac:dyDescent="0.25">
      <c r="A175">
        <v>1215.99</v>
      </c>
      <c r="B175" s="1">
        <f>DATE(2021,12,30) + TIME(23,45,35)</f>
        <v>44560.989988425928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2" x14ac:dyDescent="0.25">
      <c r="A176">
        <v>1216</v>
      </c>
      <c r="B176" s="1">
        <f>DATE(2021,12,31) + TIME(0,0,0)</f>
        <v>44561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25">
      <c r="A177">
        <v>1218.99</v>
      </c>
      <c r="B177" s="1">
        <f>DATE(2022,1,2) + TIME(23,45,35)</f>
        <v>44563.989988425928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2" x14ac:dyDescent="0.25">
      <c r="A178">
        <v>1219</v>
      </c>
      <c r="B178" s="1">
        <f>DATE(2022,1,3) + TIME(0,0,0)</f>
        <v>44564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2" x14ac:dyDescent="0.25">
      <c r="A179">
        <v>1219.5899999999999</v>
      </c>
      <c r="B179" s="1">
        <f>DATE(2022,1,3) + TIME(14,9,35)</f>
        <v>44564.589988425927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2" x14ac:dyDescent="0.25">
      <c r="A180">
        <v>1219.5999999999999</v>
      </c>
      <c r="B180" s="1">
        <f>DATE(2022,1,3) + TIME(14,24,0)</f>
        <v>44564.6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2" x14ac:dyDescent="0.25">
      <c r="A181">
        <v>1221.99</v>
      </c>
      <c r="B181" s="1">
        <f>DATE(2022,1,5) + TIME(23,45,35)</f>
        <v>44566.989988425928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5">
      <c r="A182">
        <v>1222</v>
      </c>
      <c r="B182" s="1">
        <f>DATE(2022,1,6) + TIME(0,0,0)</f>
        <v>44567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</row>
    <row r="183" spans="1:12" x14ac:dyDescent="0.25">
      <c r="A183">
        <v>1227.99</v>
      </c>
      <c r="B183" s="1">
        <f>DATE(2022,1,11) + TIME(23,45,35)</f>
        <v>44572.989988425928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2" x14ac:dyDescent="0.25">
      <c r="A184">
        <v>1228</v>
      </c>
      <c r="B184" s="1">
        <f>DATE(2022,1,12) + TIME(0,0,0)</f>
        <v>44573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2" x14ac:dyDescent="0.25">
      <c r="A185">
        <v>1228.79</v>
      </c>
      <c r="B185" s="1">
        <f>DATE(2022,1,12) + TIME(18,57,35)</f>
        <v>44573.789988425924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2" x14ac:dyDescent="0.25">
      <c r="A186">
        <v>1228.8</v>
      </c>
      <c r="B186" s="1">
        <f>DATE(2022,1,12) + TIME(19,12,0)</f>
        <v>44573.8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2" x14ac:dyDescent="0.25">
      <c r="A187">
        <v>1230.99</v>
      </c>
      <c r="B187" s="1">
        <f>DATE(2022,1,14) + TIME(23,45,35)</f>
        <v>44575.989988425928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2" x14ac:dyDescent="0.25">
      <c r="A188">
        <v>1231</v>
      </c>
      <c r="B188" s="1">
        <f>DATE(2022,1,15) + TIME(0,0,0)</f>
        <v>44576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2" x14ac:dyDescent="0.25">
      <c r="A189">
        <v>1234.99</v>
      </c>
      <c r="B189" s="1">
        <f>DATE(2022,1,18) + TIME(23,45,35)</f>
        <v>44579.989988425928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2" x14ac:dyDescent="0.25">
      <c r="A190">
        <v>1235</v>
      </c>
      <c r="B190" s="1">
        <f>DATE(2022,1,19) + TIME(0,0,0)</f>
        <v>44580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2" x14ac:dyDescent="0.25">
      <c r="A191">
        <v>1236.99</v>
      </c>
      <c r="B191" s="1">
        <f>DATE(2022,1,20) + TIME(23,45,35)</f>
        <v>44581.989988425928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2" x14ac:dyDescent="0.25">
      <c r="A192">
        <v>1237</v>
      </c>
      <c r="B192" s="1">
        <f>DATE(2022,1,21) + TIME(0,0,0)</f>
        <v>44582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5">
      <c r="A193">
        <v>1239.99</v>
      </c>
      <c r="B193" s="1">
        <f>DATE(2022,1,23) + TIME(23,45,35)</f>
        <v>44584.989988425928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2" x14ac:dyDescent="0.25">
      <c r="A194">
        <v>1240</v>
      </c>
      <c r="B194" s="1">
        <f>DATE(2022,1,24) + TIME(0,0,0)</f>
        <v>44585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2" x14ac:dyDescent="0.25">
      <c r="A195">
        <v>1248.99</v>
      </c>
      <c r="B195" s="1">
        <f>DATE(2022,2,1) + TIME(23,45,35)</f>
        <v>44593.989988425928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2" x14ac:dyDescent="0.25">
      <c r="A196">
        <v>1249</v>
      </c>
      <c r="B196" s="1">
        <f>DATE(2022,2,2) + TIME(0,0,0)</f>
        <v>44594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2" x14ac:dyDescent="0.25">
      <c r="A197">
        <v>1270.99</v>
      </c>
      <c r="B197" s="1">
        <f>DATE(2022,2,23) + TIME(23,45,35)</f>
        <v>44615.989988425928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2" x14ac:dyDescent="0.25">
      <c r="A198">
        <v>1271</v>
      </c>
      <c r="B198" s="1">
        <f>DATE(2022,2,24) + TIME(0,0,0)</f>
        <v>44616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2" x14ac:dyDescent="0.25">
      <c r="A199">
        <v>1273.99</v>
      </c>
      <c r="B199" s="1">
        <f>DATE(2022,2,26) + TIME(23,45,35)</f>
        <v>44618.989988425928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2" x14ac:dyDescent="0.25">
      <c r="A200">
        <v>1274</v>
      </c>
      <c r="B200" s="1">
        <f>DATE(2022,2,27) + TIME(0,0,0)</f>
        <v>44619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2" x14ac:dyDescent="0.25">
      <c r="A201">
        <v>1275.99</v>
      </c>
      <c r="B201" s="1">
        <f>DATE(2022,2,28) + TIME(23,45,35)</f>
        <v>44620.989988425928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2" x14ac:dyDescent="0.25">
      <c r="A202">
        <v>1276</v>
      </c>
      <c r="B202" s="1">
        <f>DATE(2022,3,1) + TIME(0,0,0)</f>
        <v>44621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</row>
    <row r="203" spans="1:12" x14ac:dyDescent="0.25">
      <c r="A203">
        <v>1280.99</v>
      </c>
      <c r="B203" s="1">
        <f>DATE(2022,3,5) + TIME(23,45,35)</f>
        <v>44625.989988425928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2" x14ac:dyDescent="0.25">
      <c r="A204">
        <v>1281</v>
      </c>
      <c r="B204" s="1">
        <f>DATE(2022,3,6) + TIME(0,0,0)</f>
        <v>44626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2" x14ac:dyDescent="0.25">
      <c r="A205">
        <v>1284.99</v>
      </c>
      <c r="B205" s="1">
        <f>DATE(2022,3,9) + TIME(23,45,35)</f>
        <v>44629.989988425928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2" x14ac:dyDescent="0.25">
      <c r="A206">
        <v>1285</v>
      </c>
      <c r="B206" s="1">
        <f>DATE(2022,3,10) + TIME(0,0,0)</f>
        <v>44630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5">
      <c r="A207">
        <v>1287.99</v>
      </c>
      <c r="B207" s="1">
        <f>DATE(2022,3,12) + TIME(23,45,35)</f>
        <v>44632.989988425928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2" x14ac:dyDescent="0.25">
      <c r="A208">
        <v>1288</v>
      </c>
      <c r="B208" s="1">
        <f>DATE(2022,3,13) + TIME(0,0,0)</f>
        <v>44633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2" x14ac:dyDescent="0.25">
      <c r="A209">
        <v>1289.99</v>
      </c>
      <c r="B209" s="1">
        <f>DATE(2022,3,14) + TIME(23,45,35)</f>
        <v>44634.989988425928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5">
      <c r="A210">
        <v>1290</v>
      </c>
      <c r="B210" s="1">
        <f>DATE(2022,3,15) + TIME(0,0,0)</f>
        <v>44635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2" x14ac:dyDescent="0.25">
      <c r="A211">
        <v>1290.99</v>
      </c>
      <c r="B211" s="1">
        <f>DATE(2022,3,15) + TIME(23,45,35)</f>
        <v>44635.989988425928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2" x14ac:dyDescent="0.25">
      <c r="A212">
        <v>1291</v>
      </c>
      <c r="B212" s="1">
        <f>DATE(2022,3,16) + TIME(0,0,0)</f>
        <v>44636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25">
      <c r="A213">
        <v>1295.99</v>
      </c>
      <c r="B213" s="1">
        <f>DATE(2022,3,20) + TIME(23,45,35)</f>
        <v>44640.989988425928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25">
      <c r="A214">
        <v>1296</v>
      </c>
      <c r="B214" s="1">
        <f>DATE(2022,3,21) + TIME(0,0,0)</f>
        <v>44641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2" x14ac:dyDescent="0.25">
      <c r="A215">
        <v>1304.99</v>
      </c>
      <c r="B215" s="1">
        <f>DATE(2022,3,29) + TIME(23,45,35)</f>
        <v>44649.989988425928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2" x14ac:dyDescent="0.25">
      <c r="A216">
        <v>1305</v>
      </c>
      <c r="B216" s="1">
        <f>DATE(2022,3,30) + TIME(0,0,0)</f>
        <v>44650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2" x14ac:dyDescent="0.25">
      <c r="A217">
        <v>1305.49</v>
      </c>
      <c r="B217" s="1">
        <f>DATE(2022,3,30) + TIME(11,45,35)</f>
        <v>44650.489988425928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2" x14ac:dyDescent="0.25">
      <c r="A218">
        <v>1305.5</v>
      </c>
      <c r="B218" s="1">
        <f>DATE(2022,3,30) + TIME(12,0,0)</f>
        <v>44650.5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2" x14ac:dyDescent="0.25">
      <c r="A219">
        <v>1310.99</v>
      </c>
      <c r="B219" s="1">
        <f>DATE(2022,4,4) + TIME(23,45,35)</f>
        <v>44655.989988425928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2" x14ac:dyDescent="0.25">
      <c r="A220">
        <v>1311</v>
      </c>
      <c r="B220" s="1">
        <f>DATE(2022,4,5) + TIME(0,0,0)</f>
        <v>44656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2" x14ac:dyDescent="0.25">
      <c r="A221">
        <v>1312.99</v>
      </c>
      <c r="B221" s="1">
        <f>DATE(2022,4,6) + TIME(23,45,35)</f>
        <v>44657.989988425928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2" x14ac:dyDescent="0.25">
      <c r="A222">
        <v>1313</v>
      </c>
      <c r="B222" s="1">
        <f>DATE(2022,4,7) + TIME(0,0,0)</f>
        <v>44658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</row>
    <row r="223" spans="1:12" x14ac:dyDescent="0.25">
      <c r="A223">
        <v>1320.99</v>
      </c>
      <c r="B223" s="1">
        <f>DATE(2022,4,14) + TIME(23,45,35)</f>
        <v>44665.989988425928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2" x14ac:dyDescent="0.25">
      <c r="A224">
        <v>1321</v>
      </c>
      <c r="B224" s="1">
        <f>DATE(2022,4,15) + TIME(0,0,0)</f>
        <v>44666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x14ac:dyDescent="0.25">
      <c r="A225">
        <v>1322.99</v>
      </c>
      <c r="B225" s="1">
        <f>DATE(2022,4,16) + TIME(23,45,35)</f>
        <v>44667.989988425928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x14ac:dyDescent="0.25">
      <c r="A226">
        <v>1323</v>
      </c>
      <c r="B226" s="1">
        <f>DATE(2022,4,17) + TIME(0,0,0)</f>
        <v>44668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5">
      <c r="A227">
        <v>1323.99</v>
      </c>
      <c r="B227" s="1">
        <f>DATE(2022,4,17) + TIME(23,45,35)</f>
        <v>44668.989988425928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x14ac:dyDescent="0.25">
      <c r="A228">
        <v>1324</v>
      </c>
      <c r="B228" s="1">
        <f>DATE(2022,4,18) + TIME(0,0,0)</f>
        <v>44669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x14ac:dyDescent="0.25">
      <c r="A229">
        <v>1326.99</v>
      </c>
      <c r="B229" s="1">
        <f>DATE(2022,4,20) + TIME(23,45,35)</f>
        <v>44671.989988425928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x14ac:dyDescent="0.25">
      <c r="A230">
        <v>1327</v>
      </c>
      <c r="B230" s="1">
        <f>DATE(2022,4,21) + TIME(0,0,0)</f>
        <v>44672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x14ac:dyDescent="0.25">
      <c r="A231">
        <v>1337.99</v>
      </c>
      <c r="B231" s="1">
        <f>DATE(2022,5,1) + TIME(23,45,35)</f>
        <v>44682.989988425928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x14ac:dyDescent="0.25">
      <c r="A232">
        <v>1338</v>
      </c>
      <c r="B232" s="1">
        <f>DATE(2022,5,2) + TIME(0,0,0)</f>
        <v>44683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x14ac:dyDescent="0.25">
      <c r="A233">
        <v>1338.49</v>
      </c>
      <c r="B233" s="1">
        <f>DATE(2022,5,2) + TIME(11,45,35)</f>
        <v>44683.489988425928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x14ac:dyDescent="0.25">
      <c r="A234">
        <v>1338.5</v>
      </c>
      <c r="B234" s="1">
        <f>DATE(2022,5,2) + TIME(12,0,0)</f>
        <v>44683.5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x14ac:dyDescent="0.25">
      <c r="A235">
        <v>1357.99</v>
      </c>
      <c r="B235" s="1">
        <f>DATE(2022,5,21) + TIME(23,45,35)</f>
        <v>44702.989988425928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x14ac:dyDescent="0.25">
      <c r="A236">
        <v>1358</v>
      </c>
      <c r="B236" s="1">
        <f>DATE(2022,5,22) + TIME(0,0,0)</f>
        <v>44703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x14ac:dyDescent="0.25">
      <c r="A237">
        <v>1358.99</v>
      </c>
      <c r="B237" s="1">
        <f>DATE(2022,5,22) + TIME(23,45,35)</f>
        <v>44703.989988425928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x14ac:dyDescent="0.25">
      <c r="A238">
        <v>1359</v>
      </c>
      <c r="B238" s="1">
        <f>DATE(2022,5,23) + TIME(0,0,0)</f>
        <v>44704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x14ac:dyDescent="0.25">
      <c r="A239">
        <v>1359.99</v>
      </c>
      <c r="B239" s="1">
        <f>DATE(2022,5,23) + TIME(23,45,35)</f>
        <v>44704.989988425928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x14ac:dyDescent="0.25">
      <c r="A240">
        <v>1360</v>
      </c>
      <c r="B240" s="1">
        <f>DATE(2022,5,24) + TIME(0,0,0)</f>
        <v>44705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2" x14ac:dyDescent="0.25">
      <c r="A241">
        <v>1364.99</v>
      </c>
      <c r="B241" s="1">
        <f>DATE(2022,5,28) + TIME(23,45,35)</f>
        <v>44709.989988425928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2" x14ac:dyDescent="0.25">
      <c r="A242">
        <v>1365</v>
      </c>
      <c r="B242" s="1">
        <f>DATE(2022,5,29) + TIME(0,0,0)</f>
        <v>44710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</row>
    <row r="243" spans="1:12" x14ac:dyDescent="0.25">
      <c r="A243">
        <v>1374.99</v>
      </c>
      <c r="B243" s="1">
        <f>DATE(2022,6,7) + TIME(23,45,35)</f>
        <v>44719.989988425928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2" x14ac:dyDescent="0.25">
      <c r="A244">
        <v>1375</v>
      </c>
      <c r="B244" s="1">
        <f>DATE(2022,6,8) + TIME(0,0,0)</f>
        <v>44720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2" x14ac:dyDescent="0.25">
      <c r="A245">
        <v>1375.99</v>
      </c>
      <c r="B245" s="1">
        <f>DATE(2022,6,8) + TIME(23,45,35)</f>
        <v>44720.989988425928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2" x14ac:dyDescent="0.25">
      <c r="A246">
        <v>1376</v>
      </c>
      <c r="B246" s="1">
        <f>DATE(2022,6,9) + TIME(0,0,0)</f>
        <v>44721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2" x14ac:dyDescent="0.25">
      <c r="A247">
        <v>1377.99</v>
      </c>
      <c r="B247" s="1">
        <f>DATE(2022,6,10) + TIME(23,45,35)</f>
        <v>44722.989988425928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2" x14ac:dyDescent="0.25">
      <c r="A248">
        <v>1378</v>
      </c>
      <c r="B248" s="1">
        <f>DATE(2022,6,11) + TIME(0,0,0)</f>
        <v>44723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2" x14ac:dyDescent="0.25">
      <c r="A249">
        <v>1383.99</v>
      </c>
      <c r="B249" s="1">
        <f>DATE(2022,6,16) + TIME(23,45,35)</f>
        <v>44728.989988425928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2" x14ac:dyDescent="0.25">
      <c r="A250">
        <v>1384</v>
      </c>
      <c r="B250" s="1">
        <f>DATE(2022,6,17) + TIME(0,0,0)</f>
        <v>44729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2" x14ac:dyDescent="0.25">
      <c r="A251">
        <v>1387.99</v>
      </c>
      <c r="B251" s="1">
        <f>DATE(2022,6,20) + TIME(23,45,35)</f>
        <v>44732.989988425928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2" x14ac:dyDescent="0.25">
      <c r="A252">
        <v>1388</v>
      </c>
      <c r="B252" s="1">
        <f>DATE(2022,6,21) + TIME(0,0,0)</f>
        <v>44733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2" x14ac:dyDescent="0.25">
      <c r="A253">
        <v>1391.99</v>
      </c>
      <c r="B253" s="1">
        <f>DATE(2022,6,24) + TIME(23,45,35)</f>
        <v>44736.989988425928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2" x14ac:dyDescent="0.25">
      <c r="A254">
        <v>1392</v>
      </c>
      <c r="B254" s="1">
        <f>DATE(2022,6,25) + TIME(0,0,0)</f>
        <v>44737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2" x14ac:dyDescent="0.25">
      <c r="A255">
        <v>1398.99</v>
      </c>
      <c r="B255" s="1">
        <f>DATE(2022,7,1) + TIME(23,45,35)</f>
        <v>44743.989988425928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2" x14ac:dyDescent="0.25">
      <c r="A256">
        <v>1399</v>
      </c>
      <c r="B256" s="1">
        <f>DATE(2022,7,2) + TIME(0,0,0)</f>
        <v>44744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2" x14ac:dyDescent="0.25">
      <c r="A257">
        <v>1400.99</v>
      </c>
      <c r="B257" s="1">
        <f>DATE(2022,7,3) + TIME(23,45,35)</f>
        <v>44745.989988425928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5">
      <c r="A258">
        <v>1401</v>
      </c>
      <c r="B258" s="1">
        <f>DATE(2022,7,4) + TIME(0,0,0)</f>
        <v>44746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2" x14ac:dyDescent="0.25">
      <c r="A259">
        <v>1401.49</v>
      </c>
      <c r="B259" s="1">
        <f>DATE(2022,7,4) + TIME(11,45,35)</f>
        <v>44746.489988425928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2" x14ac:dyDescent="0.25">
      <c r="A260">
        <v>1401.5</v>
      </c>
      <c r="B260" s="1">
        <f>DATE(2022,7,4) + TIME(12,0,0)</f>
        <v>44746.5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5">
      <c r="A261">
        <v>1401.99</v>
      </c>
      <c r="B261" s="1">
        <f>DATE(2022,7,4) + TIME(23,45,35)</f>
        <v>44746.989988425928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2" x14ac:dyDescent="0.25">
      <c r="A262">
        <v>1402</v>
      </c>
      <c r="B262" s="1">
        <f>DATE(2022,7,5) + TIME(0,0,0)</f>
        <v>44747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</row>
    <row r="263" spans="1:12" x14ac:dyDescent="0.25">
      <c r="A263">
        <v>1403.99</v>
      </c>
      <c r="B263" s="1">
        <f>DATE(2022,7,6) + TIME(23,45,35)</f>
        <v>44748.989988425928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5">
      <c r="A264">
        <v>1404</v>
      </c>
      <c r="B264" s="1">
        <f>DATE(2022,7,7) + TIME(0,0,0)</f>
        <v>44749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2" x14ac:dyDescent="0.25">
      <c r="A265">
        <v>1409.99</v>
      </c>
      <c r="B265" s="1">
        <f>DATE(2022,7,12) + TIME(23,45,35)</f>
        <v>44754.989988425928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x14ac:dyDescent="0.25">
      <c r="A266">
        <v>1410</v>
      </c>
      <c r="B266" s="1">
        <f>DATE(2022,7,13) + TIME(0,0,0)</f>
        <v>44755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2" x14ac:dyDescent="0.25">
      <c r="A267">
        <v>1411.99</v>
      </c>
      <c r="B267" s="1">
        <f>DATE(2022,7,14) + TIME(23,45,35)</f>
        <v>44756.989988425928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2" x14ac:dyDescent="0.25">
      <c r="A268">
        <v>1412</v>
      </c>
      <c r="B268" s="1">
        <f>DATE(2022,7,15) + TIME(0,0,0)</f>
        <v>44757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5">
      <c r="A269">
        <v>1416.99</v>
      </c>
      <c r="B269" s="1">
        <f>DATE(2022,7,19) + TIME(23,45,35)</f>
        <v>44761.989988425928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2" x14ac:dyDescent="0.25">
      <c r="A270">
        <v>1417</v>
      </c>
      <c r="B270" s="1">
        <f>DATE(2022,7,20) + TIME(0,0,0)</f>
        <v>44762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2" x14ac:dyDescent="0.25">
      <c r="A271">
        <v>1419.99</v>
      </c>
      <c r="B271" s="1">
        <f>DATE(2022,7,22) + TIME(23,45,35)</f>
        <v>44764.989988425928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2" x14ac:dyDescent="0.25">
      <c r="A272">
        <v>1420</v>
      </c>
      <c r="B272" s="1">
        <f>DATE(2022,7,23) + TIME(0,0,0)</f>
        <v>44765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2" x14ac:dyDescent="0.25">
      <c r="A273">
        <v>1428.99</v>
      </c>
      <c r="B273" s="1">
        <f>DATE(2022,7,31) + TIME(23,45,35)</f>
        <v>44773.989988425928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2" x14ac:dyDescent="0.25">
      <c r="A274">
        <v>1429</v>
      </c>
      <c r="B274" s="1">
        <f>DATE(2022,8,1) + TIME(0,0,0)</f>
        <v>44774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2" x14ac:dyDescent="0.25">
      <c r="A275">
        <v>1429.79</v>
      </c>
      <c r="B275" s="1">
        <f>DATE(2022,8,1) + TIME(18,57,35)</f>
        <v>44774.789988425924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2" x14ac:dyDescent="0.25">
      <c r="A276">
        <v>1429.8</v>
      </c>
      <c r="B276" s="1">
        <f>DATE(2022,8,1) + TIME(19,12,0)</f>
        <v>44774.8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2" x14ac:dyDescent="0.25">
      <c r="A277">
        <v>1429.99</v>
      </c>
      <c r="B277" s="1">
        <f>DATE(2022,8,1) + TIME(23,45,35)</f>
        <v>44774.989988425928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2" x14ac:dyDescent="0.25">
      <c r="A278">
        <v>1430</v>
      </c>
      <c r="B278" s="1">
        <f>DATE(2022,8,2) + TIME(0,0,0)</f>
        <v>44775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2" x14ac:dyDescent="0.25">
      <c r="A279">
        <v>1432.99</v>
      </c>
      <c r="B279" s="1">
        <f>DATE(2022,8,4) + TIME(23,45,35)</f>
        <v>44777.989988425928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2" x14ac:dyDescent="0.25">
      <c r="A280">
        <v>1433</v>
      </c>
      <c r="B280" s="1">
        <f>DATE(2022,8,5) + TIME(0,0,0)</f>
        <v>44778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2" x14ac:dyDescent="0.25">
      <c r="A281">
        <v>1438.99</v>
      </c>
      <c r="B281" s="1">
        <f>DATE(2022,8,10) + TIME(23,45,35)</f>
        <v>44783.989988425928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2" x14ac:dyDescent="0.25">
      <c r="A282">
        <v>1439</v>
      </c>
      <c r="B282" s="1">
        <f>DATE(2022,8,11) + TIME(0,0,0)</f>
        <v>44784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</row>
    <row r="283" spans="1:12" x14ac:dyDescent="0.25">
      <c r="A283">
        <v>1439.99</v>
      </c>
      <c r="B283" s="1">
        <f>DATE(2022,8,11) + TIME(23,45,35)</f>
        <v>44784.989988425928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2" x14ac:dyDescent="0.25">
      <c r="A284">
        <v>1440</v>
      </c>
      <c r="B284" s="1">
        <f>DATE(2022,8,12) + TIME(0,0,0)</f>
        <v>44785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2" x14ac:dyDescent="0.25">
      <c r="A285">
        <v>1445.99</v>
      </c>
      <c r="B285" s="1">
        <f>DATE(2022,8,17) + TIME(23,45,35)</f>
        <v>44790.989988425928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2" x14ac:dyDescent="0.25">
      <c r="A286">
        <v>1446</v>
      </c>
      <c r="B286" s="1">
        <f>DATE(2022,8,18) + TIME(0,0,0)</f>
        <v>44791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2" x14ac:dyDescent="0.25">
      <c r="A287">
        <v>1464.99</v>
      </c>
      <c r="B287" s="1">
        <f>DATE(2022,9,5) + TIME(23,45,35)</f>
        <v>44809.989988425928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2" x14ac:dyDescent="0.25">
      <c r="A288">
        <v>1465</v>
      </c>
      <c r="B288" s="1">
        <f>DATE(2022,9,6) + TIME(0,0,0)</f>
        <v>44810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2" x14ac:dyDescent="0.25">
      <c r="A289">
        <v>1466.99</v>
      </c>
      <c r="B289" s="1">
        <f>DATE(2022,9,7) + TIME(23,45,35)</f>
        <v>44811.989988425928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2" x14ac:dyDescent="0.25">
      <c r="A290">
        <v>1467</v>
      </c>
      <c r="B290" s="1">
        <f>DATE(2022,9,8) + TIME(0,0,0)</f>
        <v>44812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2" x14ac:dyDescent="0.25">
      <c r="A291">
        <v>1467.59</v>
      </c>
      <c r="B291" s="1">
        <f>DATE(2022,9,8) + TIME(14,9,35)</f>
        <v>44812.589988425927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2" x14ac:dyDescent="0.25">
      <c r="A292">
        <v>1467.6</v>
      </c>
      <c r="B292" s="1">
        <f>DATE(2022,9,8) + TIME(14,24,0)</f>
        <v>44812.6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2" x14ac:dyDescent="0.25">
      <c r="A293">
        <v>1478.99</v>
      </c>
      <c r="B293" s="1">
        <f>DATE(2022,9,19) + TIME(23,45,35)</f>
        <v>44823.989988425928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2" x14ac:dyDescent="0.25">
      <c r="A294">
        <v>1479</v>
      </c>
      <c r="B294" s="1">
        <f>DATE(2022,9,20) + TIME(0,0,0)</f>
        <v>44824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2" x14ac:dyDescent="0.25">
      <c r="A295">
        <v>1479.49</v>
      </c>
      <c r="B295" s="1">
        <f>DATE(2022,9,20) + TIME(11,45,35)</f>
        <v>44824.489988425928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2" x14ac:dyDescent="0.25">
      <c r="A296">
        <v>1479.5</v>
      </c>
      <c r="B296" s="1">
        <f>DATE(2022,9,20) + TIME(12,0,0)</f>
        <v>44824.5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2" x14ac:dyDescent="0.25">
      <c r="A297">
        <v>1487.99</v>
      </c>
      <c r="B297" s="1">
        <f>DATE(2022,9,28) + TIME(23,45,35)</f>
        <v>44832.989988425928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2" x14ac:dyDescent="0.25">
      <c r="A298">
        <v>1488</v>
      </c>
      <c r="B298" s="1">
        <f>DATE(2022,9,29) + TIME(0,0,0)</f>
        <v>44833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2" x14ac:dyDescent="0.25">
      <c r="A299">
        <v>1492.99</v>
      </c>
      <c r="B299" s="1">
        <f>DATE(2022,10,3) + TIME(23,45,35)</f>
        <v>44837.989988425928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25">
      <c r="A300">
        <v>1493</v>
      </c>
      <c r="B300" s="1">
        <f>DATE(2022,10,4) + TIME(0,0,0)</f>
        <v>44838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5">
      <c r="A301">
        <v>1512.99</v>
      </c>
      <c r="B301" s="1">
        <f>DATE(2022,10,23) + TIME(23,45,35)</f>
        <v>44857.989988425928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2" x14ac:dyDescent="0.25">
      <c r="A302">
        <v>1513</v>
      </c>
      <c r="B302" s="1">
        <f>DATE(2022,10,24) + TIME(0,0,0)</f>
        <v>44858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</row>
    <row r="303" spans="1:12" x14ac:dyDescent="0.25">
      <c r="A303">
        <v>1514.99</v>
      </c>
      <c r="B303" s="1">
        <f>DATE(2022,10,25) + TIME(23,45,35)</f>
        <v>44859.989988425928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2" x14ac:dyDescent="0.25">
      <c r="A304">
        <v>1515</v>
      </c>
      <c r="B304" s="1">
        <f>DATE(2022,10,26) + TIME(0,0,0)</f>
        <v>44860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x14ac:dyDescent="0.25">
      <c r="A305">
        <v>1517.99</v>
      </c>
      <c r="B305" s="1">
        <f>DATE(2022,10,28) + TIME(23,45,35)</f>
        <v>44862.989988425928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x14ac:dyDescent="0.25">
      <c r="A306">
        <v>1518</v>
      </c>
      <c r="B306" s="1">
        <f>DATE(2022,10,29) + TIME(0,0,0)</f>
        <v>44863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x14ac:dyDescent="0.25">
      <c r="A307">
        <v>1520.99</v>
      </c>
      <c r="B307" s="1">
        <f>DATE(2022,10,31) + TIME(23,45,35)</f>
        <v>44865.989988425928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x14ac:dyDescent="0.25">
      <c r="A308">
        <v>1521</v>
      </c>
      <c r="B308" s="1">
        <f>DATE(2022,11,1) + TIME(0,0,0)</f>
        <v>44866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x14ac:dyDescent="0.25">
      <c r="A309">
        <v>1521.79</v>
      </c>
      <c r="B309" s="1">
        <f>DATE(2022,11,1) + TIME(18,57,35)</f>
        <v>44866.789988425924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x14ac:dyDescent="0.25">
      <c r="A310">
        <v>1521.8</v>
      </c>
      <c r="B310" s="1">
        <f>DATE(2022,11,1) + TIME(19,12,0)</f>
        <v>44866.8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x14ac:dyDescent="0.25">
      <c r="A311">
        <v>1522.99</v>
      </c>
      <c r="B311" s="1">
        <f>DATE(2022,11,2) + TIME(23,45,35)</f>
        <v>44867.989988425928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>
        <v>1523</v>
      </c>
      <c r="B312" s="1">
        <f>DATE(2022,11,3) + TIME(0,0,0)</f>
        <v>44868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x14ac:dyDescent="0.25">
      <c r="A313">
        <v>1525.99</v>
      </c>
      <c r="B313" s="1">
        <f>DATE(2022,11,5) + TIME(23,45,35)</f>
        <v>44870.989988425928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x14ac:dyDescent="0.25">
      <c r="A314">
        <v>1526</v>
      </c>
      <c r="B314" s="1">
        <f>DATE(2022,11,6) + TIME(0,0,0)</f>
        <v>44871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5">
      <c r="A315">
        <v>1526.99</v>
      </c>
      <c r="B315" s="1">
        <f>DATE(2022,11,6) + TIME(23,45,35)</f>
        <v>44871.989988425928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x14ac:dyDescent="0.25">
      <c r="A316">
        <v>1527</v>
      </c>
      <c r="B316" s="1">
        <f>DATE(2022,11,7) + TIME(0,0,0)</f>
        <v>44872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x14ac:dyDescent="0.25">
      <c r="A317">
        <v>1529.99</v>
      </c>
      <c r="B317" s="1">
        <f>DATE(2022,11,9) + TIME(23,45,35)</f>
        <v>44874.989988425928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>
        <v>1530</v>
      </c>
      <c r="B318" s="1">
        <f>DATE(2022,11,10) + TIME(0,0,0)</f>
        <v>44875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>
        <v>1530.99</v>
      </c>
      <c r="B319" s="1">
        <f>DATE(2022,11,10) + TIME(23,45,35)</f>
        <v>44875.989988425928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x14ac:dyDescent="0.25">
      <c r="A320">
        <v>1531</v>
      </c>
      <c r="B320" s="1">
        <f>DATE(2022,11,11) + TIME(0,0,0)</f>
        <v>44876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2" x14ac:dyDescent="0.25">
      <c r="A321">
        <v>1532.99</v>
      </c>
      <c r="B321" s="1">
        <f>DATE(2022,11,12) + TIME(23,45,35)</f>
        <v>44877.989988425928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2" x14ac:dyDescent="0.25">
      <c r="A322">
        <v>1533</v>
      </c>
      <c r="B322" s="1">
        <f>DATE(2022,11,13) + TIME(0,0,0)</f>
        <v>44878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</row>
    <row r="323" spans="1:12" x14ac:dyDescent="0.25">
      <c r="A323">
        <v>1535.99</v>
      </c>
      <c r="B323" s="1">
        <f>DATE(2022,11,15) + TIME(23,45,35)</f>
        <v>44880.989988425928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>
        <v>1536</v>
      </c>
      <c r="B324" s="1">
        <f>DATE(2022,11,16) + TIME(0,0,0)</f>
        <v>44881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2" x14ac:dyDescent="0.25">
      <c r="A325">
        <v>1536.99</v>
      </c>
      <c r="B325" s="1">
        <f>DATE(2022,11,16) + TIME(23,45,35)</f>
        <v>44881.989988425928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2" x14ac:dyDescent="0.25">
      <c r="A326">
        <v>1537</v>
      </c>
      <c r="B326" s="1">
        <f>DATE(2022,11,17) + TIME(0,0,0)</f>
        <v>44882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2" x14ac:dyDescent="0.25">
      <c r="A327">
        <v>1541.99</v>
      </c>
      <c r="B327" s="1">
        <f>DATE(2022,11,21) + TIME(23,45,35)</f>
        <v>44886.989988425928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25">
      <c r="A328">
        <v>1542</v>
      </c>
      <c r="B328" s="1">
        <f>DATE(2022,11,22) + TIME(0,0,0)</f>
        <v>44887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2" x14ac:dyDescent="0.25">
      <c r="A329">
        <v>1545.99</v>
      </c>
      <c r="B329" s="1">
        <f>DATE(2022,11,25) + TIME(23,45,35)</f>
        <v>44890.989988425928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2" x14ac:dyDescent="0.25">
      <c r="A330">
        <v>1546</v>
      </c>
      <c r="B330" s="1">
        <f>DATE(2022,11,26) + TIME(0,0,0)</f>
        <v>44891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2" x14ac:dyDescent="0.25">
      <c r="A331">
        <v>1550.99</v>
      </c>
      <c r="B331" s="1">
        <f>DATE(2022,11,30) + TIME(23,45,35)</f>
        <v>44895.989988425928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2" x14ac:dyDescent="0.25">
      <c r="A332">
        <v>1551</v>
      </c>
      <c r="B332" s="1">
        <f>DATE(2022,12,1) + TIME(0,0,0)</f>
        <v>44896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2" x14ac:dyDescent="0.25">
      <c r="A333">
        <v>1551.99</v>
      </c>
      <c r="B333" s="1">
        <f>DATE(2022,12,1) + TIME(23,45,35)</f>
        <v>44896.989988425928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2" x14ac:dyDescent="0.25">
      <c r="A334">
        <v>1552</v>
      </c>
      <c r="B334" s="1">
        <f>DATE(2022,12,2) + TIME(0,0,0)</f>
        <v>44897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2" x14ac:dyDescent="0.25">
      <c r="A335">
        <v>1552.49</v>
      </c>
      <c r="B335" s="1">
        <f>DATE(2022,12,2) + TIME(11,45,35)</f>
        <v>44897.489988425928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2" x14ac:dyDescent="0.25">
      <c r="A336">
        <v>1552.5</v>
      </c>
      <c r="B336" s="1">
        <f>DATE(2022,12,2) + TIME(12,0,0)</f>
        <v>44897.5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>
        <v>1553.99</v>
      </c>
      <c r="B337" s="1">
        <f>DATE(2022,12,3) + TIME(23,45,35)</f>
        <v>44898.989988425928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>
        <v>1554</v>
      </c>
      <c r="B338" s="1">
        <f>DATE(2022,12,4) + TIME(0,0,0)</f>
        <v>44899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>
        <v>1555</v>
      </c>
      <c r="B339" s="1">
        <f>DATE(2022,12,5) + TIME(0,0,0)</f>
        <v>44900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2" x14ac:dyDescent="0.25">
      <c r="A340">
        <v>1555.99</v>
      </c>
      <c r="B340" s="1">
        <f>DATE(2022,12,5) + TIME(23,45,35)</f>
        <v>44900.989988425928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2" x14ac:dyDescent="0.25">
      <c r="A341">
        <v>1556</v>
      </c>
      <c r="B341" s="1">
        <f>DATE(2022,12,6) + TIME(0,0,0)</f>
        <v>44901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2" x14ac:dyDescent="0.25">
      <c r="A342">
        <v>1556.99</v>
      </c>
      <c r="B342" s="1">
        <f>DATE(2022,12,6) + TIME(23,45,35)</f>
        <v>44901.989988425928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</row>
    <row r="343" spans="1:12" x14ac:dyDescent="0.25">
      <c r="A343">
        <v>1557</v>
      </c>
      <c r="B343" s="1">
        <f>DATE(2022,12,7) + TIME(0,0,0)</f>
        <v>44902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2" x14ac:dyDescent="0.25">
      <c r="A344">
        <v>1562.99</v>
      </c>
      <c r="B344" s="1">
        <f>DATE(2022,12,12) + TIME(23,45,35)</f>
        <v>44907.989988425928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2" x14ac:dyDescent="0.25">
      <c r="A345">
        <v>1563</v>
      </c>
      <c r="B345" s="1">
        <f>DATE(2022,12,13) + TIME(0,0,0)</f>
        <v>44908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2" x14ac:dyDescent="0.25">
      <c r="A346">
        <v>1569.99</v>
      </c>
      <c r="B346" s="1">
        <f>DATE(2022,12,19) + TIME(23,45,35)</f>
        <v>44914.989988425928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2" x14ac:dyDescent="0.25">
      <c r="A347">
        <v>1570</v>
      </c>
      <c r="B347" s="1">
        <f>DATE(2022,12,20) + TIME(0,0,0)</f>
        <v>44915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2" x14ac:dyDescent="0.25">
      <c r="A348">
        <v>1570.99</v>
      </c>
      <c r="B348" s="1">
        <f>DATE(2022,12,20) + TIME(23,45,35)</f>
        <v>44915.989988425928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2" x14ac:dyDescent="0.25">
      <c r="A349">
        <v>1571</v>
      </c>
      <c r="B349" s="1">
        <f>DATE(2022,12,21) + TIME(0,0,0)</f>
        <v>44916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2" x14ac:dyDescent="0.25">
      <c r="A350">
        <v>1575.99</v>
      </c>
      <c r="B350" s="1">
        <f>DATE(2022,12,25) + TIME(23,45,35)</f>
        <v>44920.989988425928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2" x14ac:dyDescent="0.25">
      <c r="A351">
        <v>1576</v>
      </c>
      <c r="B351" s="1">
        <f>DATE(2022,12,26) + TIME(0,0,0)</f>
        <v>44921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2" x14ac:dyDescent="0.25">
      <c r="A352">
        <v>1578.99</v>
      </c>
      <c r="B352" s="1">
        <f>DATE(2022,12,28) + TIME(23,45,35)</f>
        <v>44923.989988425928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25">
      <c r="A353">
        <v>1579</v>
      </c>
      <c r="B353" s="1">
        <f>DATE(2022,12,29) + TIME(0,0,0)</f>
        <v>44924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2" x14ac:dyDescent="0.25">
      <c r="A354">
        <v>1591.99</v>
      </c>
      <c r="B354" s="1">
        <f>DATE(2023,1,10) + TIME(23,45,35)</f>
        <v>44936.989988425928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2" x14ac:dyDescent="0.25">
      <c r="A355">
        <v>1592</v>
      </c>
      <c r="B355" s="1">
        <f>DATE(2023,1,11) + TIME(0,0,0)</f>
        <v>44937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2" x14ac:dyDescent="0.25">
      <c r="A356">
        <v>1594.99</v>
      </c>
      <c r="B356" s="1">
        <f>DATE(2023,1,13) + TIME(23,45,35)</f>
        <v>44939.989988425928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2" x14ac:dyDescent="0.25">
      <c r="A357">
        <v>1595</v>
      </c>
      <c r="B357" s="1">
        <f>DATE(2023,1,14) + TIME(0,0,0)</f>
        <v>44940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2" x14ac:dyDescent="0.25">
      <c r="A358">
        <v>1600.58</v>
      </c>
      <c r="B358" s="1">
        <f>DATE(2023,1,19) + TIME(13,55,11)</f>
        <v>44945.579988425925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2" x14ac:dyDescent="0.25">
      <c r="A359">
        <v>1600.99</v>
      </c>
      <c r="B359" s="1">
        <f>DATE(2023,1,19) + TIME(23,45,35)</f>
        <v>44945.989988425928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2" x14ac:dyDescent="0.25">
      <c r="A360">
        <v>1601</v>
      </c>
      <c r="B360" s="1">
        <f>DATE(2023,1,20) + TIME(0,0,0)</f>
        <v>44946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2" x14ac:dyDescent="0.25">
      <c r="A361">
        <v>1602.99</v>
      </c>
      <c r="B361" s="1">
        <f>DATE(2023,1,21) + TIME(23,45,35)</f>
        <v>44947.989988425928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2" x14ac:dyDescent="0.25">
      <c r="A362">
        <v>1603</v>
      </c>
      <c r="B362" s="1">
        <f>DATE(2023,1,22) + TIME(0,0,0)</f>
        <v>44948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</row>
    <row r="363" spans="1:12" x14ac:dyDescent="0.25">
      <c r="A363">
        <v>1605.99</v>
      </c>
      <c r="B363" s="1">
        <f>DATE(2023,1,24) + TIME(23,45,35)</f>
        <v>44950.989988425928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2" x14ac:dyDescent="0.25">
      <c r="A364">
        <v>1606</v>
      </c>
      <c r="B364" s="1">
        <f>DATE(2023,1,25) + TIME(0,0,0)</f>
        <v>44951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2" x14ac:dyDescent="0.25">
      <c r="A365">
        <v>1613.99</v>
      </c>
      <c r="B365" s="1">
        <f>DATE(2023,2,1) + TIME(23,45,35)</f>
        <v>44958.989988425928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2" x14ac:dyDescent="0.25">
      <c r="A366">
        <v>1614</v>
      </c>
      <c r="B366" s="1">
        <f>DATE(2023,2,2) + TIME(0,0,0)</f>
        <v>44959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2" x14ac:dyDescent="0.25">
      <c r="A367">
        <v>1627.99</v>
      </c>
      <c r="B367" s="1">
        <f>DATE(2023,2,15) + TIME(23,45,35)</f>
        <v>44972.989988425928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2" x14ac:dyDescent="0.25">
      <c r="A368">
        <v>1628</v>
      </c>
      <c r="B368" s="1">
        <f>DATE(2023,2,16) + TIME(0,0,0)</f>
        <v>44973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25">
      <c r="A369">
        <v>1633.99</v>
      </c>
      <c r="B369" s="1">
        <f>DATE(2023,2,21) + TIME(23,45,35)</f>
        <v>44978.989988425928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25">
      <c r="A370">
        <v>1634</v>
      </c>
      <c r="B370" s="1">
        <f>DATE(2023,2,22) + TIME(0,0,0)</f>
        <v>44979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2" x14ac:dyDescent="0.25">
      <c r="A371">
        <v>1645.99</v>
      </c>
      <c r="B371" s="1">
        <f>DATE(2023,3,5) + TIME(23,45,35)</f>
        <v>44990.989988425928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2" x14ac:dyDescent="0.25">
      <c r="A372">
        <v>1646</v>
      </c>
      <c r="B372" s="1">
        <f>DATE(2023,3,6) + TIME(0,0,0)</f>
        <v>44991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2" x14ac:dyDescent="0.25">
      <c r="A373">
        <v>1648.99</v>
      </c>
      <c r="B373" s="1">
        <f>DATE(2023,3,8) + TIME(23,45,35)</f>
        <v>44993.989988425928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2" x14ac:dyDescent="0.25">
      <c r="A374">
        <v>1649</v>
      </c>
      <c r="B374" s="1">
        <f>DATE(2023,3,9) + TIME(0,0,0)</f>
        <v>44994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2" x14ac:dyDescent="0.25">
      <c r="A375">
        <v>1649.39</v>
      </c>
      <c r="B375" s="1">
        <f>DATE(2023,3,9) + TIME(9,21,36)</f>
        <v>44994.39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2" x14ac:dyDescent="0.25">
      <c r="A376">
        <v>1649.4</v>
      </c>
      <c r="B376" s="1">
        <f>DATE(2023,3,9) + TIME(9,35,59)</f>
        <v>44994.399988425925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25">
      <c r="A377">
        <v>1649.99</v>
      </c>
      <c r="B377" s="1">
        <f>DATE(2023,3,9) + TIME(23,45,35)</f>
        <v>44994.989988425928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2" x14ac:dyDescent="0.25">
      <c r="A378">
        <v>1650</v>
      </c>
      <c r="B378" s="1">
        <f>DATE(2023,3,10) + TIME(0,0,0)</f>
        <v>44995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2" x14ac:dyDescent="0.25">
      <c r="A379">
        <v>1650.99</v>
      </c>
      <c r="B379" s="1">
        <f>DATE(2023,3,10) + TIME(23,45,35)</f>
        <v>44995.989988425928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5">
      <c r="A380">
        <v>1651</v>
      </c>
      <c r="B380" s="1">
        <f>DATE(2023,3,11) + TIME(0,0,0)</f>
        <v>44996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2" x14ac:dyDescent="0.25">
      <c r="A381">
        <v>1651.99</v>
      </c>
      <c r="B381" s="1">
        <f>DATE(2023,3,11) + TIME(23,45,35)</f>
        <v>44996.989988425928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5">
      <c r="A382">
        <v>1652</v>
      </c>
      <c r="B382" s="1">
        <f>DATE(2023,3,12) + TIME(0,0,0)</f>
        <v>44997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25">
      <c r="A383">
        <v>1653.99</v>
      </c>
      <c r="B383" s="1">
        <f>DATE(2023,3,13) + TIME(23,45,35)</f>
        <v>44998.989988425928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2" x14ac:dyDescent="0.25">
      <c r="A384">
        <v>1654</v>
      </c>
      <c r="B384" s="1">
        <f>DATE(2023,3,14) + TIME(0,0,0)</f>
        <v>44999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x14ac:dyDescent="0.25">
      <c r="A385">
        <v>1657.99</v>
      </c>
      <c r="B385" s="1">
        <f>DATE(2023,3,17) + TIME(23,45,35)</f>
        <v>45002.989988425928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x14ac:dyDescent="0.25">
      <c r="A386">
        <v>1658</v>
      </c>
      <c r="B386" s="1">
        <f>DATE(2023,3,18) + TIME(0,0,0)</f>
        <v>45003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x14ac:dyDescent="0.25">
      <c r="A387">
        <v>1673.99</v>
      </c>
      <c r="B387" s="1">
        <f>DATE(2023,4,2) + TIME(23,45,35)</f>
        <v>45018.989988425928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x14ac:dyDescent="0.25">
      <c r="A388">
        <v>1674</v>
      </c>
      <c r="B388" s="1">
        <f>DATE(2023,4,3) + TIME(0,0,0)</f>
        <v>45019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x14ac:dyDescent="0.25">
      <c r="A389">
        <v>1674.05</v>
      </c>
      <c r="B389" s="1">
        <f>DATE(2023,4,3) + TIME(1,12,0)</f>
        <v>45019.05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x14ac:dyDescent="0.25">
      <c r="A390">
        <v>1674.99</v>
      </c>
      <c r="B390" s="1">
        <f>DATE(2023,4,3) + TIME(23,45,35)</f>
        <v>45019.989988425928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x14ac:dyDescent="0.25">
      <c r="A391">
        <v>1675</v>
      </c>
      <c r="B391" s="1">
        <f>DATE(2023,4,4) + TIME(0,0,0)</f>
        <v>45020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x14ac:dyDescent="0.25">
      <c r="A392">
        <v>1675.99</v>
      </c>
      <c r="B392" s="1">
        <f>DATE(2023,4,4) + TIME(23,45,35)</f>
        <v>45020.989988425928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x14ac:dyDescent="0.25">
      <c r="A393">
        <v>1676</v>
      </c>
      <c r="B393" s="1">
        <f>DATE(2023,4,5) + TIME(0,0,0)</f>
        <v>45021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>
        <v>1676.99</v>
      </c>
      <c r="B394" s="1">
        <f>DATE(2023,4,5) + TIME(23,45,35)</f>
        <v>45021.989988425928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x14ac:dyDescent="0.25">
      <c r="A395">
        <v>1677</v>
      </c>
      <c r="B395" s="1">
        <f>DATE(2023,4,6) + TIME(0,0,0)</f>
        <v>45022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x14ac:dyDescent="0.25">
      <c r="A396">
        <v>1680.99</v>
      </c>
      <c r="B396" s="1">
        <f>DATE(2023,4,9) + TIME(23,45,35)</f>
        <v>45025.989988425928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x14ac:dyDescent="0.25">
      <c r="A397">
        <v>1681</v>
      </c>
      <c r="B397" s="1">
        <f>DATE(2023,4,10) + TIME(0,0,0)</f>
        <v>45026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5">
      <c r="A398">
        <v>1681.99</v>
      </c>
      <c r="B398" s="1">
        <f>DATE(2023,4,10) + TIME(23,45,35)</f>
        <v>45026.989988425928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x14ac:dyDescent="0.25">
      <c r="A399">
        <v>1682</v>
      </c>
      <c r="B399" s="1">
        <f>DATE(2023,4,11) + TIME(0,0,0)</f>
        <v>45027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x14ac:dyDescent="0.25">
      <c r="A400">
        <v>1682.49</v>
      </c>
      <c r="B400" s="1">
        <f>DATE(2023,4,11) + TIME(11,45,35)</f>
        <v>45027.489988425928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2" x14ac:dyDescent="0.25">
      <c r="A401">
        <v>1682.5</v>
      </c>
      <c r="B401" s="1">
        <f>DATE(2023,4,11) + TIME(12,0,0)</f>
        <v>45027.5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2" x14ac:dyDescent="0.25">
      <c r="A402">
        <v>1702.99</v>
      </c>
      <c r="B402" s="1">
        <f>DATE(2023,5,1) + TIME(23,45,35)</f>
        <v>45047.989988425928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</row>
    <row r="403" spans="1:12" x14ac:dyDescent="0.25">
      <c r="A403">
        <v>1703</v>
      </c>
      <c r="B403" s="1">
        <f>DATE(2023,5,2) + TIME(0,0,0)</f>
        <v>45048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2" x14ac:dyDescent="0.25">
      <c r="A404">
        <v>1706.99</v>
      </c>
      <c r="B404" s="1">
        <f>DATE(2023,5,5) + TIME(23,45,35)</f>
        <v>45051.989988425928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2" x14ac:dyDescent="0.25">
      <c r="A405">
        <v>1707</v>
      </c>
      <c r="B405" s="1">
        <f>DATE(2023,5,6) + TIME(0,0,0)</f>
        <v>45052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>
        <v>1709</v>
      </c>
      <c r="B406" s="1">
        <f>DATE(2023,5,8) + TIME(0,0,0)</f>
        <v>45054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2" x14ac:dyDescent="0.25">
      <c r="A407">
        <v>1709.99</v>
      </c>
      <c r="B407" s="1">
        <f>DATE(2023,5,8) + TIME(23,45,35)</f>
        <v>45054.989988425928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2" x14ac:dyDescent="0.25">
      <c r="A408">
        <v>1710</v>
      </c>
      <c r="B408" s="1">
        <f>DATE(2023,5,9) + TIME(0,0,0)</f>
        <v>45055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>
        <v>1712.99</v>
      </c>
      <c r="B409" s="1">
        <f>DATE(2023,5,11) + TIME(23,45,35)</f>
        <v>45057.989988425928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2" x14ac:dyDescent="0.25">
      <c r="A410">
        <v>1713</v>
      </c>
      <c r="B410" s="1">
        <f>DATE(2023,5,12) + TIME(0,0,0)</f>
        <v>45058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2" x14ac:dyDescent="0.25">
      <c r="A411">
        <v>1713.13</v>
      </c>
      <c r="B411" s="1">
        <f>DATE(2023,5,12) + TIME(3,7,11)</f>
        <v>45058.129988425928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2" x14ac:dyDescent="0.25">
      <c r="A412">
        <v>1713.99</v>
      </c>
      <c r="B412" s="1">
        <f>DATE(2023,5,12) + TIME(23,45,35)</f>
        <v>45058.989988425928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2" x14ac:dyDescent="0.25">
      <c r="A413">
        <v>1714</v>
      </c>
      <c r="B413" s="1">
        <f>DATE(2023,5,13) + TIME(0,0,0)</f>
        <v>45059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2" x14ac:dyDescent="0.25">
      <c r="A414">
        <v>1718.99</v>
      </c>
      <c r="B414" s="1">
        <f>DATE(2023,5,17) + TIME(23,45,35)</f>
        <v>45063.989988425928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2" x14ac:dyDescent="0.25">
      <c r="A415">
        <v>1719</v>
      </c>
      <c r="B415" s="1">
        <f>DATE(2023,5,18) + TIME(0,0,0)</f>
        <v>45064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2" x14ac:dyDescent="0.25">
      <c r="A416">
        <v>1726.99</v>
      </c>
      <c r="B416" s="1">
        <f>DATE(2023,5,25) + TIME(23,45,35)</f>
        <v>45071.989988425928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2" x14ac:dyDescent="0.25">
      <c r="A417">
        <v>1727</v>
      </c>
      <c r="B417" s="1">
        <f>DATE(2023,5,26) + TIME(0,0,0)</f>
        <v>45072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x14ac:dyDescent="0.25">
      <c r="A418">
        <v>1727.49</v>
      </c>
      <c r="B418" s="1">
        <f>DATE(2023,5,26) + TIME(11,45,35)</f>
        <v>45072.489988425928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>
        <v>1727.5</v>
      </c>
      <c r="B419" s="1">
        <f>DATE(2023,5,26) + TIME(12,0,0)</f>
        <v>45072.5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2" x14ac:dyDescent="0.25">
      <c r="A420">
        <v>1739.99</v>
      </c>
      <c r="B420" s="1">
        <f>DATE(2023,6,7) + TIME(23,45,35)</f>
        <v>45084.989988425928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2" x14ac:dyDescent="0.25">
      <c r="A421">
        <v>1740</v>
      </c>
      <c r="B421" s="1">
        <f>DATE(2023,6,8) + TIME(0,0,0)</f>
        <v>45085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2" x14ac:dyDescent="0.25">
      <c r="A422">
        <v>1740.79</v>
      </c>
      <c r="B422" s="1">
        <f>DATE(2023,6,8) + TIME(18,57,35)</f>
        <v>45085.789988425924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</row>
    <row r="423" spans="1:12" x14ac:dyDescent="0.25">
      <c r="A423">
        <v>1740.8</v>
      </c>
      <c r="B423" s="1">
        <f>DATE(2023,6,8) + TIME(19,12,0)</f>
        <v>45085.8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2" x14ac:dyDescent="0.25">
      <c r="A424">
        <v>1740.99</v>
      </c>
      <c r="B424" s="1">
        <f>DATE(2023,6,8) + TIME(23,45,35)</f>
        <v>45085.989988425928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>
        <v>1741</v>
      </c>
      <c r="B425" s="1">
        <f>DATE(2023,6,9) + TIME(0,0,0)</f>
        <v>45086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>
        <v>1742.99</v>
      </c>
      <c r="B426" s="1">
        <f>DATE(2023,6,10) + TIME(23,45,35)</f>
        <v>45087.989988425928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2" x14ac:dyDescent="0.25">
      <c r="A427">
        <v>1743</v>
      </c>
      <c r="B427" s="1">
        <f>DATE(2023,6,11) + TIME(0,0,0)</f>
        <v>45088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25">
      <c r="A428">
        <v>1746.99</v>
      </c>
      <c r="B428" s="1">
        <f>DATE(2023,6,14) + TIME(23,45,35)</f>
        <v>45091.989988425928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2" x14ac:dyDescent="0.25">
      <c r="A429">
        <v>1747</v>
      </c>
      <c r="B429" s="1">
        <f>DATE(2023,6,15) + TIME(0,0,0)</f>
        <v>45092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2" x14ac:dyDescent="0.25">
      <c r="A430">
        <v>1747.99</v>
      </c>
      <c r="B430" s="1">
        <f>DATE(2023,6,15) + TIME(23,45,35)</f>
        <v>45092.989988425928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>
        <v>1748</v>
      </c>
      <c r="B431" s="1">
        <f>DATE(2023,6,16) + TIME(0,0,0)</f>
        <v>45093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2" x14ac:dyDescent="0.25">
      <c r="A432">
        <v>1749.99</v>
      </c>
      <c r="B432" s="1">
        <f>DATE(2023,6,17) + TIME(23,45,35)</f>
        <v>45094.989988425928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2" x14ac:dyDescent="0.25">
      <c r="A433">
        <v>1750</v>
      </c>
      <c r="B433" s="1">
        <f>DATE(2023,6,18) + TIME(0,0,0)</f>
        <v>45095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2" x14ac:dyDescent="0.25">
      <c r="A434">
        <v>1752</v>
      </c>
      <c r="B434" s="1">
        <f>DATE(2023,6,20) + TIME(0,0,0)</f>
        <v>45097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2" x14ac:dyDescent="0.25">
      <c r="A435">
        <v>1752.99</v>
      </c>
      <c r="B435" s="1">
        <f>DATE(2023,6,20) + TIME(23,45,35)</f>
        <v>45097.989988425928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25">
      <c r="A436">
        <v>1753</v>
      </c>
      <c r="B436" s="1">
        <f>DATE(2023,6,21) + TIME(0,0,0)</f>
        <v>45098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2" x14ac:dyDescent="0.25">
      <c r="A437">
        <v>1753.59</v>
      </c>
      <c r="B437" s="1">
        <f>DATE(2023,6,21) + TIME(14,9,35)</f>
        <v>45098.589988425927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2" x14ac:dyDescent="0.25">
      <c r="A438">
        <v>1753.6</v>
      </c>
      <c r="B438" s="1">
        <f>DATE(2023,6,21) + TIME(14,24,0)</f>
        <v>45098.6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2" x14ac:dyDescent="0.25">
      <c r="A439">
        <v>1760.99</v>
      </c>
      <c r="B439" s="1">
        <f>DATE(2023,6,28) + TIME(23,45,35)</f>
        <v>45105.989988425928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2" x14ac:dyDescent="0.25">
      <c r="A440">
        <v>1761</v>
      </c>
      <c r="B440" s="1">
        <f>DATE(2023,6,29) + TIME(0,0,0)</f>
        <v>45106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2" x14ac:dyDescent="0.25">
      <c r="A441">
        <v>1762.99</v>
      </c>
      <c r="B441" s="1">
        <f>DATE(2023,6,30) + TIME(23,45,35)</f>
        <v>45107.989988425928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2" x14ac:dyDescent="0.25">
      <c r="A442">
        <v>1763</v>
      </c>
      <c r="B442" s="1">
        <f>DATE(2023,7,1) + TIME(0,0,0)</f>
        <v>45108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</row>
    <row r="443" spans="1:12" x14ac:dyDescent="0.25">
      <c r="A443">
        <v>1764.99</v>
      </c>
      <c r="B443" s="1">
        <f>DATE(2023,7,2) + TIME(23,45,35)</f>
        <v>45109.989988425928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>
        <v>1765</v>
      </c>
      <c r="B444" s="1">
        <f>DATE(2023,7,3) + TIME(0,0,0)</f>
        <v>45110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>
        <v>1765.99</v>
      </c>
      <c r="B445" s="1">
        <f>DATE(2023,7,3) + TIME(23,45,35)</f>
        <v>45110.989988425928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>
        <v>1766</v>
      </c>
      <c r="B446" s="1">
        <f>DATE(2023,7,4) + TIME(0,0,0)</f>
        <v>45111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2" x14ac:dyDescent="0.25">
      <c r="A447">
        <v>1766.99</v>
      </c>
      <c r="B447" s="1">
        <f>DATE(2023,7,4) + TIME(23,45,35)</f>
        <v>45111.989988425928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2" x14ac:dyDescent="0.25">
      <c r="A448">
        <v>1767</v>
      </c>
      <c r="B448" s="1">
        <f>DATE(2023,7,5) + TIME(0,0,0)</f>
        <v>45112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2" x14ac:dyDescent="0.25">
      <c r="A449">
        <v>1768.99</v>
      </c>
      <c r="B449" s="1">
        <f>DATE(2023,7,6) + TIME(23,45,35)</f>
        <v>45113.989988425928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2" x14ac:dyDescent="0.25">
      <c r="A450">
        <v>1769</v>
      </c>
      <c r="B450" s="1">
        <f>DATE(2023,7,7) + TIME(0,0,0)</f>
        <v>45114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2" x14ac:dyDescent="0.25">
      <c r="A451">
        <v>1769.99</v>
      </c>
      <c r="B451" s="1">
        <f>DATE(2023,7,7) + TIME(23,45,35)</f>
        <v>45114.989988425928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2" x14ac:dyDescent="0.25">
      <c r="A452">
        <v>1770</v>
      </c>
      <c r="B452" s="1">
        <f>DATE(2023,7,8) + TIME(0,0,0)</f>
        <v>45115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2" x14ac:dyDescent="0.25">
      <c r="A453">
        <v>1770.99</v>
      </c>
      <c r="B453" s="1">
        <f>DATE(2023,7,8) + TIME(23,45,35)</f>
        <v>45115.989988425928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2" x14ac:dyDescent="0.25">
      <c r="A454">
        <v>1771</v>
      </c>
      <c r="B454" s="1">
        <f>DATE(2023,7,9) + TIME(0,0,0)</f>
        <v>45116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x14ac:dyDescent="0.25">
      <c r="A455">
        <v>1772.99</v>
      </c>
      <c r="B455" s="1">
        <f>DATE(2023,7,10) + TIME(23,45,35)</f>
        <v>45117.989988425928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2" x14ac:dyDescent="0.25">
      <c r="A456">
        <v>1773</v>
      </c>
      <c r="B456" s="1">
        <f>DATE(2023,7,11) + TIME(0,0,0)</f>
        <v>45118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2" x14ac:dyDescent="0.25">
      <c r="A457">
        <v>1773.99</v>
      </c>
      <c r="B457" s="1">
        <f>DATE(2023,7,11) + TIME(23,45,35)</f>
        <v>45118.989988425928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2" x14ac:dyDescent="0.25">
      <c r="A458">
        <v>1774</v>
      </c>
      <c r="B458" s="1">
        <f>DATE(2023,7,12) + TIME(0,0,0)</f>
        <v>45119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2" x14ac:dyDescent="0.25">
      <c r="A459">
        <v>1774.59</v>
      </c>
      <c r="B459" s="1">
        <f>DATE(2023,7,12) + TIME(14,9,35)</f>
        <v>45119.589988425927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2" x14ac:dyDescent="0.25">
      <c r="A460">
        <v>1774.6</v>
      </c>
      <c r="B460" s="1">
        <f>DATE(2023,7,12) + TIME(14,24,0)</f>
        <v>45119.6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2" x14ac:dyDescent="0.25">
      <c r="A461">
        <v>1779.99</v>
      </c>
      <c r="B461" s="1">
        <f>DATE(2023,7,17) + TIME(23,45,35)</f>
        <v>45124.989988425928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2" x14ac:dyDescent="0.25">
      <c r="A462">
        <v>1780</v>
      </c>
      <c r="B462" s="1">
        <f>DATE(2023,7,18) + TIME(0,0,0)</f>
        <v>45125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</row>
    <row r="463" spans="1:12" x14ac:dyDescent="0.25">
      <c r="A463">
        <v>1781.99</v>
      </c>
      <c r="B463" s="1">
        <f>DATE(2023,7,19) + TIME(23,45,35)</f>
        <v>45126.989988425928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2" x14ac:dyDescent="0.25">
      <c r="A464">
        <v>1782</v>
      </c>
      <c r="B464" s="1">
        <f>DATE(2023,7,20) + TIME(0,0,0)</f>
        <v>45127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x14ac:dyDescent="0.25">
      <c r="A465">
        <v>1782.11</v>
      </c>
      <c r="B465" s="1">
        <f>DATE(2023,7,20) + TIME(2,38,23)</f>
        <v>45127.109988425924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x14ac:dyDescent="0.25">
      <c r="A466">
        <v>1782.99</v>
      </c>
      <c r="B466" s="1">
        <f>DATE(2023,7,20) + TIME(23,45,35)</f>
        <v>45127.989988425928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x14ac:dyDescent="0.25">
      <c r="A467">
        <v>1783</v>
      </c>
      <c r="B467" s="1">
        <f>DATE(2023,7,21) + TIME(0,0,0)</f>
        <v>45128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x14ac:dyDescent="0.25">
      <c r="A468">
        <v>1786.99</v>
      </c>
      <c r="B468" s="1">
        <f>DATE(2023,7,24) + TIME(23,45,35)</f>
        <v>45131.989988425928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x14ac:dyDescent="0.25">
      <c r="A469">
        <v>1787</v>
      </c>
      <c r="B469" s="1">
        <f>DATE(2023,7,25) + TIME(0,0,0)</f>
        <v>45132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x14ac:dyDescent="0.25">
      <c r="A470">
        <v>1788.99</v>
      </c>
      <c r="B470" s="1">
        <f>DATE(2023,7,26) + TIME(23,45,35)</f>
        <v>45133.989988425928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x14ac:dyDescent="0.25">
      <c r="A471">
        <v>1789</v>
      </c>
      <c r="B471" s="1">
        <f>DATE(2023,7,27) + TIME(0,0,0)</f>
        <v>45134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x14ac:dyDescent="0.25">
      <c r="A472">
        <v>1794.99</v>
      </c>
      <c r="B472" s="1">
        <f>DATE(2023,8,1) + TIME(23,45,35)</f>
        <v>45139.989988425928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x14ac:dyDescent="0.25">
      <c r="A473">
        <v>1795</v>
      </c>
      <c r="B473" s="1">
        <f>DATE(2023,8,2) + TIME(0,0,0)</f>
        <v>45140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x14ac:dyDescent="0.25">
      <c r="A474">
        <v>1799.99</v>
      </c>
      <c r="B474" s="1">
        <f>DATE(2023,8,6) + TIME(23,45,35)</f>
        <v>45144.989988425928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x14ac:dyDescent="0.25">
      <c r="A475">
        <v>1800</v>
      </c>
      <c r="B475" s="1">
        <f>DATE(2023,8,7) + TIME(0,0,0)</f>
        <v>45145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x14ac:dyDescent="0.25">
      <c r="A476">
        <v>1800.49</v>
      </c>
      <c r="B476" s="1">
        <f>DATE(2023,8,7) + TIME(11,45,35)</f>
        <v>45145.489988425928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x14ac:dyDescent="0.25">
      <c r="A477">
        <v>1800.5</v>
      </c>
      <c r="B477" s="1">
        <f>DATE(2023,8,7) + TIME(12,0,0)</f>
        <v>45145.5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x14ac:dyDescent="0.25">
      <c r="A478">
        <v>1808.99</v>
      </c>
      <c r="B478" s="1">
        <f>DATE(2023,8,15) + TIME(23,45,35)</f>
        <v>45153.989988425928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x14ac:dyDescent="0.25">
      <c r="A479">
        <v>1809</v>
      </c>
      <c r="B479" s="1">
        <f>DATE(2023,8,16) + TIME(0,0,0)</f>
        <v>45154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x14ac:dyDescent="0.25">
      <c r="A480">
        <v>1814.99</v>
      </c>
      <c r="B480" s="1">
        <f>DATE(2023,8,21) + TIME(23,45,35)</f>
        <v>45159.989988425928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2" x14ac:dyDescent="0.25">
      <c r="A481">
        <v>1815</v>
      </c>
      <c r="B481" s="1">
        <f>DATE(2023,8,22) + TIME(0,0,0)</f>
        <v>45160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2" x14ac:dyDescent="0.25">
      <c r="A482">
        <v>1821.99</v>
      </c>
      <c r="B482" s="1">
        <f>DATE(2023,8,28) + TIME(23,45,35)</f>
        <v>45166.989988425928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</row>
    <row r="483" spans="1:12" x14ac:dyDescent="0.25">
      <c r="A483">
        <v>1822</v>
      </c>
      <c r="B483" s="1">
        <f>DATE(2023,8,29) + TIME(0,0,0)</f>
        <v>45167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2" x14ac:dyDescent="0.25">
      <c r="A484">
        <v>1826.99</v>
      </c>
      <c r="B484" s="1">
        <f>DATE(2023,9,2) + TIME(23,45,35)</f>
        <v>45171.989988425928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2" x14ac:dyDescent="0.25">
      <c r="A485">
        <v>1827</v>
      </c>
      <c r="B485" s="1">
        <f>DATE(2023,9,3) + TIME(0,0,0)</f>
        <v>45172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2" x14ac:dyDescent="0.25">
      <c r="A486">
        <v>1840.99</v>
      </c>
      <c r="B486" s="1">
        <f>DATE(2023,9,16) + TIME(23,45,35)</f>
        <v>45185.989988425928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2" x14ac:dyDescent="0.25">
      <c r="A487">
        <v>1841</v>
      </c>
      <c r="B487" s="1">
        <f>DATE(2023,9,17) + TIME(0,0,0)</f>
        <v>45186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2" x14ac:dyDescent="0.25">
      <c r="A488">
        <v>1843.99</v>
      </c>
      <c r="B488" s="1">
        <f>DATE(2023,9,19) + TIME(23,45,35)</f>
        <v>45188.989988425928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2" x14ac:dyDescent="0.25">
      <c r="A489">
        <v>1844</v>
      </c>
      <c r="B489" s="1">
        <f>DATE(2023,9,20) + TIME(0,0,0)</f>
        <v>45189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5">
      <c r="A490">
        <v>1859</v>
      </c>
      <c r="B490" s="1">
        <f>DATE(2023,10,5) + TIME(0,0,0)</f>
        <v>45204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5">
      <c r="A491">
        <v>1859.99</v>
      </c>
      <c r="B491" s="1">
        <f>DATE(2023,10,5) + TIME(23,45,35)</f>
        <v>45204.989988425928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2" x14ac:dyDescent="0.25">
      <c r="A492">
        <v>1860</v>
      </c>
      <c r="B492" s="1">
        <f>DATE(2023,10,6) + TIME(0,0,0)</f>
        <v>45205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2" x14ac:dyDescent="0.25">
      <c r="A493">
        <v>1870.99</v>
      </c>
      <c r="B493" s="1">
        <f>DATE(2023,10,16) + TIME(23,45,35)</f>
        <v>45215.989988425928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2" x14ac:dyDescent="0.25">
      <c r="A494">
        <v>1871</v>
      </c>
      <c r="B494" s="1">
        <f>DATE(2023,10,17) + TIME(0,0,0)</f>
        <v>45216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2" x14ac:dyDescent="0.25">
      <c r="A495">
        <v>1873.99</v>
      </c>
      <c r="B495" s="1">
        <f>DATE(2023,10,19) + TIME(23,45,35)</f>
        <v>45218.989988425928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2" x14ac:dyDescent="0.25">
      <c r="A496">
        <v>1874</v>
      </c>
      <c r="B496" s="1">
        <f>DATE(2023,10,20) + TIME(0,0,0)</f>
        <v>45219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2" x14ac:dyDescent="0.25">
      <c r="A497">
        <v>1874.99</v>
      </c>
      <c r="B497" s="1">
        <f>DATE(2023,10,20) + TIME(23,45,35)</f>
        <v>45219.989988425928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2" x14ac:dyDescent="0.25">
      <c r="A498">
        <v>1875</v>
      </c>
      <c r="B498" s="1">
        <f>DATE(2023,10,21) + TIME(0,0,0)</f>
        <v>45220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2" x14ac:dyDescent="0.25">
      <c r="A499">
        <v>1877.99</v>
      </c>
      <c r="B499" s="1">
        <f>DATE(2023,10,23) + TIME(23,45,35)</f>
        <v>45222.989988425928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2" x14ac:dyDescent="0.25">
      <c r="A500">
        <v>1878</v>
      </c>
      <c r="B500" s="1">
        <f>DATE(2023,10,24) + TIME(0,0,0)</f>
        <v>45223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>
        <v>1878.99</v>
      </c>
      <c r="B501" s="1">
        <f>DATE(2023,10,24) + TIME(23,45,35)</f>
        <v>45223.989988425928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2" x14ac:dyDescent="0.25">
      <c r="A502">
        <v>1879</v>
      </c>
      <c r="B502" s="1">
        <f>DATE(2023,10,25) + TIME(0,0,0)</f>
        <v>45224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</row>
    <row r="503" spans="1:12" x14ac:dyDescent="0.25">
      <c r="A503">
        <v>1880.84</v>
      </c>
      <c r="B503" s="1">
        <f>DATE(2023,10,26) + TIME(20,9,35)</f>
        <v>45225.839988425927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2" x14ac:dyDescent="0.25">
      <c r="A504">
        <v>1880.99</v>
      </c>
      <c r="B504" s="1">
        <f>DATE(2023,10,26) + TIME(23,45,35)</f>
        <v>45225.989988425928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2" x14ac:dyDescent="0.25">
      <c r="A505">
        <v>1881</v>
      </c>
      <c r="B505" s="1">
        <f>DATE(2023,10,27) + TIME(0,0,0)</f>
        <v>45226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2" x14ac:dyDescent="0.25">
      <c r="A506">
        <v>1881.99</v>
      </c>
      <c r="B506" s="1">
        <f>DATE(2023,10,27) + TIME(23,45,35)</f>
        <v>45226.989988425928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2" x14ac:dyDescent="0.25">
      <c r="A507">
        <v>1882</v>
      </c>
      <c r="B507" s="1">
        <f>DATE(2023,10,28) + TIME(0,0,0)</f>
        <v>45227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2" x14ac:dyDescent="0.25">
      <c r="A508">
        <v>1911.99</v>
      </c>
      <c r="B508" s="1">
        <f>DATE(2023,11,26) + TIME(23,45,35)</f>
        <v>45256.989988425928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2" x14ac:dyDescent="0.25">
      <c r="A509">
        <v>1912</v>
      </c>
      <c r="B509" s="1">
        <f>DATE(2023,11,27) + TIME(0,0,0)</f>
        <v>45257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25">
      <c r="A510">
        <v>1919</v>
      </c>
      <c r="B510" s="1">
        <f>DATE(2023,12,4) + TIME(0,0,0)</f>
        <v>45264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2" x14ac:dyDescent="0.25">
      <c r="A511">
        <v>1919.99</v>
      </c>
      <c r="B511" s="1">
        <f>DATE(2023,12,4) + TIME(23,45,35)</f>
        <v>45264.989988425928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2" x14ac:dyDescent="0.25">
      <c r="A512">
        <v>1920</v>
      </c>
      <c r="B512" s="1">
        <f>DATE(2023,12,5) + TIME(0,0,0)</f>
        <v>45265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>
        <v>1930.99</v>
      </c>
      <c r="B513" s="1">
        <f>DATE(2023,12,15) + TIME(23,45,35)</f>
        <v>45275.989988425928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2" x14ac:dyDescent="0.25">
      <c r="A514">
        <v>1931</v>
      </c>
      <c r="B514" s="1">
        <f>DATE(2023,12,16) + TIME(0,0,0)</f>
        <v>45276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2" x14ac:dyDescent="0.25">
      <c r="A515">
        <v>1931.99</v>
      </c>
      <c r="B515" s="1">
        <f>DATE(2023,12,16) + TIME(23,45,35)</f>
        <v>45276.989988425928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>
        <v>1932</v>
      </c>
      <c r="B516" s="1">
        <f>DATE(2023,12,17) + TIME(0,0,0)</f>
        <v>45277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2" x14ac:dyDescent="0.25">
      <c r="A517">
        <v>1934</v>
      </c>
      <c r="B517" s="1">
        <f>DATE(2023,12,19) + TIME(0,0,0)</f>
        <v>45279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2" x14ac:dyDescent="0.25">
      <c r="A518">
        <v>1934.99</v>
      </c>
      <c r="B518" s="1">
        <f>DATE(2023,12,19) + TIME(23,45,35)</f>
        <v>45279.989988425928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2" x14ac:dyDescent="0.25">
      <c r="A519">
        <v>1935</v>
      </c>
      <c r="B519" s="1">
        <f>DATE(2023,12,20) + TIME(0,0,0)</f>
        <v>45280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2" x14ac:dyDescent="0.25">
      <c r="A520">
        <v>1935.99</v>
      </c>
      <c r="B520" s="1">
        <f>DATE(2023,12,20) + TIME(23,45,35)</f>
        <v>45280.989988425928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2" x14ac:dyDescent="0.25">
      <c r="A521">
        <v>1936</v>
      </c>
      <c r="B521" s="1">
        <f>DATE(2023,12,21) + TIME(0,0,0)</f>
        <v>45281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2" x14ac:dyDescent="0.25">
      <c r="A522">
        <v>1944.99</v>
      </c>
      <c r="B522" s="1">
        <f>DATE(2023,12,29) + TIME(23,45,35)</f>
        <v>45289.989988425928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</row>
    <row r="523" spans="1:12" x14ac:dyDescent="0.25">
      <c r="A523">
        <v>1945</v>
      </c>
      <c r="B523" s="1">
        <f>DATE(2023,12,30) + TIME(0,0,0)</f>
        <v>45290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2" x14ac:dyDescent="0.25">
      <c r="A524">
        <v>1949.74</v>
      </c>
      <c r="B524" s="1">
        <f>DATE(2024,1,3) + TIME(17,45,35)</f>
        <v>45294.739988425928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2" x14ac:dyDescent="0.25">
      <c r="A525">
        <v>1949.99</v>
      </c>
      <c r="B525" s="1">
        <f>DATE(2024,1,3) + TIME(23,45,35)</f>
        <v>45294.989988425928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2" x14ac:dyDescent="0.25">
      <c r="A526">
        <v>1950</v>
      </c>
      <c r="B526" s="1">
        <f>DATE(2024,1,4) + TIME(0,0,0)</f>
        <v>45295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>
        <v>1950.99</v>
      </c>
      <c r="B527" s="1">
        <f>DATE(2024,1,4) + TIME(23,45,35)</f>
        <v>45295.989988425928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5">
      <c r="A528">
        <v>1951</v>
      </c>
      <c r="B528" s="1">
        <f>DATE(2024,1,5) + TIME(0,0,0)</f>
        <v>45296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2" x14ac:dyDescent="0.25">
      <c r="A529">
        <v>1953.99</v>
      </c>
      <c r="B529" s="1">
        <f>DATE(2024,1,7) + TIME(23,45,35)</f>
        <v>45298.989988425928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>
        <v>1954</v>
      </c>
      <c r="B530" s="1">
        <f>DATE(2024,1,8) + TIME(0,0,0)</f>
        <v>45299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2" x14ac:dyDescent="0.25">
      <c r="A531">
        <v>1967.56</v>
      </c>
      <c r="B531" s="1">
        <f>DATE(2024,1,21) + TIME(13,26,23)</f>
        <v>45312.559988425928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2" x14ac:dyDescent="0.25">
      <c r="A532">
        <v>1967.99</v>
      </c>
      <c r="B532" s="1">
        <f>DATE(2024,1,21) + TIME(23,45,35)</f>
        <v>45312.989988425928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2" x14ac:dyDescent="0.25">
      <c r="A533">
        <v>1968</v>
      </c>
      <c r="B533" s="1">
        <f>DATE(2024,1,22) + TIME(0,0,0)</f>
        <v>45313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2" x14ac:dyDescent="0.25">
      <c r="A534">
        <v>1969.99</v>
      </c>
      <c r="B534" s="1">
        <f>DATE(2024,1,23) + TIME(23,45,35)</f>
        <v>45314.989988425928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2" x14ac:dyDescent="0.25">
      <c r="A535">
        <v>1970</v>
      </c>
      <c r="B535" s="1">
        <f>DATE(2024,1,24) + TIME(0,0,0)</f>
        <v>45315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2" x14ac:dyDescent="0.25">
      <c r="A536">
        <v>1970.49</v>
      </c>
      <c r="B536" s="1">
        <f>DATE(2024,1,24) + TIME(11,45,35)</f>
        <v>45315.489988425928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2" x14ac:dyDescent="0.25">
      <c r="A537">
        <v>1970.5</v>
      </c>
      <c r="B537" s="1">
        <f>DATE(2024,1,24) + TIME(12,0,0)</f>
        <v>45315.5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2" x14ac:dyDescent="0.25">
      <c r="A538">
        <v>1978.99</v>
      </c>
      <c r="B538" s="1">
        <f>DATE(2024,2,1) + TIME(23,45,35)</f>
        <v>45323.989988425928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2" x14ac:dyDescent="0.25">
      <c r="A539">
        <v>1979</v>
      </c>
      <c r="B539" s="1">
        <f>DATE(2024,2,2) + TIME(0,0,0)</f>
        <v>45324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2" x14ac:dyDescent="0.25">
      <c r="A540">
        <v>1993.99</v>
      </c>
      <c r="B540" s="1">
        <f>DATE(2024,2,16) + TIME(23,45,35)</f>
        <v>45338.989988425928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2" x14ac:dyDescent="0.25">
      <c r="A541">
        <v>1994</v>
      </c>
      <c r="B541" s="1">
        <f>DATE(2024,2,17) + TIME(0,0,0)</f>
        <v>45339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2" x14ac:dyDescent="0.25">
      <c r="A542">
        <v>1998.99</v>
      </c>
      <c r="B542" s="1">
        <f>DATE(2024,2,21) + TIME(23,45,35)</f>
        <v>45343.989988425928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</row>
    <row r="543" spans="1:12" x14ac:dyDescent="0.25">
      <c r="A543">
        <v>1999</v>
      </c>
      <c r="B543" s="1">
        <f>DATE(2024,2,22) + TIME(0,0,0)</f>
        <v>45344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2" x14ac:dyDescent="0.25">
      <c r="A544">
        <v>2002.99</v>
      </c>
      <c r="B544" s="1">
        <f>DATE(2024,2,25) + TIME(23,45,35)</f>
        <v>45347.989988425928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x14ac:dyDescent="0.25">
      <c r="A545">
        <v>2003</v>
      </c>
      <c r="B545" s="1">
        <f>DATE(2024,2,26) + TIME(0,0,0)</f>
        <v>45348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x14ac:dyDescent="0.25">
      <c r="A546">
        <v>2006.99</v>
      </c>
      <c r="B546" s="1">
        <f>DATE(2024,2,29) + TIME(23,45,35)</f>
        <v>45351.989988425928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x14ac:dyDescent="0.25">
      <c r="A547">
        <v>2007</v>
      </c>
      <c r="B547" s="1">
        <f>DATE(2024,3,1) + TIME(0,0,0)</f>
        <v>45352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x14ac:dyDescent="0.25">
      <c r="A548">
        <v>2009.99</v>
      </c>
      <c r="B548" s="1">
        <f>DATE(2024,3,3) + TIME(23,45,35)</f>
        <v>45354.989988425928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x14ac:dyDescent="0.25">
      <c r="A549">
        <v>2010</v>
      </c>
      <c r="B549" s="1">
        <f>DATE(2024,3,4) + TIME(0,0,0)</f>
        <v>45355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x14ac:dyDescent="0.25">
      <c r="A550">
        <v>2011.99</v>
      </c>
      <c r="B550" s="1">
        <f>DATE(2024,3,5) + TIME(23,45,35)</f>
        <v>45356.989988425928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x14ac:dyDescent="0.25">
      <c r="A551">
        <v>2012</v>
      </c>
      <c r="B551" s="1">
        <f>DATE(2024,3,6) + TIME(0,0,0)</f>
        <v>45357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x14ac:dyDescent="0.25">
      <c r="A552">
        <v>2014.99</v>
      </c>
      <c r="B552" s="1">
        <f>DATE(2024,3,8) + TIME(23,45,35)</f>
        <v>45359.989988425928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x14ac:dyDescent="0.25">
      <c r="A553">
        <v>2015</v>
      </c>
      <c r="B553" s="1">
        <f>DATE(2024,3,9) + TIME(0,0,0)</f>
        <v>45360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x14ac:dyDescent="0.25">
      <c r="A554">
        <v>2015.99</v>
      </c>
      <c r="B554" s="1">
        <f>DATE(2024,3,9) + TIME(23,45,35)</f>
        <v>45360.989988425928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x14ac:dyDescent="0.25">
      <c r="A555">
        <v>2016</v>
      </c>
      <c r="B555" s="1">
        <f>DATE(2024,3,10) + TIME(0,0,0)</f>
        <v>45361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x14ac:dyDescent="0.25">
      <c r="A556">
        <v>2017.99</v>
      </c>
      <c r="B556" s="1">
        <f>DATE(2024,3,11) + TIME(23,45,35)</f>
        <v>45362.989988425928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x14ac:dyDescent="0.25">
      <c r="A557">
        <v>2018</v>
      </c>
      <c r="B557" s="1">
        <f>DATE(2024,3,12) + TIME(0,0,0)</f>
        <v>45363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x14ac:dyDescent="0.25">
      <c r="A558">
        <v>2018.49</v>
      </c>
      <c r="B558" s="1">
        <f>DATE(2024,3,12) + TIME(11,45,35)</f>
        <v>45363.489988425928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x14ac:dyDescent="0.25">
      <c r="A559">
        <v>2018.5</v>
      </c>
      <c r="B559" s="1">
        <f>DATE(2024,3,12) + TIME(12,0,0)</f>
        <v>45363.5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x14ac:dyDescent="0.25">
      <c r="A560">
        <v>2019.38</v>
      </c>
      <c r="B560" s="1">
        <f>DATE(2024,3,13) + TIME(9,7,11)</f>
        <v>45364.379988425928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2" x14ac:dyDescent="0.25">
      <c r="A561">
        <v>2019.99</v>
      </c>
      <c r="B561" s="1">
        <f>DATE(2024,3,13) + TIME(23,45,35)</f>
        <v>45364.989988425928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2" x14ac:dyDescent="0.25">
      <c r="A562">
        <v>2020</v>
      </c>
      <c r="B562" s="1">
        <f>DATE(2024,3,14) + TIME(0,0,0)</f>
        <v>45365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</row>
    <row r="563" spans="1:12" x14ac:dyDescent="0.25">
      <c r="A563">
        <v>2025.99</v>
      </c>
      <c r="B563" s="1">
        <f>DATE(2024,3,19) + TIME(23,45,35)</f>
        <v>45370.989988425928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2" x14ac:dyDescent="0.25">
      <c r="A564">
        <v>2026</v>
      </c>
      <c r="B564" s="1">
        <f>DATE(2024,3,20) + TIME(0,0,0)</f>
        <v>45371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5">
      <c r="A565">
        <v>2026.99</v>
      </c>
      <c r="B565" s="1">
        <f>DATE(2024,3,20) + TIME(23,45,35)</f>
        <v>45371.989988425928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2" x14ac:dyDescent="0.25">
      <c r="A566">
        <v>2027</v>
      </c>
      <c r="B566" s="1">
        <f>DATE(2024,3,21) + TIME(0,0,0)</f>
        <v>45372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2" x14ac:dyDescent="0.25">
      <c r="A567">
        <v>2032.99</v>
      </c>
      <c r="B567" s="1">
        <f>DATE(2024,3,26) + TIME(23,45,35)</f>
        <v>45377.989988425928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2" x14ac:dyDescent="0.25">
      <c r="A568">
        <v>2033</v>
      </c>
      <c r="B568" s="1">
        <f>DATE(2024,3,27) + TIME(0,0,0)</f>
        <v>45378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2" x14ac:dyDescent="0.25">
      <c r="A569">
        <v>2033.99</v>
      </c>
      <c r="B569" s="1">
        <f>DATE(2024,3,27) + TIME(23,45,35)</f>
        <v>45378.989988425928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2" x14ac:dyDescent="0.25">
      <c r="A570">
        <v>2034</v>
      </c>
      <c r="B570" s="1">
        <f>DATE(2024,3,28) + TIME(0,0,0)</f>
        <v>45379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2" x14ac:dyDescent="0.25">
      <c r="A571">
        <v>2036.99</v>
      </c>
      <c r="B571" s="1">
        <f>DATE(2024,3,30) + TIME(23,45,35)</f>
        <v>45381.989988425928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2" x14ac:dyDescent="0.25">
      <c r="A572">
        <v>2037</v>
      </c>
      <c r="B572" s="1">
        <f>DATE(2024,3,31) + TIME(0,0,0)</f>
        <v>45382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2" x14ac:dyDescent="0.25">
      <c r="A573">
        <v>2037.39</v>
      </c>
      <c r="B573" s="1">
        <f>DATE(2024,3,31) + TIME(9,21,36)</f>
        <v>45382.39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2" x14ac:dyDescent="0.25">
      <c r="A574">
        <v>2037.4</v>
      </c>
      <c r="B574" s="1">
        <f>DATE(2024,3,31) + TIME(9,35,59)</f>
        <v>45382.399988425925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2" x14ac:dyDescent="0.25">
      <c r="A575">
        <v>2038.99</v>
      </c>
      <c r="B575" s="1">
        <f>DATE(2024,4,1) + TIME(23,45,35)</f>
        <v>45383.989988425928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2" x14ac:dyDescent="0.25">
      <c r="A576">
        <v>2039</v>
      </c>
      <c r="B576" s="1">
        <f>DATE(2024,4,2) + TIME(0,0,0)</f>
        <v>45384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2" x14ac:dyDescent="0.25">
      <c r="A577">
        <v>2039.49</v>
      </c>
      <c r="B577" s="1">
        <f>DATE(2024,4,2) + TIME(11,45,35)</f>
        <v>45384.489988425928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2" x14ac:dyDescent="0.25">
      <c r="A578">
        <v>2039.5</v>
      </c>
      <c r="B578" s="1">
        <f>DATE(2024,4,2) + TIME(12,0,0)</f>
        <v>45384.5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2" x14ac:dyDescent="0.25">
      <c r="A579">
        <v>2039.99</v>
      </c>
      <c r="B579" s="1">
        <f>DATE(2024,4,2) + TIME(23,45,35)</f>
        <v>45384.989988425928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2" x14ac:dyDescent="0.25">
      <c r="A580">
        <v>2040</v>
      </c>
      <c r="B580" s="1">
        <f>DATE(2024,4,3) + TIME(0,0,0)</f>
        <v>45385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2" x14ac:dyDescent="0.25">
      <c r="A581">
        <v>2040.02</v>
      </c>
      <c r="B581" s="1">
        <f>DATE(2024,4,3) + TIME(0,28,47)</f>
        <v>45385.019988425927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2" x14ac:dyDescent="0.25">
      <c r="A582">
        <v>2040.19</v>
      </c>
      <c r="B582" s="1">
        <f>DATE(2024,4,3) + TIME(4,33,36)</f>
        <v>45385.19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</row>
    <row r="583" spans="1:12" x14ac:dyDescent="0.25">
      <c r="A583">
        <v>2040.2</v>
      </c>
      <c r="B583" s="1">
        <f>DATE(2024,4,3) + TIME(4,47,59)</f>
        <v>45385.199988425928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2" x14ac:dyDescent="0.25">
      <c r="A584">
        <v>2040.99</v>
      </c>
      <c r="B584" s="1">
        <f>DATE(2024,4,3) + TIME(23,45,35)</f>
        <v>45385.989988425928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2" x14ac:dyDescent="0.25">
      <c r="A585">
        <v>2041</v>
      </c>
      <c r="B585" s="1">
        <f>DATE(2024,4,4) + TIME(0,0,0)</f>
        <v>45386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2" x14ac:dyDescent="0.25">
      <c r="A586">
        <v>2041.99</v>
      </c>
      <c r="B586" s="1">
        <f>DATE(2024,4,4) + TIME(23,45,35)</f>
        <v>45386.989988425928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x14ac:dyDescent="0.25">
      <c r="A587">
        <v>2042</v>
      </c>
      <c r="B587" s="1">
        <f>DATE(2024,4,5) + TIME(0,0,0)</f>
        <v>45387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2" x14ac:dyDescent="0.25">
      <c r="A588">
        <v>2047.99</v>
      </c>
      <c r="B588" s="1">
        <f>DATE(2024,4,10) + TIME(23,45,35)</f>
        <v>45392.989988425928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2" x14ac:dyDescent="0.25">
      <c r="A589">
        <v>2048</v>
      </c>
      <c r="B589" s="1">
        <f>DATE(2024,4,11) + TIME(0,0,0)</f>
        <v>45393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2" x14ac:dyDescent="0.25">
      <c r="A590">
        <v>2048.9899999999998</v>
      </c>
      <c r="B590" s="1">
        <f>DATE(2024,4,11) + TIME(23,45,35)</f>
        <v>45393.989988425928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2" x14ac:dyDescent="0.25">
      <c r="A591">
        <v>2049</v>
      </c>
      <c r="B591" s="1">
        <f>DATE(2024,4,12) + TIME(0,0,0)</f>
        <v>45394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2" x14ac:dyDescent="0.25">
      <c r="A592">
        <v>2052.9899999999998</v>
      </c>
      <c r="B592" s="1">
        <f>DATE(2024,4,15) + TIME(23,45,35)</f>
        <v>45397.989988425928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2" x14ac:dyDescent="0.25">
      <c r="A593">
        <v>2053</v>
      </c>
      <c r="B593" s="1">
        <f>DATE(2024,4,16) + TIME(0,0,0)</f>
        <v>45398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2" x14ac:dyDescent="0.25">
      <c r="A594">
        <v>2054.9899999999998</v>
      </c>
      <c r="B594" s="1">
        <f>DATE(2024,4,17) + TIME(23,45,35)</f>
        <v>45399.989988425928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2" x14ac:dyDescent="0.25">
      <c r="A595">
        <v>2055</v>
      </c>
      <c r="B595" s="1">
        <f>DATE(2024,4,18) + TIME(0,0,0)</f>
        <v>45400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2" x14ac:dyDescent="0.25">
      <c r="A596">
        <v>2057.67</v>
      </c>
      <c r="B596" s="1">
        <f>DATE(2024,4,20) + TIME(16,4,48)</f>
        <v>45402.67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2" x14ac:dyDescent="0.25">
      <c r="A597">
        <v>2057.9899999999998</v>
      </c>
      <c r="B597" s="1">
        <f>DATE(2024,4,20) + TIME(23,45,35)</f>
        <v>45402.989988425928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2" x14ac:dyDescent="0.25">
      <c r="A598">
        <v>2058</v>
      </c>
      <c r="B598" s="1">
        <f>DATE(2024,4,21) + TIME(0,0,0)</f>
        <v>45403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2" x14ac:dyDescent="0.25">
      <c r="A599">
        <v>2064.9899999999998</v>
      </c>
      <c r="B599" s="1">
        <f>DATE(2024,4,27) + TIME(23,45,35)</f>
        <v>45409.989988425928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25">
      <c r="A600">
        <v>2065</v>
      </c>
      <c r="B600" s="1">
        <f>DATE(2024,4,28) + TIME(0,0,0)</f>
        <v>45410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2" x14ac:dyDescent="0.25">
      <c r="A601">
        <v>2066.9899999999998</v>
      </c>
      <c r="B601" s="1">
        <f>DATE(2024,4,29) + TIME(23,45,35)</f>
        <v>45411.989988425928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2" x14ac:dyDescent="0.25">
      <c r="A602">
        <v>2067</v>
      </c>
      <c r="B602" s="1">
        <f>DATE(2024,4,30) + TIME(0,0,0)</f>
        <v>45412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</row>
    <row r="603" spans="1:12" x14ac:dyDescent="0.25">
      <c r="A603">
        <v>2068.9899999999998</v>
      </c>
      <c r="B603" s="1">
        <f>DATE(2024,5,1) + TIME(23,45,35)</f>
        <v>45413.989988425928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2" x14ac:dyDescent="0.25">
      <c r="A604">
        <v>2069</v>
      </c>
      <c r="B604" s="1">
        <f>DATE(2024,5,2) + TIME(0,0,0)</f>
        <v>45414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x14ac:dyDescent="0.25">
      <c r="A605">
        <v>2070.9899999999998</v>
      </c>
      <c r="B605" s="1">
        <f>DATE(2024,5,3) + TIME(23,45,35)</f>
        <v>45415.989988425928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2" x14ac:dyDescent="0.25">
      <c r="A606">
        <v>2071</v>
      </c>
      <c r="B606" s="1">
        <f>DATE(2024,5,4) + TIME(0,0,0)</f>
        <v>45416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x14ac:dyDescent="0.25">
      <c r="A607">
        <v>2071.12</v>
      </c>
      <c r="B607" s="1">
        <f>DATE(2024,5,4) + TIME(2,52,48)</f>
        <v>45416.12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2" x14ac:dyDescent="0.25">
      <c r="A608">
        <v>2071.9899999999998</v>
      </c>
      <c r="B608" s="1">
        <f>DATE(2024,5,4) + TIME(23,45,35)</f>
        <v>45416.989988425928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5">
      <c r="A609">
        <v>2072</v>
      </c>
      <c r="B609" s="1">
        <f>DATE(2024,5,5) + TIME(0,0,0)</f>
        <v>45417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2" x14ac:dyDescent="0.25">
      <c r="A610">
        <v>2075.9899999999998</v>
      </c>
      <c r="B610" s="1">
        <f>DATE(2024,5,8) + TIME(23,45,35)</f>
        <v>45420.989988425928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2" x14ac:dyDescent="0.25">
      <c r="A611">
        <v>2076</v>
      </c>
      <c r="B611" s="1">
        <f>DATE(2024,5,9) + TIME(0,0,0)</f>
        <v>45421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2" x14ac:dyDescent="0.25">
      <c r="A612">
        <v>2078.9899999999998</v>
      </c>
      <c r="B612" s="1">
        <f>DATE(2024,5,11) + TIME(23,45,35)</f>
        <v>45423.989988425928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25">
      <c r="A613">
        <v>2079</v>
      </c>
      <c r="B613" s="1">
        <f>DATE(2024,5,12) + TIME(0,0,0)</f>
        <v>45424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5">
      <c r="A614">
        <v>2079.59</v>
      </c>
      <c r="B614" s="1">
        <f>DATE(2024,5,12) + TIME(14,9,35)</f>
        <v>45424.589988425927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2" x14ac:dyDescent="0.25">
      <c r="A615">
        <v>2079.6</v>
      </c>
      <c r="B615" s="1">
        <f>DATE(2024,5,12) + TIME(14,24,0)</f>
        <v>45424.6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2" x14ac:dyDescent="0.25">
      <c r="A616">
        <v>2081.9899999999998</v>
      </c>
      <c r="B616" s="1">
        <f>DATE(2024,5,14) + TIME(23,45,35)</f>
        <v>45426.989988425928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25">
      <c r="A617">
        <v>2082</v>
      </c>
      <c r="B617" s="1">
        <f>DATE(2024,5,15) + TIME(0,0,0)</f>
        <v>45427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2" x14ac:dyDescent="0.25">
      <c r="A618">
        <v>2082.59</v>
      </c>
      <c r="B618" s="1">
        <f>DATE(2024,5,15) + TIME(14,9,35)</f>
        <v>45427.589988425927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2" x14ac:dyDescent="0.25">
      <c r="A619">
        <v>2082.6</v>
      </c>
      <c r="B619" s="1">
        <f>DATE(2024,5,15) + TIME(14,24,0)</f>
        <v>45427.6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2" x14ac:dyDescent="0.25">
      <c r="A620">
        <v>2089.9899999999998</v>
      </c>
      <c r="B620" s="1">
        <f>DATE(2024,5,22) + TIME(23,45,35)</f>
        <v>45434.989988425928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2" x14ac:dyDescent="0.25">
      <c r="A621">
        <v>2090</v>
      </c>
      <c r="B621" s="1">
        <f>DATE(2024,5,23) + TIME(0,0,0)</f>
        <v>45435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2" x14ac:dyDescent="0.25">
      <c r="A622">
        <v>2090.79</v>
      </c>
      <c r="B622" s="1">
        <f>DATE(2024,5,23) + TIME(18,57,35)</f>
        <v>45435.789988425924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</row>
    <row r="623" spans="1:12" x14ac:dyDescent="0.25">
      <c r="A623">
        <v>2090.8000000000002</v>
      </c>
      <c r="B623" s="1">
        <f>DATE(2024,5,23) + TIME(19,12,0)</f>
        <v>45435.8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2" x14ac:dyDescent="0.25">
      <c r="A624">
        <v>2094</v>
      </c>
      <c r="B624" s="1">
        <f>DATE(2024,5,27) + TIME(0,0,0)</f>
        <v>45439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x14ac:dyDescent="0.25">
      <c r="A625">
        <v>2094.9899999999998</v>
      </c>
      <c r="B625" s="1">
        <f>DATE(2024,5,27) + TIME(23,45,35)</f>
        <v>45439.989988425928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x14ac:dyDescent="0.25">
      <c r="A626">
        <v>2095</v>
      </c>
      <c r="B626" s="1">
        <f>DATE(2024,5,28) + TIME(0,0,0)</f>
        <v>45440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x14ac:dyDescent="0.25">
      <c r="A627">
        <v>2104.9899999999998</v>
      </c>
      <c r="B627" s="1">
        <f>DATE(2024,6,6) + TIME(23,45,35)</f>
        <v>45449.989988425928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x14ac:dyDescent="0.25">
      <c r="A628">
        <v>2105</v>
      </c>
      <c r="B628" s="1">
        <f>DATE(2024,6,7) + TIME(0,0,0)</f>
        <v>45450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x14ac:dyDescent="0.25">
      <c r="A629">
        <v>2106.9899999999998</v>
      </c>
      <c r="B629" s="1">
        <f>DATE(2024,6,8) + TIME(23,45,35)</f>
        <v>45451.989988425928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x14ac:dyDescent="0.25">
      <c r="A630">
        <v>2107</v>
      </c>
      <c r="B630" s="1">
        <f>DATE(2024,6,9) + TIME(0,0,0)</f>
        <v>45452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x14ac:dyDescent="0.25">
      <c r="A631">
        <v>2113.9899999999998</v>
      </c>
      <c r="B631" s="1">
        <f>DATE(2024,6,15) + TIME(23,45,35)</f>
        <v>45458.989988425928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x14ac:dyDescent="0.25">
      <c r="A632">
        <v>2114</v>
      </c>
      <c r="B632" s="1">
        <f>DATE(2024,6,16) + TIME(0,0,0)</f>
        <v>45459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x14ac:dyDescent="0.25">
      <c r="A633">
        <v>2118.9899999999998</v>
      </c>
      <c r="B633" s="1">
        <f>DATE(2024,6,20) + TIME(23,45,35)</f>
        <v>45463.989988425928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x14ac:dyDescent="0.25">
      <c r="A634">
        <v>2119</v>
      </c>
      <c r="B634" s="1">
        <f>DATE(2024,6,21) + TIME(0,0,0)</f>
        <v>45464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x14ac:dyDescent="0.25">
      <c r="A635">
        <v>2125.9899999999998</v>
      </c>
      <c r="B635" s="1">
        <f>DATE(2024,6,27) + TIME(23,45,35)</f>
        <v>45470.989988425928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x14ac:dyDescent="0.25">
      <c r="A636">
        <v>2126</v>
      </c>
      <c r="B636" s="1">
        <f>DATE(2024,6,28) + TIME(0,0,0)</f>
        <v>45471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x14ac:dyDescent="0.25">
      <c r="A637">
        <v>2128.9899999999998</v>
      </c>
      <c r="B637" s="1">
        <f>DATE(2024,6,30) + TIME(23,45,35)</f>
        <v>45473.989988425928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5">
      <c r="A638">
        <v>2129</v>
      </c>
      <c r="B638" s="1">
        <f>DATE(2024,7,1) + TIME(0,0,0)</f>
        <v>45474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x14ac:dyDescent="0.25">
      <c r="A639">
        <v>2130.9899999999998</v>
      </c>
      <c r="B639" s="1">
        <f>DATE(2024,7,2) + TIME(23,45,35)</f>
        <v>45475.989988425928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x14ac:dyDescent="0.25">
      <c r="A640">
        <v>2131</v>
      </c>
      <c r="B640" s="1">
        <f>DATE(2024,7,3) + TIME(0,0,0)</f>
        <v>45476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2" x14ac:dyDescent="0.25">
      <c r="A641">
        <v>2134.9899999999998</v>
      </c>
      <c r="B641" s="1">
        <f>DATE(2024,7,6) + TIME(23,45,35)</f>
        <v>45479.989988425928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2" x14ac:dyDescent="0.25">
      <c r="A642">
        <v>2135</v>
      </c>
      <c r="B642" s="1">
        <f>DATE(2024,7,7) + TIME(0,0,0)</f>
        <v>45480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</row>
    <row r="643" spans="1:12" x14ac:dyDescent="0.25">
      <c r="A643">
        <v>2135.79</v>
      </c>
      <c r="B643" s="1">
        <f>DATE(2024,7,7) + TIME(18,57,35)</f>
        <v>45480.789988425924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2" x14ac:dyDescent="0.25">
      <c r="A644">
        <v>2135.8000000000002</v>
      </c>
      <c r="B644" s="1">
        <f>DATE(2024,7,7) + TIME(19,12,0)</f>
        <v>45480.800000000003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2" x14ac:dyDescent="0.25">
      <c r="A645">
        <v>2135.9899999999998</v>
      </c>
      <c r="B645" s="1">
        <f>DATE(2024,7,7) + TIME(23,45,35)</f>
        <v>45480.989988425928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2" x14ac:dyDescent="0.25">
      <c r="A646">
        <v>2136</v>
      </c>
      <c r="B646" s="1">
        <f>DATE(2024,7,8) + TIME(0,0,0)</f>
        <v>45481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2" x14ac:dyDescent="0.25">
      <c r="A647">
        <v>2140.9899999999998</v>
      </c>
      <c r="B647" s="1">
        <f>DATE(2024,7,12) + TIME(23,45,35)</f>
        <v>45485.989988425928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2" x14ac:dyDescent="0.25">
      <c r="A648">
        <v>2141</v>
      </c>
      <c r="B648" s="1">
        <f>DATE(2024,7,13) + TIME(0,0,0)</f>
        <v>45486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2" x14ac:dyDescent="0.25">
      <c r="A649">
        <v>2141.9899999999998</v>
      </c>
      <c r="B649" s="1">
        <f>DATE(2024,7,13) + TIME(23,45,35)</f>
        <v>45486.989988425928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25">
      <c r="A650">
        <v>2142</v>
      </c>
      <c r="B650" s="1">
        <f>DATE(2024,7,14) + TIME(0,0,0)</f>
        <v>45487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2" x14ac:dyDescent="0.25">
      <c r="A651">
        <v>2152.9899999999998</v>
      </c>
      <c r="B651" s="1">
        <f>DATE(2024,7,24) + TIME(23,45,35)</f>
        <v>45497.989988425928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2" x14ac:dyDescent="0.25">
      <c r="A652">
        <v>2153</v>
      </c>
      <c r="B652" s="1">
        <f>DATE(2024,7,25) + TIME(0,0,0)</f>
        <v>45498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2" x14ac:dyDescent="0.25">
      <c r="A653">
        <v>2153.9899999999998</v>
      </c>
      <c r="B653" s="1">
        <f>DATE(2024,7,25) + TIME(23,45,35)</f>
        <v>45498.989988425928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2" x14ac:dyDescent="0.25">
      <c r="A654">
        <v>2154</v>
      </c>
      <c r="B654" s="1">
        <f>DATE(2024,7,26) + TIME(0,0,0)</f>
        <v>45499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2" x14ac:dyDescent="0.25">
      <c r="A655">
        <v>2154.9899999999998</v>
      </c>
      <c r="B655" s="1">
        <f>DATE(2024,7,26) + TIME(23,45,35)</f>
        <v>45499.989988425928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2" x14ac:dyDescent="0.25">
      <c r="A656">
        <v>2155</v>
      </c>
      <c r="B656" s="1">
        <f>DATE(2024,7,27) + TIME(0,0,0)</f>
        <v>45500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2" x14ac:dyDescent="0.25">
      <c r="A657">
        <v>2155.9899999999998</v>
      </c>
      <c r="B657" s="1">
        <f>DATE(2024,7,27) + TIME(23,45,35)</f>
        <v>45500.989988425928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2" x14ac:dyDescent="0.25">
      <c r="A658">
        <v>2156</v>
      </c>
      <c r="B658" s="1">
        <f>DATE(2024,7,28) + TIME(0,0,0)</f>
        <v>45501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2" x14ac:dyDescent="0.25">
      <c r="A659">
        <v>2158.9899999999998</v>
      </c>
      <c r="B659" s="1">
        <f>DATE(2024,7,30) + TIME(23,45,35)</f>
        <v>45503.989988425928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2" x14ac:dyDescent="0.25">
      <c r="A660">
        <v>2159</v>
      </c>
      <c r="B660" s="1">
        <f>DATE(2024,7,31) + TIME(0,0,0)</f>
        <v>45504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2" x14ac:dyDescent="0.25">
      <c r="A661">
        <v>2160.9899999999998</v>
      </c>
      <c r="B661" s="1">
        <f>DATE(2024,8,1) + TIME(23,45,35)</f>
        <v>45505.989988425928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2" x14ac:dyDescent="0.25">
      <c r="A662">
        <v>2161</v>
      </c>
      <c r="B662" s="1">
        <f>DATE(2024,8,2) + TIME(0,0,0)</f>
        <v>45506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</row>
    <row r="663" spans="1:12" x14ac:dyDescent="0.25">
      <c r="A663">
        <v>2162</v>
      </c>
      <c r="B663" s="1">
        <f>DATE(2024,8,3) + TIME(0,0,0)</f>
        <v>45507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7423-FC24-49F7-9717-29295AF0C69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PLAT1-PRO</vt:lpstr>
      <vt:lpstr>PLAT1-INJ</vt:lpstr>
      <vt:lpstr>PLAT-TLD-PRO</vt:lpstr>
      <vt:lpstr>PLAT-TLD-INJ</vt:lpstr>
      <vt:lpstr>P16</vt:lpstr>
      <vt:lpstr>P15</vt:lpstr>
      <vt:lpstr>P14</vt:lpstr>
      <vt:lpstr>P13</vt:lpstr>
      <vt:lpstr>P12</vt:lpstr>
      <vt:lpstr>P11</vt:lpstr>
      <vt:lpstr>P-PLAT1-PRO</vt:lpstr>
      <vt:lpstr>P-PLAT1-INJ</vt:lpstr>
      <vt:lpstr>P-PLAT-TLD-PRO</vt:lpstr>
      <vt:lpstr>P-PLAT-TLD-INJ</vt:lpstr>
      <vt:lpstr>I17-W</vt:lpstr>
      <vt:lpstr>I17</vt:lpstr>
      <vt:lpstr>I16-W</vt:lpstr>
      <vt:lpstr>I16</vt:lpstr>
      <vt:lpstr>I15-W</vt:lpstr>
      <vt:lpstr>I15</vt:lpstr>
      <vt:lpstr>I14-W</vt:lpstr>
      <vt:lpstr>I14</vt:lpstr>
      <vt:lpstr>I13-W</vt:lpstr>
      <vt:lpstr>I13</vt:lpstr>
      <vt:lpstr>I12-W</vt:lpstr>
      <vt:lpstr>I12</vt:lpstr>
      <vt:lpstr>I11-W</vt:lpstr>
      <vt:lpstr>I11</vt:lpstr>
      <vt:lpstr>I-PLAT1-PRO</vt:lpstr>
      <vt:lpstr>I-PLAT1-INJ</vt:lpstr>
      <vt:lpstr>I-PLAT-TLD-PRO</vt:lpstr>
      <vt:lpstr>I-PLAT-TLD-INJ</vt:lpstr>
      <vt:lpstr>FIELD-PRO</vt:lpstr>
      <vt:lpstr>FIELD-INJ</vt:lpstr>
      <vt:lpstr>Default-Group-PRO</vt:lpstr>
      <vt:lpstr>Default-Group-INJ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Amorim</dc:creator>
  <cp:lastModifiedBy>Tiago Amorim</cp:lastModifiedBy>
  <dcterms:created xsi:type="dcterms:W3CDTF">2024-02-01T16:51:35Z</dcterms:created>
  <dcterms:modified xsi:type="dcterms:W3CDTF">2024-02-01T16:52:24Z</dcterms:modified>
</cp:coreProperties>
</file>