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IST\FST\Simulators\perfectKinematics\Code\New Simulator\"/>
    </mc:Choice>
  </mc:AlternateContent>
  <xr:revisionPtr revIDLastSave="0" documentId="8_{453B9762-120B-45E6-8FBD-E5F6D2C2512B}" xr6:coauthVersionLast="46" xr6:coauthVersionMax="46" xr10:uidLastSave="{00000000-0000-0000-0000-000000000000}"/>
  <bookViews>
    <workbookView xWindow="-108" yWindow="-108" windowWidth="23256" windowHeight="12576" activeTab="1" xr2:uid="{150992C9-E335-42C7-A58F-2EB782792206}"/>
  </bookViews>
  <sheets>
    <sheet name="Bodies" sheetId="1" r:id="rId1"/>
    <sheet name="Joints" sheetId="2" r:id="rId2"/>
    <sheet name="Help with perpendicul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" i="2" l="1"/>
  <c r="G44" i="2"/>
  <c r="E44" i="2"/>
  <c r="F43" i="2"/>
  <c r="G43" i="2"/>
  <c r="E43" i="2"/>
  <c r="E38" i="2"/>
  <c r="F38" i="2"/>
  <c r="G38" i="2"/>
  <c r="E39" i="2"/>
  <c r="F39" i="2"/>
  <c r="G39" i="2"/>
  <c r="E40" i="2"/>
  <c r="F40" i="2"/>
  <c r="G40" i="2"/>
  <c r="E41" i="2"/>
  <c r="F41" i="2"/>
  <c r="G41" i="2"/>
  <c r="E42" i="2"/>
  <c r="F42" i="2"/>
  <c r="G42" i="2"/>
  <c r="F37" i="2"/>
  <c r="G37" i="2"/>
  <c r="E37" i="2"/>
  <c r="C22" i="3" l="1"/>
  <c r="C24" i="3" s="1"/>
  <c r="D22" i="3"/>
  <c r="D24" i="3" s="1"/>
  <c r="J7" i="1"/>
  <c r="K7" i="1"/>
  <c r="I7" i="1"/>
  <c r="D7" i="1"/>
  <c r="H2" i="3" s="1"/>
  <c r="E7" i="1"/>
  <c r="I2" i="3" s="1"/>
  <c r="C7" i="1"/>
  <c r="G2" i="3" s="1"/>
  <c r="B3" i="3"/>
  <c r="C2" i="3"/>
  <c r="D2" i="3"/>
  <c r="B2" i="3"/>
  <c r="C12" i="3"/>
  <c r="C14" i="3" s="1"/>
  <c r="D6" i="1"/>
  <c r="G6" i="1" s="1"/>
  <c r="E6" i="1"/>
  <c r="H6" i="1" s="1"/>
  <c r="C6" i="1"/>
  <c r="I6" i="1" s="1"/>
  <c r="D5" i="1"/>
  <c r="G5" i="1" s="1"/>
  <c r="E5" i="1"/>
  <c r="H5" i="1" s="1"/>
  <c r="C5" i="1"/>
  <c r="I5" i="1" s="1"/>
  <c r="H3" i="3" l="1"/>
  <c r="I5" i="3" s="1"/>
  <c r="K13" i="2" s="1"/>
  <c r="G3" i="3"/>
  <c r="I3" i="3"/>
  <c r="H5" i="3" s="1"/>
  <c r="J13" i="2" s="1"/>
  <c r="D23" i="3"/>
  <c r="C23" i="3"/>
  <c r="B23" i="3"/>
  <c r="B22" i="3"/>
  <c r="B24" i="3" s="1"/>
  <c r="C3" i="3"/>
  <c r="B13" i="3"/>
  <c r="D3" i="3"/>
  <c r="D13" i="3"/>
  <c r="D12" i="3"/>
  <c r="D14" i="3" s="1"/>
  <c r="C13" i="3"/>
  <c r="D4" i="3"/>
  <c r="B12" i="3"/>
  <c r="B14" i="3" s="1"/>
  <c r="C4" i="3"/>
  <c r="B4" i="3"/>
  <c r="K6" i="1"/>
  <c r="J6" i="1"/>
  <c r="J5" i="1"/>
  <c r="K5" i="1"/>
  <c r="G5" i="3" l="1"/>
  <c r="I13" i="2" s="1"/>
  <c r="D5" i="3"/>
  <c r="G6" i="3"/>
  <c r="C15" i="3"/>
  <c r="C5" i="3"/>
  <c r="D25" i="3"/>
  <c r="B15" i="3"/>
  <c r="D15" i="3"/>
  <c r="B25" i="3"/>
  <c r="B5" i="3"/>
  <c r="C6" i="3" s="1"/>
  <c r="C25" i="3"/>
  <c r="H6" i="3" l="1"/>
  <c r="I6" i="3"/>
  <c r="I8" i="3" s="1"/>
  <c r="I9" i="3" s="1"/>
  <c r="H7" i="1" s="1"/>
  <c r="C26" i="3"/>
  <c r="B16" i="3"/>
  <c r="B26" i="3"/>
  <c r="D16" i="3"/>
  <c r="D6" i="3"/>
  <c r="D26" i="3"/>
  <c r="C16" i="3"/>
  <c r="B6" i="3"/>
  <c r="G8" i="3" l="1"/>
  <c r="G9" i="3" s="1"/>
  <c r="F7" i="1" s="1"/>
  <c r="H8" i="3"/>
  <c r="H9" i="3" s="1"/>
  <c r="G7" i="1" s="1"/>
  <c r="C28" i="3"/>
  <c r="C29" i="3" s="1"/>
  <c r="D28" i="3"/>
  <c r="D29" i="3" s="1"/>
  <c r="D18" i="3"/>
  <c r="D19" i="3" s="1"/>
  <c r="B28" i="3"/>
  <c r="B29" i="3" s="1"/>
  <c r="B8" i="3"/>
  <c r="B9" i="3" s="1"/>
  <c r="B18" i="3"/>
  <c r="B19" i="3" s="1"/>
  <c r="D8" i="3"/>
  <c r="D9" i="3" s="1"/>
  <c r="C8" i="3"/>
  <c r="C9" i="3" s="1"/>
  <c r="C18" i="3"/>
  <c r="C19" i="3" s="1"/>
</calcChain>
</file>

<file path=xl/sharedStrings.xml><?xml version="1.0" encoding="utf-8"?>
<sst xmlns="http://schemas.openxmlformats.org/spreadsheetml/2006/main" count="171" uniqueCount="65">
  <si>
    <t>Suspension Bodies</t>
  </si>
  <si>
    <t>Chassis</t>
  </si>
  <si>
    <t>Wheel</t>
  </si>
  <si>
    <t>Upper A-arm</t>
  </si>
  <si>
    <t>Lower A-arm</t>
  </si>
  <si>
    <t>Tie-rod</t>
  </si>
  <si>
    <t>Suspension Joints</t>
  </si>
  <si>
    <t>Body 1</t>
  </si>
  <si>
    <t>Body 2</t>
  </si>
  <si>
    <t>Body No.</t>
  </si>
  <si>
    <t>Type</t>
  </si>
  <si>
    <t>Notes</t>
  </si>
  <si>
    <t>Spherical</t>
  </si>
  <si>
    <t>Upper A-arm Front</t>
  </si>
  <si>
    <t>Upper A-arm - Upright</t>
  </si>
  <si>
    <t>Upper A-arm Rear</t>
  </si>
  <si>
    <t>Lower A-arm Front</t>
  </si>
  <si>
    <t>Lower A-arm Rear</t>
  </si>
  <si>
    <t>Lower A-arm - Upright</t>
  </si>
  <si>
    <t>Tie-rod - Upright</t>
  </si>
  <si>
    <t>Tie-rod - Chassis</t>
  </si>
  <si>
    <t>Revolute</t>
  </si>
  <si>
    <t>Ground</t>
  </si>
  <si>
    <t>Driver</t>
  </si>
  <si>
    <t>Mass</t>
  </si>
  <si>
    <t>x</t>
  </si>
  <si>
    <t>y</t>
  </si>
  <si>
    <t>z</t>
  </si>
  <si>
    <t>Origin</t>
  </si>
  <si>
    <t>Point on x axis</t>
  </si>
  <si>
    <t>Point on y axis</t>
  </si>
  <si>
    <t>Inertia Moment</t>
  </si>
  <si>
    <t>Translation</t>
  </si>
  <si>
    <t>Point A</t>
  </si>
  <si>
    <t>Vector AB</t>
  </si>
  <si>
    <t>Vector AD on same plane as AB</t>
  </si>
  <si>
    <t>Vector AC on the same plane but perpendicular to AB</t>
  </si>
  <si>
    <t>Normal Vector</t>
  </si>
  <si>
    <t>Vector AC normalized and with coordinates rectified</t>
  </si>
  <si>
    <t>Vector AC x direction imposition</t>
  </si>
  <si>
    <t>Point C</t>
  </si>
  <si>
    <t>Pushrod x axis</t>
  </si>
  <si>
    <t>Bell Crank y axis</t>
  </si>
  <si>
    <t>Damper y</t>
  </si>
  <si>
    <t>Body</t>
  </si>
  <si>
    <t>sp</t>
  </si>
  <si>
    <t>Universal</t>
  </si>
  <si>
    <t>Cylindrical</t>
  </si>
  <si>
    <t>si</t>
  </si>
  <si>
    <t>Simple</t>
  </si>
  <si>
    <t>direction</t>
  </si>
  <si>
    <t>Tie-rod x axis</t>
  </si>
  <si>
    <t xml:space="preserve">   Help with perpendiculars</t>
  </si>
  <si>
    <t>Vector on axis</t>
  </si>
  <si>
    <t>sj</t>
  </si>
  <si>
    <t>pos0</t>
  </si>
  <si>
    <t>v0</t>
  </si>
  <si>
    <t>a0</t>
  </si>
  <si>
    <t>Points of Interest</t>
  </si>
  <si>
    <t>spi</t>
  </si>
  <si>
    <t>Point</t>
  </si>
  <si>
    <t>Wheel - Fore</t>
  </si>
  <si>
    <t>Wheel - Aft</t>
  </si>
  <si>
    <t>Wheel - Down</t>
  </si>
  <si>
    <t>Wheel -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</si>
</sst>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theme="4" tint="-0.249977111117893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/>
    <xf numFmtId="0" fontId="5" fillId="0" borderId="0" xfId="0" applyFont="1" applyBorder="1" applyAlignment="1"/>
    <xf numFmtId="0" fontId="5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E4A6-954D-4F08-8119-CE5074DC1BAE}">
  <dimension ref="A1:R198"/>
  <sheetViews>
    <sheetView workbookViewId="0">
      <selection activeCell="A3" sqref="A3"/>
    </sheetView>
  </sheetViews>
  <sheetFormatPr defaultRowHeight="14.4" x14ac:dyDescent="0.3"/>
  <cols>
    <col min="2" max="2" width="19" customWidth="1"/>
    <col min="3" max="3" width="7.5546875" customWidth="1"/>
    <col min="4" max="4" width="8.109375" customWidth="1"/>
    <col min="5" max="5" width="7.33203125" customWidth="1"/>
    <col min="6" max="6" width="6.6640625" customWidth="1"/>
    <col min="7" max="7" width="7.6640625" customWidth="1"/>
    <col min="8" max="8" width="7.109375" customWidth="1"/>
    <col min="9" max="9" width="8" customWidth="1"/>
    <col min="10" max="10" width="7.44140625" customWidth="1"/>
    <col min="11" max="11" width="6.5546875" customWidth="1"/>
  </cols>
  <sheetData>
    <row r="1" spans="1:18" x14ac:dyDescent="0.3">
      <c r="C1" s="43" t="s">
        <v>28</v>
      </c>
      <c r="D1" s="43"/>
      <c r="E1" s="43"/>
      <c r="F1" s="43" t="s">
        <v>29</v>
      </c>
      <c r="G1" s="43"/>
      <c r="H1" s="43"/>
      <c r="I1" s="43" t="s">
        <v>30</v>
      </c>
      <c r="J1" s="43"/>
      <c r="K1" s="43"/>
      <c r="L1" s="42" t="s">
        <v>24</v>
      </c>
      <c r="M1" s="43" t="s">
        <v>31</v>
      </c>
      <c r="N1" s="43"/>
      <c r="O1" s="43"/>
    </row>
    <row r="2" spans="1:18" x14ac:dyDescent="0.3">
      <c r="A2" s="1" t="s">
        <v>9</v>
      </c>
      <c r="B2" s="1" t="s">
        <v>0</v>
      </c>
      <c r="C2" s="1" t="s">
        <v>25</v>
      </c>
      <c r="D2" s="1" t="s">
        <v>26</v>
      </c>
      <c r="E2" s="1" t="s">
        <v>27</v>
      </c>
      <c r="F2" s="1" t="s">
        <v>25</v>
      </c>
      <c r="G2" s="1" t="s">
        <v>26</v>
      </c>
      <c r="H2" s="1" t="s">
        <v>27</v>
      </c>
      <c r="I2" s="1" t="s">
        <v>25</v>
      </c>
      <c r="J2" s="1" t="s">
        <v>26</v>
      </c>
      <c r="K2" s="1" t="s">
        <v>27</v>
      </c>
      <c r="L2" s="42"/>
      <c r="M2" s="1" t="s">
        <v>25</v>
      </c>
      <c r="N2" s="1" t="s">
        <v>26</v>
      </c>
      <c r="O2" s="1" t="s">
        <v>27</v>
      </c>
    </row>
    <row r="3" spans="1:18" x14ac:dyDescent="0.3">
      <c r="A3" s="1">
        <v>1</v>
      </c>
      <c r="B3" s="1" t="s">
        <v>1</v>
      </c>
      <c r="C3" s="1">
        <v>0</v>
      </c>
      <c r="D3" s="1">
        <v>0</v>
      </c>
      <c r="E3" s="1">
        <v>302</v>
      </c>
      <c r="F3" s="1">
        <v>1</v>
      </c>
      <c r="G3" s="1">
        <v>0</v>
      </c>
      <c r="H3" s="1">
        <v>302</v>
      </c>
      <c r="I3" s="1">
        <v>0</v>
      </c>
      <c r="J3" s="1">
        <v>1</v>
      </c>
      <c r="K3" s="1">
        <v>302</v>
      </c>
      <c r="L3" s="1">
        <v>0</v>
      </c>
      <c r="M3" s="1">
        <v>0</v>
      </c>
      <c r="N3" s="1">
        <v>0</v>
      </c>
      <c r="O3" s="1">
        <v>0</v>
      </c>
    </row>
    <row r="4" spans="1:18" x14ac:dyDescent="0.3">
      <c r="A4" s="1">
        <v>2</v>
      </c>
      <c r="B4" s="1" t="s">
        <v>2</v>
      </c>
      <c r="C4" s="1">
        <v>0</v>
      </c>
      <c r="D4" s="1">
        <v>600</v>
      </c>
      <c r="E4" s="1">
        <v>0</v>
      </c>
      <c r="F4" s="1">
        <v>1</v>
      </c>
      <c r="G4" s="1">
        <v>600</v>
      </c>
      <c r="H4" s="1">
        <v>0</v>
      </c>
      <c r="I4" s="1">
        <v>0</v>
      </c>
      <c r="J4" s="1">
        <v>601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8" x14ac:dyDescent="0.3">
      <c r="A5" s="1">
        <v>3</v>
      </c>
      <c r="B5" s="1" t="s">
        <v>3</v>
      </c>
      <c r="C5" s="5">
        <f>Joints!F5</f>
        <v>-21.9</v>
      </c>
      <c r="D5" s="5">
        <f>Joints!G5</f>
        <v>507.3</v>
      </c>
      <c r="E5" s="5">
        <f>Joints!H5</f>
        <v>315</v>
      </c>
      <c r="F5" s="1">
        <v>0</v>
      </c>
      <c r="G5" s="5">
        <f>D5</f>
        <v>507.3</v>
      </c>
      <c r="H5" s="5">
        <f>E5</f>
        <v>315</v>
      </c>
      <c r="I5" s="5">
        <f>C5</f>
        <v>-21.9</v>
      </c>
      <c r="J5" s="5">
        <f>(Joints!F3-I5)/(Joints!F3-Joints!F4)*Joints!G4+(I5-Joints!F4)/(Joints!F3-Joints!F4)*Joints!G3</f>
        <v>247.59999999999997</v>
      </c>
      <c r="K5" s="1">
        <f>(Joints!F3-I5)/(Joints!F3-Joints!F4)*Joints!H4+(I5-Joints!F4)/(Joints!F3-Joints!F4)*Joints!H3</f>
        <v>295.46835820895518</v>
      </c>
      <c r="L5" s="1">
        <v>0</v>
      </c>
      <c r="M5" s="1">
        <v>0</v>
      </c>
      <c r="N5" s="1">
        <v>0</v>
      </c>
      <c r="O5" s="1">
        <v>0</v>
      </c>
      <c r="Q5" s="34"/>
      <c r="R5" t="s">
        <v>52</v>
      </c>
    </row>
    <row r="6" spans="1:18" x14ac:dyDescent="0.3">
      <c r="A6" s="1">
        <v>4</v>
      </c>
      <c r="B6" s="1" t="s">
        <v>4</v>
      </c>
      <c r="C6" s="5">
        <f>Joints!F8</f>
        <v>-3.8</v>
      </c>
      <c r="D6" s="5">
        <f>Joints!G8</f>
        <v>544</v>
      </c>
      <c r="E6" s="5">
        <f>Joints!H8</f>
        <v>130.19999999999999</v>
      </c>
      <c r="F6" s="1">
        <v>0</v>
      </c>
      <c r="G6" s="5">
        <f>D6</f>
        <v>544</v>
      </c>
      <c r="H6" s="5">
        <f>E6</f>
        <v>130.19999999999999</v>
      </c>
      <c r="I6" s="5">
        <f>C6</f>
        <v>-3.8</v>
      </c>
      <c r="J6" s="5">
        <f>(Joints!F6-I6)/(Joints!F6-Joints!F7)*Joints!G7+(I6-Joints!F7)/(Joints!F6-Joints!F7)*Joints!G6</f>
        <v>172.8</v>
      </c>
      <c r="K6" s="1">
        <f>(Joints!F6-I6)/(Joints!F6-Joints!F7)*Joints!H7+(I6-Joints!F7)/(Joints!F6-Joints!F7)*Joints!H6</f>
        <v>122.01098106712564</v>
      </c>
      <c r="L6" s="1">
        <v>0</v>
      </c>
      <c r="M6" s="1">
        <v>0</v>
      </c>
      <c r="N6" s="1">
        <v>0</v>
      </c>
      <c r="O6" s="1">
        <v>0</v>
      </c>
    </row>
    <row r="7" spans="1:18" x14ac:dyDescent="0.3">
      <c r="A7" s="1">
        <v>5</v>
      </c>
      <c r="B7" s="1" t="s">
        <v>5</v>
      </c>
      <c r="C7" s="1">
        <f>Joints!F9</f>
        <v>70.7</v>
      </c>
      <c r="D7" s="1">
        <f>Joints!G9</f>
        <v>558.70000000000005</v>
      </c>
      <c r="E7" s="1">
        <f>Joints!H9</f>
        <v>148.5</v>
      </c>
      <c r="F7" s="33">
        <f>'Help with perpendiculars'!G9</f>
        <v>71.684836389952878</v>
      </c>
      <c r="G7" s="33">
        <f>'Help with perpendiculars'!H9</f>
        <v>558.52651807062671</v>
      </c>
      <c r="H7" s="33">
        <f>'Help with perpendiculars'!I9</f>
        <v>148.49885754409368</v>
      </c>
      <c r="I7" s="1">
        <f>Joints!F13</f>
        <v>17.2</v>
      </c>
      <c r="J7" s="1">
        <f>Joints!G13</f>
        <v>255</v>
      </c>
      <c r="K7" s="1">
        <f>Joints!H13</f>
        <v>146.5</v>
      </c>
      <c r="L7" s="1">
        <v>0</v>
      </c>
      <c r="M7" s="1">
        <v>0</v>
      </c>
      <c r="N7" s="1">
        <v>0</v>
      </c>
      <c r="O7" s="1">
        <v>0</v>
      </c>
    </row>
    <row r="8" spans="1:18" x14ac:dyDescent="0.3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8" x14ac:dyDescent="0.3">
      <c r="A9" s="38"/>
      <c r="B9" s="38"/>
      <c r="C9" s="39"/>
      <c r="D9" s="39"/>
      <c r="E9" s="39"/>
      <c r="F9" s="38"/>
      <c r="G9" s="38"/>
      <c r="H9" s="38"/>
      <c r="I9" s="38"/>
      <c r="J9" s="38"/>
      <c r="K9" s="38"/>
      <c r="L9" s="38"/>
      <c r="M9" s="38"/>
      <c r="N9" s="38"/>
      <c r="O9" s="38"/>
    </row>
    <row r="10" spans="1:18" x14ac:dyDescent="0.3">
      <c r="A10" s="38"/>
      <c r="B10" s="38"/>
      <c r="C10" s="40"/>
      <c r="D10" s="40"/>
      <c r="E10" s="40"/>
      <c r="F10" s="3"/>
      <c r="G10" s="3"/>
      <c r="H10" s="3"/>
      <c r="I10" s="39"/>
      <c r="J10" s="39"/>
      <c r="K10" s="39"/>
      <c r="L10" s="38"/>
      <c r="M10" s="38"/>
      <c r="N10" s="38"/>
      <c r="O10" s="38"/>
    </row>
    <row r="11" spans="1:18" x14ac:dyDescent="0.3">
      <c r="A11" s="38"/>
      <c r="B11" s="38"/>
      <c r="C11" s="40"/>
      <c r="D11" s="40"/>
      <c r="E11" s="40"/>
      <c r="F11" s="3"/>
      <c r="G11" s="3"/>
      <c r="H11" s="3"/>
      <c r="I11" s="39"/>
      <c r="J11" s="39"/>
      <c r="K11" s="39"/>
      <c r="L11" s="38"/>
      <c r="M11" s="38"/>
      <c r="N11" s="38"/>
      <c r="O11" s="38"/>
    </row>
    <row r="12" spans="1:1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8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8" x14ac:dyDescent="0.3">
      <c r="C15" s="1"/>
      <c r="D15" s="1"/>
      <c r="E15" s="1"/>
      <c r="F15" s="1"/>
      <c r="G15" s="6"/>
      <c r="H15" s="6"/>
      <c r="I15" s="1"/>
      <c r="J15" s="1"/>
      <c r="K15" s="1"/>
      <c r="L15" s="1"/>
      <c r="M15" s="1"/>
      <c r="N15" s="1"/>
      <c r="O15" s="1"/>
    </row>
    <row r="16" spans="1:18" x14ac:dyDescent="0.3">
      <c r="C16" s="1"/>
      <c r="D16" s="1"/>
      <c r="E16" s="1"/>
      <c r="F16" s="1"/>
      <c r="G16" s="6"/>
      <c r="H16" s="6"/>
      <c r="I16" s="1"/>
      <c r="J16" s="1"/>
      <c r="K16" s="1"/>
      <c r="L16" s="1"/>
      <c r="M16" s="1"/>
      <c r="N16" s="1"/>
      <c r="O16" s="1"/>
    </row>
    <row r="17" spans="3:15" x14ac:dyDescent="0.3">
      <c r="C17" s="1"/>
      <c r="D17" s="1"/>
      <c r="E17" s="1"/>
      <c r="F17" s="1"/>
      <c r="G17" s="6"/>
      <c r="H17" s="6"/>
      <c r="I17" s="1"/>
      <c r="J17" s="1"/>
      <c r="K17" s="1"/>
      <c r="L17" s="1"/>
      <c r="M17" s="1"/>
      <c r="N17" s="1"/>
      <c r="O17" s="1"/>
    </row>
    <row r="18" spans="3:15" x14ac:dyDescent="0.3">
      <c r="C18" s="1"/>
      <c r="D18" s="1"/>
      <c r="E18" s="1"/>
      <c r="F18" s="1"/>
      <c r="G18" s="1"/>
      <c r="H18" s="1"/>
      <c r="I18" s="1"/>
      <c r="J18" s="1"/>
      <c r="K18" s="1"/>
      <c r="L18" s="4"/>
      <c r="M18" s="1"/>
      <c r="N18" s="1"/>
      <c r="O18" s="1"/>
    </row>
    <row r="19" spans="3:15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3:15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3:15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5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3:15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3:15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3:15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3:15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3:15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3:15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3:15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3:15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3:15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3:15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3:15" x14ac:dyDescent="0.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3:15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3:15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3:15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3:15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3:15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3:15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3:15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3:15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3:15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3:15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3:15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3:15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3:15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3:15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3:15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3:15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3:15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3:15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3:15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3:15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3:15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3:15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3:15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3:15" x14ac:dyDescent="0.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3:15" x14ac:dyDescent="0.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3:15" x14ac:dyDescent="0.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3:15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3:15" x14ac:dyDescent="0.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3:15" x14ac:dyDescent="0.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3:15" x14ac:dyDescent="0.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3:15" x14ac:dyDescent="0.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3:15" x14ac:dyDescent="0.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3:15" x14ac:dyDescent="0.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3:15" x14ac:dyDescent="0.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3:15" x14ac:dyDescent="0.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3:15" x14ac:dyDescent="0.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3:15" x14ac:dyDescent="0.3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3:15" x14ac:dyDescent="0.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3:15" x14ac:dyDescent="0.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3:15" x14ac:dyDescent="0.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3:15" x14ac:dyDescent="0.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3:15" x14ac:dyDescent="0.3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3:15" x14ac:dyDescent="0.3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3:15" x14ac:dyDescent="0.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3:15" x14ac:dyDescent="0.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3:15" x14ac:dyDescent="0.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3:15" x14ac:dyDescent="0.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3:15" x14ac:dyDescent="0.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3:15" x14ac:dyDescent="0.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3:15" x14ac:dyDescent="0.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3:15" x14ac:dyDescent="0.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3:15" x14ac:dyDescent="0.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3:15" x14ac:dyDescent="0.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3:15" x14ac:dyDescent="0.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3:15" x14ac:dyDescent="0.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3:15" x14ac:dyDescent="0.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3:15" x14ac:dyDescent="0.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3:15" x14ac:dyDescent="0.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3:15" x14ac:dyDescent="0.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3:15" x14ac:dyDescent="0.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3:15" x14ac:dyDescent="0.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3:15" x14ac:dyDescent="0.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3:15" x14ac:dyDescent="0.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3:15" x14ac:dyDescent="0.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3:15" x14ac:dyDescent="0.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3:15" x14ac:dyDescent="0.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3:15" x14ac:dyDescent="0.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3:15" x14ac:dyDescent="0.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3:15" x14ac:dyDescent="0.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3:15" x14ac:dyDescent="0.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3:15" x14ac:dyDescent="0.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3:15" x14ac:dyDescent="0.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3:15" x14ac:dyDescent="0.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3:15" x14ac:dyDescent="0.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3:15" x14ac:dyDescent="0.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3:15" x14ac:dyDescent="0.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3:15" x14ac:dyDescent="0.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3:15" x14ac:dyDescent="0.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3:15" x14ac:dyDescent="0.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3:15" x14ac:dyDescent="0.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3:15" x14ac:dyDescent="0.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3:15" x14ac:dyDescent="0.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3:15" x14ac:dyDescent="0.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3:15" x14ac:dyDescent="0.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3:15" x14ac:dyDescent="0.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3:15" x14ac:dyDescent="0.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3:15" x14ac:dyDescent="0.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3:15" x14ac:dyDescent="0.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3:15" x14ac:dyDescent="0.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3:15" x14ac:dyDescent="0.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3:15" x14ac:dyDescent="0.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3:15" x14ac:dyDescent="0.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3:15" x14ac:dyDescent="0.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3:15" x14ac:dyDescent="0.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3:15" x14ac:dyDescent="0.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3:15" x14ac:dyDescent="0.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3:15" x14ac:dyDescent="0.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3:15" x14ac:dyDescent="0.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3:15" x14ac:dyDescent="0.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3:15" x14ac:dyDescent="0.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3:15" x14ac:dyDescent="0.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3:15" x14ac:dyDescent="0.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3:15" x14ac:dyDescent="0.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3:15" x14ac:dyDescent="0.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3:15" x14ac:dyDescent="0.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3:15" x14ac:dyDescent="0.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3:15" x14ac:dyDescent="0.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3:15" x14ac:dyDescent="0.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3:15" x14ac:dyDescent="0.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3:15" x14ac:dyDescent="0.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3:15" x14ac:dyDescent="0.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3:15" x14ac:dyDescent="0.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3:15" x14ac:dyDescent="0.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3:15" x14ac:dyDescent="0.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3:15" x14ac:dyDescent="0.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3:15" x14ac:dyDescent="0.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3:15" x14ac:dyDescent="0.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3:15" x14ac:dyDescent="0.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3:15" x14ac:dyDescent="0.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3:15" x14ac:dyDescent="0.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3:15" x14ac:dyDescent="0.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3:15" x14ac:dyDescent="0.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3:15" x14ac:dyDescent="0.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3:15" x14ac:dyDescent="0.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3:15" x14ac:dyDescent="0.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3:15" x14ac:dyDescent="0.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3:15" x14ac:dyDescent="0.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3:15" x14ac:dyDescent="0.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3:15" x14ac:dyDescent="0.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3:15" x14ac:dyDescent="0.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3:15" x14ac:dyDescent="0.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3:15" x14ac:dyDescent="0.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3:15" x14ac:dyDescent="0.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3:15" x14ac:dyDescent="0.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3:15" x14ac:dyDescent="0.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3:15" x14ac:dyDescent="0.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3:15" x14ac:dyDescent="0.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3:15" x14ac:dyDescent="0.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3:15" x14ac:dyDescent="0.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3:15" x14ac:dyDescent="0.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3:15" x14ac:dyDescent="0.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3:15" x14ac:dyDescent="0.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3:15" x14ac:dyDescent="0.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3:15" x14ac:dyDescent="0.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3:15" x14ac:dyDescent="0.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3:15" x14ac:dyDescent="0.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3:15" x14ac:dyDescent="0.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3:15" x14ac:dyDescent="0.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3:15" x14ac:dyDescent="0.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3:15" x14ac:dyDescent="0.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3:15" x14ac:dyDescent="0.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3:15" x14ac:dyDescent="0.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3:15" x14ac:dyDescent="0.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3:15" x14ac:dyDescent="0.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3:15" x14ac:dyDescent="0.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3:15" x14ac:dyDescent="0.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3:15" x14ac:dyDescent="0.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3:15" x14ac:dyDescent="0.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3:15" x14ac:dyDescent="0.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3:15" x14ac:dyDescent="0.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3:15" x14ac:dyDescent="0.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3:15" x14ac:dyDescent="0.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3:15" x14ac:dyDescent="0.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3:15" x14ac:dyDescent="0.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3:15" x14ac:dyDescent="0.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</sheetData>
  <mergeCells count="5">
    <mergeCell ref="L1:L2"/>
    <mergeCell ref="M1:O1"/>
    <mergeCell ref="C1:E1"/>
    <mergeCell ref="F1:H1"/>
    <mergeCell ref="I1:K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7FF8-9C4A-49C0-8A61-82C0CC457AF6}">
  <dimension ref="A1:N49"/>
  <sheetViews>
    <sheetView tabSelected="1" workbookViewId="0">
      <selection activeCell="H7" sqref="H7"/>
    </sheetView>
  </sheetViews>
  <sheetFormatPr defaultRowHeight="14.4" x14ac:dyDescent="0.3"/>
  <cols>
    <col min="1" max="1" width="17" customWidth="1"/>
    <col min="2" max="2" width="20.6640625" customWidth="1"/>
    <col min="3" max="3" width="24.44140625" customWidth="1"/>
    <col min="6" max="6" width="11.44140625" customWidth="1"/>
    <col min="7" max="7" width="10.88671875" customWidth="1"/>
    <col min="8" max="8" width="13.88671875" customWidth="1"/>
  </cols>
  <sheetData>
    <row r="1" spans="1:14" ht="18" x14ac:dyDescent="0.35">
      <c r="A1" s="51" t="s">
        <v>12</v>
      </c>
      <c r="B1" s="51"/>
      <c r="C1" s="51"/>
      <c r="D1" s="51"/>
      <c r="E1" s="51"/>
      <c r="F1" s="51"/>
      <c r="G1" s="51"/>
      <c r="H1" s="51"/>
      <c r="I1" s="7"/>
      <c r="J1" s="7"/>
      <c r="K1" s="7"/>
      <c r="L1" s="7"/>
      <c r="M1" s="7"/>
      <c r="N1" s="7"/>
    </row>
    <row r="2" spans="1:14" x14ac:dyDescent="0.3">
      <c r="A2" s="23" t="s">
        <v>6</v>
      </c>
      <c r="B2" s="23" t="s">
        <v>10</v>
      </c>
      <c r="C2" s="23" t="s">
        <v>11</v>
      </c>
      <c r="D2" s="23" t="s">
        <v>7</v>
      </c>
      <c r="E2" s="23" t="s">
        <v>8</v>
      </c>
      <c r="F2" s="55" t="s">
        <v>45</v>
      </c>
      <c r="G2" s="55"/>
      <c r="H2" s="55"/>
      <c r="I2" s="1"/>
      <c r="J2" s="1"/>
      <c r="K2" s="1"/>
      <c r="L2" s="1"/>
      <c r="M2" s="1"/>
      <c r="N2" s="1"/>
    </row>
    <row r="3" spans="1:14" x14ac:dyDescent="0.3">
      <c r="A3" s="12">
        <v>1</v>
      </c>
      <c r="B3" s="13" t="s">
        <v>12</v>
      </c>
      <c r="C3" s="13" t="s">
        <v>13</v>
      </c>
      <c r="D3" s="13">
        <v>3</v>
      </c>
      <c r="E3" s="13">
        <v>1</v>
      </c>
      <c r="F3" s="14">
        <v>73.3</v>
      </c>
      <c r="G3" s="14">
        <v>247.6</v>
      </c>
      <c r="H3" s="15">
        <v>294.89999999999998</v>
      </c>
    </row>
    <row r="4" spans="1:14" x14ac:dyDescent="0.3">
      <c r="A4" s="16">
        <v>2</v>
      </c>
      <c r="B4" s="17" t="s">
        <v>12</v>
      </c>
      <c r="C4" s="17" t="s">
        <v>15</v>
      </c>
      <c r="D4" s="17">
        <v>3</v>
      </c>
      <c r="E4" s="17">
        <v>1</v>
      </c>
      <c r="F4" s="18">
        <v>-161.19999999999999</v>
      </c>
      <c r="G4" s="18">
        <v>247.6</v>
      </c>
      <c r="H4" s="19">
        <v>296.3</v>
      </c>
    </row>
    <row r="5" spans="1:14" x14ac:dyDescent="0.3">
      <c r="A5" s="16">
        <v>3</v>
      </c>
      <c r="B5" s="17" t="s">
        <v>12</v>
      </c>
      <c r="C5" s="17" t="s">
        <v>14</v>
      </c>
      <c r="D5" s="17">
        <v>3</v>
      </c>
      <c r="E5" s="17">
        <v>2</v>
      </c>
      <c r="F5" s="20">
        <v>-21.9</v>
      </c>
      <c r="G5" s="20">
        <v>507.3</v>
      </c>
      <c r="H5" s="21">
        <v>315</v>
      </c>
    </row>
    <row r="6" spans="1:14" x14ac:dyDescent="0.3">
      <c r="A6" s="16">
        <v>4</v>
      </c>
      <c r="B6" s="17" t="s">
        <v>12</v>
      </c>
      <c r="C6" s="17" t="s">
        <v>16</v>
      </c>
      <c r="D6" s="17">
        <v>4</v>
      </c>
      <c r="E6" s="17">
        <v>1</v>
      </c>
      <c r="F6" s="18">
        <v>120</v>
      </c>
      <c r="G6" s="18">
        <v>172.8</v>
      </c>
      <c r="H6" s="19">
        <v>118.9</v>
      </c>
    </row>
    <row r="7" spans="1:14" x14ac:dyDescent="0.3">
      <c r="A7" s="16">
        <v>5</v>
      </c>
      <c r="B7" s="17" t="s">
        <v>12</v>
      </c>
      <c r="C7" s="17" t="s">
        <v>17</v>
      </c>
      <c r="D7" s="17">
        <v>4</v>
      </c>
      <c r="E7" s="17">
        <v>1</v>
      </c>
      <c r="F7" s="18">
        <v>-170.5</v>
      </c>
      <c r="G7" s="18">
        <v>172.8</v>
      </c>
      <c r="H7" s="19">
        <v>126.2</v>
      </c>
    </row>
    <row r="8" spans="1:14" x14ac:dyDescent="0.3">
      <c r="A8" s="16">
        <v>6</v>
      </c>
      <c r="B8" s="17" t="s">
        <v>12</v>
      </c>
      <c r="C8" s="17" t="s">
        <v>18</v>
      </c>
      <c r="D8" s="17">
        <v>4</v>
      </c>
      <c r="E8" s="17">
        <v>2</v>
      </c>
      <c r="F8" s="20">
        <v>-3.8</v>
      </c>
      <c r="G8" s="20">
        <v>544</v>
      </c>
      <c r="H8" s="21">
        <v>130.19999999999999</v>
      </c>
      <c r="I8" s="4"/>
      <c r="J8" s="4"/>
      <c r="K8" s="4"/>
    </row>
    <row r="9" spans="1:14" x14ac:dyDescent="0.3">
      <c r="A9" s="16">
        <v>7</v>
      </c>
      <c r="B9" s="17" t="s">
        <v>12</v>
      </c>
      <c r="C9" s="17" t="s">
        <v>19</v>
      </c>
      <c r="D9" s="17">
        <v>5</v>
      </c>
      <c r="E9" s="17">
        <v>2</v>
      </c>
      <c r="F9" s="17">
        <v>70.7</v>
      </c>
      <c r="G9" s="17">
        <v>558.70000000000005</v>
      </c>
      <c r="H9" s="22">
        <v>148.5</v>
      </c>
      <c r="I9" s="4"/>
      <c r="J9" s="4"/>
      <c r="K9" s="4"/>
    </row>
    <row r="10" spans="1:14" x14ac:dyDescent="0.3">
      <c r="A10" s="8"/>
      <c r="B10" s="3"/>
      <c r="C10" s="4"/>
      <c r="D10" s="4"/>
      <c r="E10" s="3"/>
      <c r="F10" s="4"/>
      <c r="G10" s="4"/>
      <c r="H10" s="4"/>
    </row>
    <row r="11" spans="1:14" ht="18" x14ac:dyDescent="0.35">
      <c r="A11" s="51" t="s">
        <v>46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</row>
    <row r="12" spans="1:14" x14ac:dyDescent="0.3">
      <c r="A12" s="24" t="s">
        <v>6</v>
      </c>
      <c r="B12" s="24" t="s">
        <v>10</v>
      </c>
      <c r="C12" s="24" t="s">
        <v>11</v>
      </c>
      <c r="D12" s="24" t="s">
        <v>7</v>
      </c>
      <c r="E12" s="24" t="s">
        <v>8</v>
      </c>
      <c r="F12" s="48" t="s">
        <v>45</v>
      </c>
      <c r="G12" s="49"/>
      <c r="H12" s="50"/>
      <c r="I12" s="48" t="s">
        <v>48</v>
      </c>
      <c r="J12" s="49"/>
      <c r="K12" s="50"/>
      <c r="L12" s="48" t="s">
        <v>54</v>
      </c>
      <c r="M12" s="49"/>
      <c r="N12" s="50"/>
    </row>
    <row r="13" spans="1:14" x14ac:dyDescent="0.3">
      <c r="A13" s="16">
        <v>8</v>
      </c>
      <c r="B13" s="17" t="s">
        <v>46</v>
      </c>
      <c r="C13" s="17" t="s">
        <v>20</v>
      </c>
      <c r="D13" s="17">
        <v>5</v>
      </c>
      <c r="E13" s="17">
        <v>1</v>
      </c>
      <c r="F13" s="17">
        <v>17.2</v>
      </c>
      <c r="G13" s="17">
        <v>255</v>
      </c>
      <c r="H13" s="22">
        <v>146.5</v>
      </c>
      <c r="I13" s="17">
        <f>'Help with perpendiculars'!G5</f>
        <v>0</v>
      </c>
      <c r="J13" s="17">
        <f>'Help with perpendiculars'!H5</f>
        <v>-2</v>
      </c>
      <c r="K13" s="17">
        <f>'Help with perpendiculars'!I5</f>
        <v>303.70000000000005</v>
      </c>
      <c r="L13" s="17">
        <v>1</v>
      </c>
      <c r="M13" s="17">
        <v>0</v>
      </c>
      <c r="N13" s="22">
        <v>0</v>
      </c>
    </row>
    <row r="14" spans="1:14" x14ac:dyDescent="0.3">
      <c r="A14" s="8"/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</row>
    <row r="15" spans="1:14" ht="18" x14ac:dyDescent="0.35">
      <c r="A15" s="51" t="s">
        <v>21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</row>
    <row r="16" spans="1:14" x14ac:dyDescent="0.3">
      <c r="A16" s="24" t="s">
        <v>6</v>
      </c>
      <c r="B16" s="24" t="s">
        <v>10</v>
      </c>
      <c r="C16" s="24" t="s">
        <v>11</v>
      </c>
      <c r="D16" s="24" t="s">
        <v>7</v>
      </c>
      <c r="E16" s="24" t="s">
        <v>8</v>
      </c>
      <c r="F16" s="44" t="s">
        <v>45</v>
      </c>
      <c r="G16" s="44"/>
      <c r="H16" s="44"/>
      <c r="I16" s="44" t="s">
        <v>53</v>
      </c>
      <c r="J16" s="44"/>
      <c r="K16" s="44"/>
    </row>
    <row r="17" spans="1:12" x14ac:dyDescent="0.3">
      <c r="A17" s="8"/>
      <c r="B17" s="3"/>
      <c r="C17" s="4"/>
      <c r="D17" s="4"/>
      <c r="E17" s="3"/>
      <c r="F17" s="2"/>
      <c r="G17" s="2"/>
      <c r="H17" s="2"/>
      <c r="I17" s="2"/>
      <c r="J17" s="2"/>
      <c r="K17" s="2"/>
      <c r="L17" s="9"/>
    </row>
    <row r="18" spans="1:12" ht="18" x14ac:dyDescent="0.35">
      <c r="A18" s="45" t="s">
        <v>47</v>
      </c>
      <c r="B18" s="46"/>
      <c r="C18" s="46"/>
      <c r="D18" s="46"/>
      <c r="E18" s="46"/>
      <c r="F18" s="46"/>
      <c r="G18" s="46"/>
      <c r="H18" s="46"/>
      <c r="I18" s="46"/>
      <c r="J18" s="46"/>
      <c r="K18" s="47"/>
    </row>
    <row r="19" spans="1:12" s="28" customFormat="1" x14ac:dyDescent="0.3">
      <c r="A19" s="25" t="s">
        <v>6</v>
      </c>
      <c r="B19" s="26" t="s">
        <v>10</v>
      </c>
      <c r="C19" s="26" t="s">
        <v>11</v>
      </c>
      <c r="D19" s="26" t="s">
        <v>7</v>
      </c>
      <c r="E19" s="27" t="s">
        <v>8</v>
      </c>
      <c r="F19" s="48" t="s">
        <v>45</v>
      </c>
      <c r="G19" s="49"/>
      <c r="H19" s="49"/>
      <c r="I19" s="49" t="s">
        <v>48</v>
      </c>
      <c r="J19" s="49"/>
      <c r="K19" s="50"/>
    </row>
    <row r="20" spans="1:12" x14ac:dyDescent="0.3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9"/>
    </row>
    <row r="21" spans="1:12" ht="18" x14ac:dyDescent="0.35">
      <c r="A21" s="45" t="s">
        <v>32</v>
      </c>
      <c r="B21" s="46"/>
      <c r="C21" s="46"/>
      <c r="D21" s="46"/>
      <c r="E21" s="46"/>
      <c r="F21" s="46"/>
      <c r="G21" s="46"/>
      <c r="H21" s="46"/>
      <c r="I21" s="46"/>
      <c r="J21" s="46"/>
      <c r="K21" s="47"/>
    </row>
    <row r="22" spans="1:12" s="28" customFormat="1" x14ac:dyDescent="0.3">
      <c r="A22" s="25" t="s">
        <v>6</v>
      </c>
      <c r="B22" s="26" t="s">
        <v>10</v>
      </c>
      <c r="C22" s="26" t="s">
        <v>11</v>
      </c>
      <c r="D22" s="26" t="s">
        <v>7</v>
      </c>
      <c r="E22" s="27" t="s">
        <v>8</v>
      </c>
      <c r="F22" s="48" t="s">
        <v>45</v>
      </c>
      <c r="G22" s="49"/>
      <c r="H22" s="49"/>
      <c r="I22" s="49" t="s">
        <v>48</v>
      </c>
      <c r="J22" s="49"/>
      <c r="K22" s="50"/>
    </row>
    <row r="23" spans="1:12" x14ac:dyDescent="0.3">
      <c r="A23" s="8"/>
      <c r="B23" s="3"/>
      <c r="C23" s="4"/>
      <c r="D23" s="4"/>
      <c r="E23" s="3"/>
      <c r="F23" s="4"/>
      <c r="G23" s="4"/>
      <c r="H23" s="4"/>
      <c r="I23" s="36"/>
      <c r="J23" s="35"/>
      <c r="K23" s="35"/>
      <c r="L23" s="9"/>
    </row>
    <row r="24" spans="1:12" ht="18" x14ac:dyDescent="0.35">
      <c r="A24" s="51" t="s">
        <v>49</v>
      </c>
      <c r="B24" s="51"/>
      <c r="C24" s="51"/>
      <c r="D24" s="51"/>
      <c r="E24" s="51"/>
      <c r="F24" s="51"/>
      <c r="G24" s="10"/>
      <c r="H24" s="10"/>
      <c r="I24" s="11"/>
      <c r="J24" s="11"/>
      <c r="K24" s="11"/>
    </row>
    <row r="25" spans="1:12" s="28" customFormat="1" x14ac:dyDescent="0.3">
      <c r="A25" s="25" t="s">
        <v>6</v>
      </c>
      <c r="B25" s="26" t="s">
        <v>10</v>
      </c>
      <c r="C25" s="26" t="s">
        <v>11</v>
      </c>
      <c r="D25" s="26" t="s">
        <v>44</v>
      </c>
      <c r="E25" s="26" t="s">
        <v>55</v>
      </c>
      <c r="F25" s="27" t="s">
        <v>50</v>
      </c>
      <c r="G25" s="29"/>
      <c r="H25" s="29"/>
      <c r="I25" s="29"/>
      <c r="J25" s="29"/>
      <c r="K25" s="29"/>
    </row>
    <row r="26" spans="1:12" x14ac:dyDescent="0.3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9"/>
    </row>
    <row r="27" spans="1:12" ht="18" x14ac:dyDescent="0.35">
      <c r="A27" s="52" t="s">
        <v>22</v>
      </c>
      <c r="B27" s="53"/>
      <c r="C27" s="53"/>
      <c r="D27" s="54"/>
      <c r="E27" s="10"/>
      <c r="F27" s="10"/>
      <c r="G27" s="10"/>
      <c r="H27" s="10"/>
      <c r="I27" s="10"/>
      <c r="J27" s="10"/>
      <c r="K27" s="10"/>
    </row>
    <row r="28" spans="1:12" s="28" customFormat="1" x14ac:dyDescent="0.3">
      <c r="A28" s="30" t="s">
        <v>6</v>
      </c>
      <c r="B28" s="24" t="s">
        <v>10</v>
      </c>
      <c r="C28" s="24" t="s">
        <v>11</v>
      </c>
      <c r="D28" s="24" t="s">
        <v>44</v>
      </c>
      <c r="E28" s="29"/>
      <c r="F28" s="29"/>
      <c r="G28" s="29"/>
      <c r="H28" s="29"/>
      <c r="I28" s="29"/>
      <c r="J28" s="29"/>
      <c r="K28" s="29"/>
    </row>
    <row r="29" spans="1:12" x14ac:dyDescent="0.3">
      <c r="A29" s="12">
        <v>9</v>
      </c>
      <c r="B29" s="13" t="s">
        <v>22</v>
      </c>
      <c r="C29" s="13" t="s">
        <v>1</v>
      </c>
      <c r="D29" s="13">
        <v>1</v>
      </c>
      <c r="E29" s="10"/>
      <c r="F29" s="10"/>
      <c r="G29" s="10"/>
      <c r="H29" s="10"/>
      <c r="I29" s="10"/>
      <c r="J29" s="10"/>
      <c r="K29" s="10"/>
    </row>
    <row r="30" spans="1:12" x14ac:dyDescent="0.3">
      <c r="A30" s="8"/>
      <c r="B30" s="3"/>
      <c r="C30" s="4"/>
      <c r="D30" s="4"/>
      <c r="E30" s="9"/>
      <c r="F30" s="2"/>
      <c r="G30" s="2"/>
      <c r="H30" s="2"/>
      <c r="I30" s="4"/>
      <c r="J30" s="4"/>
      <c r="K30" s="4"/>
      <c r="L30" s="9"/>
    </row>
    <row r="31" spans="1:12" ht="18" x14ac:dyDescent="0.35">
      <c r="A31" s="51" t="s">
        <v>23</v>
      </c>
      <c r="B31" s="51"/>
      <c r="C31" s="51"/>
      <c r="D31" s="51"/>
      <c r="E31" s="51"/>
      <c r="F31" s="51"/>
      <c r="G31" s="51"/>
      <c r="H31" s="51"/>
      <c r="I31" s="10"/>
      <c r="J31" s="10"/>
      <c r="K31" s="10"/>
    </row>
    <row r="32" spans="1:12" s="28" customFormat="1" x14ac:dyDescent="0.3">
      <c r="A32" s="25" t="s">
        <v>6</v>
      </c>
      <c r="B32" s="26" t="s">
        <v>10</v>
      </c>
      <c r="C32" s="26" t="s">
        <v>11</v>
      </c>
      <c r="D32" s="26" t="s">
        <v>44</v>
      </c>
      <c r="E32" s="26" t="s">
        <v>55</v>
      </c>
      <c r="F32" s="26" t="s">
        <v>56</v>
      </c>
      <c r="G32" s="31" t="s">
        <v>57</v>
      </c>
      <c r="H32" s="32" t="s">
        <v>50</v>
      </c>
      <c r="I32" s="29"/>
      <c r="J32" s="29"/>
      <c r="K32" s="29"/>
    </row>
    <row r="33" spans="1:11" x14ac:dyDescent="0.3">
      <c r="A33" s="12">
        <v>10</v>
      </c>
      <c r="B33" s="13" t="s">
        <v>23</v>
      </c>
      <c r="C33" s="13"/>
      <c r="D33" s="13">
        <v>1</v>
      </c>
      <c r="E33" s="13">
        <v>1.7399999999999999E-2</v>
      </c>
      <c r="F33" s="14">
        <v>0</v>
      </c>
      <c r="G33" s="14">
        <v>0</v>
      </c>
      <c r="H33" s="15">
        <v>4</v>
      </c>
      <c r="I33" s="4"/>
      <c r="J33" s="4"/>
      <c r="K33" s="4"/>
    </row>
    <row r="35" spans="1:11" ht="18" x14ac:dyDescent="0.35">
      <c r="A35" s="45" t="s">
        <v>58</v>
      </c>
      <c r="B35" s="46"/>
      <c r="C35" s="46"/>
      <c r="D35" s="46"/>
      <c r="E35" s="46"/>
      <c r="F35" s="46"/>
      <c r="G35" s="47"/>
    </row>
    <row r="36" spans="1:11" x14ac:dyDescent="0.3">
      <c r="A36" s="37" t="s">
        <v>6</v>
      </c>
      <c r="B36" s="37" t="s">
        <v>10</v>
      </c>
      <c r="C36" s="37" t="s">
        <v>11</v>
      </c>
      <c r="D36" s="37" t="s">
        <v>44</v>
      </c>
      <c r="E36" s="44" t="s">
        <v>59</v>
      </c>
      <c r="F36" s="44"/>
      <c r="G36" s="44"/>
    </row>
    <row r="37" spans="1:11" x14ac:dyDescent="0.3">
      <c r="A37" s="18">
        <v>12</v>
      </c>
      <c r="B37" s="18" t="s">
        <v>60</v>
      </c>
      <c r="C37" s="13" t="s">
        <v>13</v>
      </c>
      <c r="D37" s="18">
        <v>3</v>
      </c>
      <c r="E37" s="18">
        <f>F3</f>
        <v>73.3</v>
      </c>
      <c r="F37" s="18">
        <f t="shared" ref="F37:G37" si="0">G3</f>
        <v>247.6</v>
      </c>
      <c r="G37" s="18">
        <f t="shared" si="0"/>
        <v>294.89999999999998</v>
      </c>
    </row>
    <row r="38" spans="1:11" x14ac:dyDescent="0.3">
      <c r="A38" s="18">
        <v>13</v>
      </c>
      <c r="B38" s="18" t="s">
        <v>60</v>
      </c>
      <c r="C38" s="17" t="s">
        <v>15</v>
      </c>
      <c r="D38" s="18">
        <v>3</v>
      </c>
      <c r="E38" s="18">
        <f t="shared" ref="E38:G38" si="1">F4</f>
        <v>-161.19999999999999</v>
      </c>
      <c r="F38" s="18">
        <f t="shared" si="1"/>
        <v>247.6</v>
      </c>
      <c r="G38" s="18">
        <f t="shared" si="1"/>
        <v>296.3</v>
      </c>
    </row>
    <row r="39" spans="1:11" x14ac:dyDescent="0.3">
      <c r="A39" s="18">
        <v>14</v>
      </c>
      <c r="B39" s="18" t="s">
        <v>60</v>
      </c>
      <c r="C39" s="17" t="s">
        <v>14</v>
      </c>
      <c r="D39" s="18">
        <v>3</v>
      </c>
      <c r="E39" s="18">
        <f t="shared" ref="E39:G39" si="2">F5</f>
        <v>-21.9</v>
      </c>
      <c r="F39" s="18">
        <f t="shared" si="2"/>
        <v>507.3</v>
      </c>
      <c r="G39" s="18">
        <f t="shared" si="2"/>
        <v>315</v>
      </c>
    </row>
    <row r="40" spans="1:11" x14ac:dyDescent="0.3">
      <c r="A40" s="18">
        <v>15</v>
      </c>
      <c r="B40" s="18" t="s">
        <v>60</v>
      </c>
      <c r="C40" s="17" t="s">
        <v>16</v>
      </c>
      <c r="D40" s="18">
        <v>4</v>
      </c>
      <c r="E40" s="18">
        <f t="shared" ref="E40:G40" si="3">F6</f>
        <v>120</v>
      </c>
      <c r="F40" s="18">
        <f t="shared" si="3"/>
        <v>172.8</v>
      </c>
      <c r="G40" s="18">
        <f t="shared" si="3"/>
        <v>118.9</v>
      </c>
    </row>
    <row r="41" spans="1:11" x14ac:dyDescent="0.3">
      <c r="A41" s="18">
        <v>16</v>
      </c>
      <c r="B41" s="18" t="s">
        <v>60</v>
      </c>
      <c r="C41" s="17" t="s">
        <v>17</v>
      </c>
      <c r="D41" s="18">
        <v>4</v>
      </c>
      <c r="E41" s="18">
        <f t="shared" ref="E41:G41" si="4">F7</f>
        <v>-170.5</v>
      </c>
      <c r="F41" s="18">
        <f t="shared" si="4"/>
        <v>172.8</v>
      </c>
      <c r="G41" s="18">
        <f t="shared" si="4"/>
        <v>126.2</v>
      </c>
    </row>
    <row r="42" spans="1:11" x14ac:dyDescent="0.3">
      <c r="A42" s="18">
        <v>17</v>
      </c>
      <c r="B42" s="18" t="s">
        <v>60</v>
      </c>
      <c r="C42" s="17" t="s">
        <v>18</v>
      </c>
      <c r="D42" s="18">
        <v>4</v>
      </c>
      <c r="E42" s="18">
        <f t="shared" ref="E42:G43" si="5">F8</f>
        <v>-3.8</v>
      </c>
      <c r="F42" s="18">
        <f t="shared" si="5"/>
        <v>544</v>
      </c>
      <c r="G42" s="18">
        <f t="shared" si="5"/>
        <v>130.19999999999999</v>
      </c>
    </row>
    <row r="43" spans="1:11" x14ac:dyDescent="0.3">
      <c r="A43" s="18">
        <v>18</v>
      </c>
      <c r="B43" s="18" t="s">
        <v>60</v>
      </c>
      <c r="C43" s="17" t="s">
        <v>19</v>
      </c>
      <c r="D43" s="18">
        <v>5</v>
      </c>
      <c r="E43" s="18">
        <f t="shared" si="5"/>
        <v>70.7</v>
      </c>
      <c r="F43" s="18">
        <f t="shared" si="5"/>
        <v>558.70000000000005</v>
      </c>
      <c r="G43" s="18">
        <f t="shared" si="5"/>
        <v>148.5</v>
      </c>
    </row>
    <row r="44" spans="1:11" x14ac:dyDescent="0.3">
      <c r="A44" s="18">
        <v>19</v>
      </c>
      <c r="B44" s="18" t="s">
        <v>60</v>
      </c>
      <c r="C44" s="17" t="s">
        <v>20</v>
      </c>
      <c r="D44" s="18">
        <v>5</v>
      </c>
      <c r="E44" s="18">
        <f>F13</f>
        <v>17.2</v>
      </c>
      <c r="F44" s="18">
        <f t="shared" ref="F44:G44" si="6">G13</f>
        <v>255</v>
      </c>
      <c r="G44" s="18">
        <f t="shared" si="6"/>
        <v>146.5</v>
      </c>
    </row>
    <row r="45" spans="1:11" x14ac:dyDescent="0.3">
      <c r="A45" s="18">
        <v>20</v>
      </c>
      <c r="B45" s="18" t="s">
        <v>60</v>
      </c>
      <c r="C45" s="17" t="s">
        <v>61</v>
      </c>
      <c r="D45" s="18">
        <v>2</v>
      </c>
      <c r="E45" s="18">
        <v>100</v>
      </c>
      <c r="F45" s="18">
        <v>600</v>
      </c>
      <c r="G45" s="18">
        <v>100</v>
      </c>
    </row>
    <row r="46" spans="1:11" x14ac:dyDescent="0.3">
      <c r="A46" s="18">
        <v>21</v>
      </c>
      <c r="B46" s="18" t="s">
        <v>60</v>
      </c>
      <c r="C46" s="17" t="s">
        <v>62</v>
      </c>
      <c r="D46" s="18">
        <v>2</v>
      </c>
      <c r="E46" s="18">
        <v>-100</v>
      </c>
      <c r="F46" s="18">
        <v>600</v>
      </c>
      <c r="G46" s="18">
        <v>100</v>
      </c>
    </row>
    <row r="47" spans="1:11" x14ac:dyDescent="0.3">
      <c r="A47" s="18">
        <v>22</v>
      </c>
      <c r="B47" s="18" t="s">
        <v>60</v>
      </c>
      <c r="C47" s="17" t="s">
        <v>63</v>
      </c>
      <c r="D47" s="18">
        <v>2</v>
      </c>
      <c r="E47" s="18">
        <v>0</v>
      </c>
      <c r="F47" s="18">
        <v>600</v>
      </c>
      <c r="G47" s="18">
        <v>0</v>
      </c>
    </row>
    <row r="48" spans="1:11" x14ac:dyDescent="0.3">
      <c r="A48" s="18">
        <v>23</v>
      </c>
      <c r="B48" s="18" t="s">
        <v>60</v>
      </c>
      <c r="C48" s="17" t="s">
        <v>64</v>
      </c>
      <c r="D48" s="18">
        <v>2</v>
      </c>
      <c r="E48" s="18">
        <v>0</v>
      </c>
      <c r="F48" s="18">
        <v>600</v>
      </c>
      <c r="G48" s="18">
        <v>200</v>
      </c>
    </row>
    <row r="49" spans="1:3" x14ac:dyDescent="0.3">
      <c r="A49" s="41"/>
      <c r="B49" s="41"/>
      <c r="C49" s="36"/>
    </row>
  </sheetData>
  <mergeCells count="20">
    <mergeCell ref="F2:H2"/>
    <mergeCell ref="A1:H1"/>
    <mergeCell ref="A15:K15"/>
    <mergeCell ref="A18:K18"/>
    <mergeCell ref="F12:H12"/>
    <mergeCell ref="F16:H16"/>
    <mergeCell ref="I12:K12"/>
    <mergeCell ref="I16:K16"/>
    <mergeCell ref="E36:G36"/>
    <mergeCell ref="A35:G35"/>
    <mergeCell ref="L12:N12"/>
    <mergeCell ref="A11:N11"/>
    <mergeCell ref="A24:F24"/>
    <mergeCell ref="A27:D27"/>
    <mergeCell ref="A31:H31"/>
    <mergeCell ref="F19:H19"/>
    <mergeCell ref="I19:K19"/>
    <mergeCell ref="A21:K21"/>
    <mergeCell ref="F22:H22"/>
    <mergeCell ref="I22:K22"/>
  </mergeCells>
  <dataValidations count="3">
    <dataValidation type="list" allowBlank="1" showInputMessage="1" showErrorMessage="1" sqref="B34 B10 B30 B23 B17" xr:uid="{78BBEFB8-33C3-4A8F-B6F4-E5FC82F3562C}">
      <formula1>"Spherical,Universal, Revolute, Translation, Cylindrical, Simple, Ground, Driver"</formula1>
    </dataValidation>
    <dataValidation type="list" allowBlank="1" showInputMessage="1" showErrorMessage="1" sqref="B3:B9 B13 B29 B33" xr:uid="{E350D075-F059-4FA7-AAFC-1AB0789023BC}">
      <formula1>"Spherical,Universal, Revolute, Translation, Cylindrical, Simple, Ground, Driver, Point"</formula1>
    </dataValidation>
    <dataValidation type="list" allowBlank="1" showInputMessage="1" showErrorMessage="1" sqref="B37:B1048576" xr:uid="{61B099E6-4BA5-44F5-B2DF-6F9BD24A9BF2}">
      <formula1>"Spherical, Universal, Revolute, Cylindrical, Translation, Simple, Driver, Ground, Point"</formula1>
    </dataValidation>
  </dataValidation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DF25-8C68-4FA3-B3C4-741E6F839811}">
  <dimension ref="A1:I29"/>
  <sheetViews>
    <sheetView workbookViewId="0">
      <selection activeCell="A23" sqref="A23"/>
    </sheetView>
  </sheetViews>
  <sheetFormatPr defaultRowHeight="14.4" x14ac:dyDescent="0.3"/>
  <cols>
    <col min="1" max="1" width="51.5546875" customWidth="1"/>
    <col min="6" max="6" width="49.44140625" customWidth="1"/>
  </cols>
  <sheetData>
    <row r="1" spans="1:9" x14ac:dyDescent="0.3">
      <c r="A1" s="43" t="s">
        <v>41</v>
      </c>
      <c r="B1" s="43"/>
      <c r="C1" s="43"/>
      <c r="D1" s="43"/>
      <c r="F1" s="43" t="s">
        <v>51</v>
      </c>
      <c r="G1" s="43"/>
      <c r="H1" s="43"/>
      <c r="I1" s="43"/>
    </row>
    <row r="2" spans="1:9" x14ac:dyDescent="0.3">
      <c r="A2" t="s">
        <v>33</v>
      </c>
      <c r="B2" s="1">
        <f>Bodies!C8</f>
        <v>0</v>
      </c>
      <c r="C2" s="1">
        <f>Bodies!D8</f>
        <v>0</v>
      </c>
      <c r="D2" s="1">
        <f>Bodies!E8</f>
        <v>0</v>
      </c>
      <c r="F2" t="s">
        <v>33</v>
      </c>
      <c r="G2" s="6">
        <f>Bodies!C7</f>
        <v>70.7</v>
      </c>
      <c r="H2" s="6">
        <f>Bodies!D7</f>
        <v>558.70000000000005</v>
      </c>
      <c r="I2" s="6">
        <f>Bodies!E7</f>
        <v>148.5</v>
      </c>
    </row>
    <row r="3" spans="1:9" x14ac:dyDescent="0.3">
      <c r="A3" t="s">
        <v>34</v>
      </c>
      <c r="B3" s="1">
        <f>Bodies!I8-Bodies!C8</f>
        <v>0</v>
      </c>
      <c r="C3" s="1">
        <f>Bodies!J8-Bodies!D8</f>
        <v>0</v>
      </c>
      <c r="D3" s="1">
        <f>Bodies!K8-Bodies!E8</f>
        <v>0</v>
      </c>
      <c r="F3" t="s">
        <v>34</v>
      </c>
      <c r="G3" s="6">
        <f>Bodies!I7-Bodies!C7</f>
        <v>-53.5</v>
      </c>
      <c r="H3" s="6">
        <f>Bodies!J7-Bodies!D7</f>
        <v>-303.70000000000005</v>
      </c>
      <c r="I3" s="6">
        <f>Bodies!K7-Bodies!E7</f>
        <v>-2</v>
      </c>
    </row>
    <row r="4" spans="1:9" x14ac:dyDescent="0.3">
      <c r="A4" t="s">
        <v>35</v>
      </c>
      <c r="B4" s="5">
        <f>Bodies!C9-Bodies!C8</f>
        <v>0</v>
      </c>
      <c r="C4" s="5">
        <f>Bodies!D9-Bodies!D8</f>
        <v>0</v>
      </c>
      <c r="D4" s="5">
        <f>Bodies!E9-Bodies!E8</f>
        <v>0</v>
      </c>
      <c r="F4" t="s">
        <v>35</v>
      </c>
      <c r="G4" s="5">
        <v>1</v>
      </c>
      <c r="H4" s="5">
        <v>0</v>
      </c>
      <c r="I4" s="5">
        <v>0</v>
      </c>
    </row>
    <row r="5" spans="1:9" x14ac:dyDescent="0.3">
      <c r="A5" t="s">
        <v>37</v>
      </c>
      <c r="B5" s="6">
        <f>C3*D4-D3*C4</f>
        <v>0</v>
      </c>
      <c r="C5" s="6">
        <f>B4*D3-B3*D4</f>
        <v>0</v>
      </c>
      <c r="D5" s="6">
        <f>B3*C4-C3*B4</f>
        <v>0</v>
      </c>
      <c r="F5" t="s">
        <v>37</v>
      </c>
      <c r="G5" s="6">
        <f>H3*I4-I3*H4</f>
        <v>0</v>
      </c>
      <c r="H5" s="6">
        <f>G4*I3-G3*I4</f>
        <v>-2</v>
      </c>
      <c r="I5" s="6">
        <f>G3*H4-H3*G4</f>
        <v>303.70000000000005</v>
      </c>
    </row>
    <row r="6" spans="1:9" x14ac:dyDescent="0.3">
      <c r="A6" t="s">
        <v>36</v>
      </c>
      <c r="B6" s="6">
        <f>C3*D5-D3*C5</f>
        <v>0</v>
      </c>
      <c r="C6" s="6">
        <f>D3*B5-B3*D5</f>
        <v>0</v>
      </c>
      <c r="D6" s="6">
        <f>B3*C5-C3*B5</f>
        <v>0</v>
      </c>
      <c r="F6" t="s">
        <v>36</v>
      </c>
      <c r="G6" s="6">
        <f>H3*I5-I3*H5</f>
        <v>-92237.690000000031</v>
      </c>
      <c r="H6" s="6">
        <f>I3*G5-G3*I5</f>
        <v>16247.950000000003</v>
      </c>
      <c r="I6" s="6">
        <f>G3*H5-H3*G5</f>
        <v>107</v>
      </c>
    </row>
    <row r="7" spans="1:9" x14ac:dyDescent="0.3">
      <c r="A7" t="s">
        <v>39</v>
      </c>
      <c r="B7" s="1">
        <v>1</v>
      </c>
      <c r="C7" s="1"/>
      <c r="D7" s="1"/>
      <c r="F7" t="s">
        <v>39</v>
      </c>
      <c r="G7" s="6">
        <v>1</v>
      </c>
      <c r="H7" s="6"/>
      <c r="I7" s="6"/>
    </row>
    <row r="8" spans="1:9" x14ac:dyDescent="0.3">
      <c r="A8" t="s">
        <v>38</v>
      </c>
      <c r="B8" s="1" t="e">
        <f>IF($B$7*$B$6&gt;0,1,-1)*B6/SQRT($B$6^2+$C$6^2+$D$6^2)</f>
        <v>#DIV/0!</v>
      </c>
      <c r="C8" s="1" t="e">
        <f t="shared" ref="C8:D8" si="0">IF($B$7*$B$6&gt;0,1,-1)*C6/SQRT($B$6^2+$C$6^2+$D$6^2)</f>
        <v>#DIV/0!</v>
      </c>
      <c r="D8" s="1" t="e">
        <f t="shared" si="0"/>
        <v>#DIV/0!</v>
      </c>
      <c r="F8" t="s">
        <v>38</v>
      </c>
      <c r="G8" s="6">
        <f>IF($G$7*$G$6&gt;0,1,-1)*G6/SQRT($G$6^2+$H$6^2+$I$6^2)</f>
        <v>0.98483638995288181</v>
      </c>
      <c r="H8" s="6">
        <f>IF($G$7*$G$6&gt;0,1,-1)*H6/SQRT($G$6^2+$H$6^2+$I$6^2)</f>
        <v>-0.17348192937328463</v>
      </c>
      <c r="I8" s="6">
        <f>IF($G$7*$G$6&gt;0,1,-1)*I6/SQRT($G$6^2+$H$6^2+$I$6^2)</f>
        <v>-1.1424559063107317E-3</v>
      </c>
    </row>
    <row r="9" spans="1:9" x14ac:dyDescent="0.3">
      <c r="A9" t="s">
        <v>40</v>
      </c>
      <c r="B9" s="1" t="e">
        <f>B2+B8</f>
        <v>#DIV/0!</v>
      </c>
      <c r="C9" s="1" t="e">
        <f t="shared" ref="C9:D9" si="1">C2+C8</f>
        <v>#DIV/0!</v>
      </c>
      <c r="D9" s="1" t="e">
        <f t="shared" si="1"/>
        <v>#DIV/0!</v>
      </c>
      <c r="F9" t="s">
        <v>40</v>
      </c>
      <c r="G9" s="6">
        <f>G2+G8</f>
        <v>71.684836389952878</v>
      </c>
      <c r="H9" s="6">
        <f>H2+H8</f>
        <v>558.52651807062671</v>
      </c>
      <c r="I9" s="6">
        <f>I2+I8</f>
        <v>148.49885754409368</v>
      </c>
    </row>
    <row r="11" spans="1:9" x14ac:dyDescent="0.3">
      <c r="A11" s="43" t="s">
        <v>42</v>
      </c>
      <c r="B11" s="43"/>
      <c r="C11" s="43"/>
      <c r="D11" s="43"/>
      <c r="F11" s="7"/>
      <c r="G11" s="7"/>
      <c r="H11" s="7"/>
      <c r="I11" s="7"/>
    </row>
    <row r="12" spans="1:9" x14ac:dyDescent="0.3">
      <c r="A12" t="s">
        <v>33</v>
      </c>
      <c r="B12" s="5">
        <f>Bodies!C9</f>
        <v>0</v>
      </c>
      <c r="C12" s="5">
        <f>Bodies!D9</f>
        <v>0</v>
      </c>
      <c r="D12" s="5">
        <f>Bodies!E9</f>
        <v>0</v>
      </c>
      <c r="G12" s="5"/>
      <c r="H12" s="5"/>
      <c r="I12" s="5"/>
    </row>
    <row r="13" spans="1:9" x14ac:dyDescent="0.3">
      <c r="A13" t="s">
        <v>34</v>
      </c>
      <c r="B13" s="5">
        <f>Bodies!F9-Bodies!C9</f>
        <v>0</v>
      </c>
      <c r="C13" s="5">
        <f>Bodies!G9-Bodies!D9</f>
        <v>0</v>
      </c>
      <c r="D13" s="5">
        <f>Bodies!H9-Bodies!E9</f>
        <v>0</v>
      </c>
      <c r="G13" s="5"/>
      <c r="H13" s="5"/>
      <c r="I13" s="5"/>
    </row>
    <row r="14" spans="1:9" x14ac:dyDescent="0.3">
      <c r="A14" t="s">
        <v>35</v>
      </c>
      <c r="B14" s="5" t="e">
        <f>Joints!#REF!-B12</f>
        <v>#REF!</v>
      </c>
      <c r="C14" s="5" t="e">
        <f>Joints!#REF!-C12</f>
        <v>#REF!</v>
      </c>
      <c r="D14" s="5" t="e">
        <f>Joints!#REF!-D12</f>
        <v>#REF!</v>
      </c>
      <c r="G14" s="5"/>
      <c r="H14" s="5"/>
      <c r="I14" s="5"/>
    </row>
    <row r="15" spans="1:9" x14ac:dyDescent="0.3">
      <c r="A15" t="s">
        <v>37</v>
      </c>
      <c r="B15" s="6" t="e">
        <f>C13*D14-D13*C14</f>
        <v>#REF!</v>
      </c>
      <c r="C15" s="6" t="e">
        <f>B14*D13-B13*D14</f>
        <v>#REF!</v>
      </c>
      <c r="D15" s="6" t="e">
        <f>B13*C14-C13*B14</f>
        <v>#REF!</v>
      </c>
      <c r="G15" s="6"/>
      <c r="H15" s="6"/>
      <c r="I15" s="6"/>
    </row>
    <row r="16" spans="1:9" x14ac:dyDescent="0.3">
      <c r="A16" t="s">
        <v>36</v>
      </c>
      <c r="B16" s="6" t="e">
        <f>C13*D15-D13*C15</f>
        <v>#REF!</v>
      </c>
      <c r="C16" s="6" t="e">
        <f>D13*B15-B13*D15</f>
        <v>#REF!</v>
      </c>
      <c r="D16" s="6" t="e">
        <f>B13*C15-C13*B15</f>
        <v>#REF!</v>
      </c>
      <c r="G16" s="6"/>
      <c r="H16" s="6"/>
      <c r="I16" s="6"/>
    </row>
    <row r="17" spans="1:9" x14ac:dyDescent="0.3">
      <c r="A17" t="s">
        <v>39</v>
      </c>
      <c r="B17" s="1">
        <v>1</v>
      </c>
      <c r="C17" s="1"/>
      <c r="D17" s="1"/>
      <c r="G17" s="6"/>
      <c r="H17" s="6"/>
      <c r="I17" s="6"/>
    </row>
    <row r="18" spans="1:9" x14ac:dyDescent="0.3">
      <c r="A18" t="s">
        <v>38</v>
      </c>
      <c r="B18" s="1" t="e">
        <f>IF($B$17*$B$16&gt;0,1,-1)*B16/SQRT($B$16^2+$C$16^2+$D$16^2)</f>
        <v>#REF!</v>
      </c>
      <c r="C18" s="1" t="e">
        <f t="shared" ref="C18:D18" si="2">IF($B$17*$B$16&gt;0,1,-1)*C16/SQRT($B$16^2+$C$16^2+$D$16^2)</f>
        <v>#REF!</v>
      </c>
      <c r="D18" s="1" t="e">
        <f t="shared" si="2"/>
        <v>#REF!</v>
      </c>
      <c r="G18" s="6"/>
      <c r="H18" s="6"/>
      <c r="I18" s="6"/>
    </row>
    <row r="19" spans="1:9" x14ac:dyDescent="0.3">
      <c r="A19" t="s">
        <v>40</v>
      </c>
      <c r="B19" s="1" t="e">
        <f>B12+B18</f>
        <v>#REF!</v>
      </c>
      <c r="C19" s="1" t="e">
        <f t="shared" ref="C19" si="3">C12+C18</f>
        <v>#REF!</v>
      </c>
      <c r="D19" s="1" t="e">
        <f t="shared" ref="D19" si="4">D12+D18</f>
        <v>#REF!</v>
      </c>
      <c r="G19" s="6"/>
      <c r="H19" s="6"/>
      <c r="I19" s="6"/>
    </row>
    <row r="21" spans="1:9" x14ac:dyDescent="0.3">
      <c r="A21" s="43" t="s">
        <v>43</v>
      </c>
      <c r="B21" s="43"/>
      <c r="C21" s="43"/>
      <c r="D21" s="43"/>
    </row>
    <row r="22" spans="1:9" x14ac:dyDescent="0.3">
      <c r="A22" t="s">
        <v>33</v>
      </c>
      <c r="B22" s="5">
        <f>Bodies!C10</f>
        <v>0</v>
      </c>
      <c r="C22" s="5">
        <f>Bodies!D10</f>
        <v>0</v>
      </c>
      <c r="D22" s="5">
        <f>Bodies!E10</f>
        <v>0</v>
      </c>
    </row>
    <row r="23" spans="1:9" x14ac:dyDescent="0.3">
      <c r="A23" t="s">
        <v>34</v>
      </c>
      <c r="B23" s="5">
        <f>Bodies!F10-Bodies!C10</f>
        <v>0</v>
      </c>
      <c r="C23" s="5">
        <f>Bodies!G10-Bodies!D10</f>
        <v>0</v>
      </c>
      <c r="D23" s="5">
        <f>Bodies!H10-Bodies!E10</f>
        <v>0</v>
      </c>
    </row>
    <row r="24" spans="1:9" x14ac:dyDescent="0.3">
      <c r="A24" t="s">
        <v>35</v>
      </c>
      <c r="B24" s="5" t="e">
        <f>Joints!#REF!-B22</f>
        <v>#REF!</v>
      </c>
      <c r="C24" s="5" t="e">
        <f>Joints!#REF!-C22</f>
        <v>#REF!</v>
      </c>
      <c r="D24" s="5" t="e">
        <f>Joints!#REF!-D22</f>
        <v>#REF!</v>
      </c>
    </row>
    <row r="25" spans="1:9" x14ac:dyDescent="0.3">
      <c r="A25" t="s">
        <v>37</v>
      </c>
      <c r="B25" s="6" t="e">
        <f>C23*D24-D23*C24</f>
        <v>#REF!</v>
      </c>
      <c r="C25" s="6" t="e">
        <f>B24*D23-B23*D24</f>
        <v>#REF!</v>
      </c>
      <c r="D25" s="6" t="e">
        <f>B23*C24-C23*B24</f>
        <v>#REF!</v>
      </c>
    </row>
    <row r="26" spans="1:9" x14ac:dyDescent="0.3">
      <c r="A26" t="s">
        <v>36</v>
      </c>
      <c r="B26" s="6" t="e">
        <f>C23*D25-D23*C25</f>
        <v>#REF!</v>
      </c>
      <c r="C26" s="6" t="e">
        <f>D23*B25-B23*D25</f>
        <v>#REF!</v>
      </c>
      <c r="D26" s="6" t="e">
        <f>B23*C25-C23*B25</f>
        <v>#REF!</v>
      </c>
    </row>
    <row r="27" spans="1:9" x14ac:dyDescent="0.3">
      <c r="A27" t="s">
        <v>39</v>
      </c>
      <c r="B27" s="1">
        <v>1</v>
      </c>
      <c r="C27" s="1"/>
      <c r="D27" s="1"/>
    </row>
    <row r="28" spans="1:9" x14ac:dyDescent="0.3">
      <c r="A28" t="s">
        <v>38</v>
      </c>
      <c r="B28" s="1" t="e">
        <f t="shared" ref="B28:C28" si="5">IF($B$27*$B$26&gt;0,1,-1)*B26/SQRT($B$26^2+$C$26^2+$D$26^2)</f>
        <v>#REF!</v>
      </c>
      <c r="C28" s="1" t="e">
        <f t="shared" si="5"/>
        <v>#REF!</v>
      </c>
      <c r="D28" s="1" t="e">
        <f>IF($B$27*$B$26&gt;0,1,-1)*D26/SQRT($B$26^2+$C$26^2+$D$26^2)</f>
        <v>#REF!</v>
      </c>
    </row>
    <row r="29" spans="1:9" x14ac:dyDescent="0.3">
      <c r="A29" t="s">
        <v>40</v>
      </c>
      <c r="B29" s="5" t="e">
        <f>B22+B28</f>
        <v>#REF!</v>
      </c>
      <c r="C29" s="5" t="e">
        <f t="shared" ref="C29:D29" si="6">C22+C28</f>
        <v>#REF!</v>
      </c>
      <c r="D29" s="5" t="e">
        <f t="shared" si="6"/>
        <v>#REF!</v>
      </c>
    </row>
  </sheetData>
  <mergeCells count="4">
    <mergeCell ref="A1:D1"/>
    <mergeCell ref="A11:D11"/>
    <mergeCell ref="A21:D21"/>
    <mergeCell ref="F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Bodies</vt:lpstr>
      <vt:lpstr>Joints</vt:lpstr>
      <vt:lpstr>Help with perpendiculars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G</cp:lastModifiedBy>
  <dcterms:created xsi:type="dcterms:W3CDTF">2019-02-20T09:27:57Z</dcterms:created>
  <dcterms:modified xsi:type="dcterms:W3CDTF">2021-02-21T17:21:15Z</dcterms:modified>
</cp:coreProperties>
</file>