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\MCE\PL\"/>
    </mc:Choice>
  </mc:AlternateContent>
  <xr:revisionPtr revIDLastSave="0" documentId="13_ncr:1_{1CC11EA3-99FC-464E-A279-9D5DF54557B6}" xr6:coauthVersionLast="47" xr6:coauthVersionMax="47" xr10:uidLastSave="{00000000-0000-0000-0000-000000000000}"/>
  <bookViews>
    <workbookView xWindow="-110" yWindow="-110" windowWidth="19420" windowHeight="10420" activeTab="2" xr2:uid="{32186354-C009-4132-875F-02A90CE66118}"/>
  </bookViews>
  <sheets>
    <sheet name="Parte A" sheetId="1" r:id="rId1"/>
    <sheet name="Parte B" sheetId="2" r:id="rId2"/>
    <sheet name="Parte C" sheetId="3" r:id="rId3"/>
  </sheets>
  <definedNames>
    <definedName name="_xlnm._FilterDatabase" localSheetId="1" hidden="1">'Parte B'!$B$4:$B$17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2" l="1"/>
  <c r="D16" i="1"/>
  <c r="F14" i="1"/>
  <c r="K7" i="3"/>
  <c r="J7" i="3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F18" i="2"/>
  <c r="F15" i="2"/>
  <c r="F12" i="2"/>
  <c r="F9" i="2"/>
  <c r="F6" i="2"/>
  <c r="J5" i="1"/>
  <c r="N5" i="1"/>
  <c r="O9" i="1" s="1"/>
  <c r="D17" i="1" l="1"/>
  <c r="D19" i="1"/>
  <c r="O6" i="1"/>
  <c r="O5" i="1"/>
  <c r="O8" i="1"/>
  <c r="O7" i="1"/>
</calcChain>
</file>

<file path=xl/sharedStrings.xml><?xml version="1.0" encoding="utf-8"?>
<sst xmlns="http://schemas.openxmlformats.org/spreadsheetml/2006/main" count="95" uniqueCount="57">
  <si>
    <t>L</t>
  </si>
  <si>
    <t>Média L</t>
  </si>
  <si>
    <t>Desvio</t>
  </si>
  <si>
    <t>Célula Incerteza</t>
  </si>
  <si>
    <t>Incerteza ΔL</t>
  </si>
  <si>
    <t>Erro instrumental</t>
  </si>
  <si>
    <t xml:space="preserve">Distância </t>
  </si>
  <si>
    <t>t</t>
  </si>
  <si>
    <t>Media t</t>
  </si>
  <si>
    <t>Erro Instrumental</t>
  </si>
  <si>
    <t>Tempo</t>
  </si>
  <si>
    <t>mm</t>
  </si>
  <si>
    <t>s</t>
  </si>
  <si>
    <t>Graus</t>
  </si>
  <si>
    <t>Incerteza Δt</t>
  </si>
  <si>
    <t>Resultado Final dos Comprimentos</t>
  </si>
  <si>
    <t xml:space="preserve">Resultado final do tempo </t>
  </si>
  <si>
    <t>Δv</t>
  </si>
  <si>
    <t>Δv/v</t>
  </si>
  <si>
    <t>Resultado Final:</t>
  </si>
  <si>
    <t>Ɵ</t>
  </si>
  <si>
    <t>Alcance</t>
  </si>
  <si>
    <t>Media Alcance</t>
  </si>
  <si>
    <t>Incerteza Alcance</t>
  </si>
  <si>
    <t>Altura</t>
  </si>
  <si>
    <t>Ɵ Max</t>
  </si>
  <si>
    <t>Máximo</t>
  </si>
  <si>
    <t>Rad</t>
  </si>
  <si>
    <t>PARTE B</t>
  </si>
  <si>
    <t>PARTE C</t>
  </si>
  <si>
    <r>
      <t>Ângulo Maximo (</t>
    </r>
    <r>
      <rPr>
        <sz val="11"/>
        <color theme="1"/>
        <rFont val="Calibri"/>
        <family val="2"/>
      </rPr>
      <t>Ɵ)</t>
    </r>
  </si>
  <si>
    <t>Incerteza do Ângulo</t>
  </si>
  <si>
    <t>g</t>
  </si>
  <si>
    <t>graus</t>
  </si>
  <si>
    <t>Massa do</t>
  </si>
  <si>
    <t>Pêndulo (M)</t>
  </si>
  <si>
    <t>Projétil (m)</t>
  </si>
  <si>
    <t>Incerteza da</t>
  </si>
  <si>
    <t>Massa</t>
  </si>
  <si>
    <t>Comprimento</t>
  </si>
  <si>
    <t>do Pêndulo</t>
  </si>
  <si>
    <t>Erro Comprimento</t>
  </si>
  <si>
    <t>Incerteza Comprimento</t>
  </si>
  <si>
    <t>Média</t>
  </si>
  <si>
    <t>Ângulo</t>
  </si>
  <si>
    <t>m/s</t>
  </si>
  <si>
    <t>Velocidade</t>
  </si>
  <si>
    <t>Velocidade Inicial (vi)</t>
  </si>
  <si>
    <t>(m/s)</t>
  </si>
  <si>
    <t>2.15±7.57E-2 (m/s)</t>
  </si>
  <si>
    <t>L1</t>
  </si>
  <si>
    <t>L2</t>
  </si>
  <si>
    <t>L3</t>
  </si>
  <si>
    <t>L4</t>
  </si>
  <si>
    <t>L5</t>
  </si>
  <si>
    <t>99.6±0.6 (mm)</t>
  </si>
  <si>
    <t>0.0463±0.0007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</si>
</sst>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3" fillId="0" borderId="0" xfId="0" applyFont="1"/>
    <xf numFmtId="1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1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Border="1"/>
    <xf numFmtId="11" fontId="0" fillId="0" borderId="1" xfId="0" applyNumberFormat="1" applyBorder="1"/>
    <xf numFmtId="0" fontId="0" fillId="0" borderId="0" xfId="0" applyAlignment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0" fontId="0" fillId="3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right"/>
    </xf>
    <xf numFmtId="0" fontId="2" fillId="3" borderId="1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1" fontId="0" fillId="0" borderId="11" xfId="0" applyNumberFormat="1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6834-6727-4C10-8FB5-23FACD48D560}">
  <dimension ref="B1:Q25"/>
  <sheetViews>
    <sheetView showGridLines="0" topLeftCell="A7" workbookViewId="0">
      <selection activeCell="E21" sqref="E21"/>
    </sheetView>
  </sheetViews>
  <sheetFormatPr defaultRowHeight="14.5" x14ac:dyDescent="0.35"/>
  <cols>
    <col min="1" max="1" width="8.7265625" customWidth="1"/>
    <col min="2" max="2" width="2.7265625" customWidth="1"/>
    <col min="12" max="12" width="13" customWidth="1"/>
    <col min="13" max="13" width="18.08984375" customWidth="1"/>
    <col min="14" max="16" width="13" customWidth="1"/>
    <col min="17" max="17" width="15.90625" customWidth="1"/>
  </cols>
  <sheetData>
    <row r="1" spans="2:17" x14ac:dyDescent="0.35">
      <c r="F1" s="1"/>
    </row>
    <row r="2" spans="2:17" x14ac:dyDescent="0.35">
      <c r="C2" s="75" t="s">
        <v>6</v>
      </c>
      <c r="D2" s="76"/>
      <c r="E2" s="76"/>
      <c r="F2" s="76"/>
      <c r="G2" s="76"/>
      <c r="H2" s="76"/>
      <c r="I2" s="76"/>
      <c r="J2" s="76"/>
      <c r="K2" s="77"/>
      <c r="L2" s="48" t="s">
        <v>10</v>
      </c>
      <c r="M2" s="43"/>
      <c r="N2" s="43"/>
      <c r="O2" s="43"/>
      <c r="P2" s="43"/>
    </row>
    <row r="3" spans="2:17" x14ac:dyDescent="0.35">
      <c r="C3" s="16" t="s">
        <v>0</v>
      </c>
      <c r="D3" s="31" t="s">
        <v>5</v>
      </c>
      <c r="E3" s="43"/>
      <c r="F3" s="16" t="s">
        <v>1</v>
      </c>
      <c r="G3" s="16" t="s">
        <v>2</v>
      </c>
      <c r="H3" s="31" t="s">
        <v>3</v>
      </c>
      <c r="I3" s="43"/>
      <c r="J3" s="31" t="s">
        <v>4</v>
      </c>
      <c r="K3" s="31"/>
      <c r="L3" s="16" t="s">
        <v>7</v>
      </c>
      <c r="M3" s="16" t="s">
        <v>9</v>
      </c>
      <c r="N3" s="16" t="s">
        <v>8</v>
      </c>
      <c r="O3" s="16" t="s">
        <v>2</v>
      </c>
      <c r="P3" s="16" t="s">
        <v>14</v>
      </c>
      <c r="Q3" s="2"/>
    </row>
    <row r="4" spans="2:17" x14ac:dyDescent="0.35">
      <c r="C4" s="44" t="s">
        <v>11</v>
      </c>
      <c r="D4" s="45" t="s">
        <v>11</v>
      </c>
      <c r="E4" s="46"/>
      <c r="F4" s="47" t="s">
        <v>11</v>
      </c>
      <c r="G4" s="44" t="s">
        <v>11</v>
      </c>
      <c r="H4" s="45" t="s">
        <v>11</v>
      </c>
      <c r="I4" s="46"/>
      <c r="J4" s="45" t="s">
        <v>11</v>
      </c>
      <c r="K4" s="46"/>
      <c r="L4" s="44" t="s">
        <v>12</v>
      </c>
      <c r="M4" s="47" t="s">
        <v>12</v>
      </c>
      <c r="N4" s="47" t="s">
        <v>12</v>
      </c>
      <c r="O4" s="44" t="s">
        <v>12</v>
      </c>
      <c r="P4" s="47" t="s">
        <v>12</v>
      </c>
      <c r="Q4" s="2"/>
    </row>
    <row r="5" spans="2:17" x14ac:dyDescent="0.35">
      <c r="B5" s="74" t="s">
        <v>50</v>
      </c>
      <c r="C5" s="49">
        <v>99</v>
      </c>
      <c r="D5" s="50">
        <v>1</v>
      </c>
      <c r="E5" s="51"/>
      <c r="F5" s="52">
        <v>99.6</v>
      </c>
      <c r="G5" s="49">
        <v>0.6</v>
      </c>
      <c r="H5" s="50">
        <v>2</v>
      </c>
      <c r="I5" s="51"/>
      <c r="J5" s="50">
        <f>MAX(G5,G6,G7,G8,G9,H5)</f>
        <v>2</v>
      </c>
      <c r="K5" s="51"/>
      <c r="L5" s="49">
        <v>4.5600000000000002E-2</v>
      </c>
      <c r="M5" s="53">
        <v>1E-4</v>
      </c>
      <c r="N5" s="54">
        <f>AVERAGE(L5:L9)</f>
        <v>4.6299999999999994E-2</v>
      </c>
      <c r="O5" s="49">
        <f>ABS($N$5-L5)</f>
        <v>6.999999999999923E-4</v>
      </c>
      <c r="P5" s="54">
        <v>6.9999999999999999E-4</v>
      </c>
    </row>
    <row r="6" spans="2:17" x14ac:dyDescent="0.35">
      <c r="B6" s="74" t="s">
        <v>51</v>
      </c>
      <c r="C6" s="49">
        <v>100</v>
      </c>
      <c r="D6" s="55"/>
      <c r="E6" s="56"/>
      <c r="F6" s="57"/>
      <c r="G6" s="49">
        <v>0.4</v>
      </c>
      <c r="H6" s="55"/>
      <c r="I6" s="56"/>
      <c r="J6" s="55"/>
      <c r="K6" s="56"/>
      <c r="L6" s="49">
        <v>4.6100000000000002E-2</v>
      </c>
      <c r="M6" s="58"/>
      <c r="N6" s="58"/>
      <c r="O6" s="49">
        <f>ABS($N$5-L6)</f>
        <v>1.9999999999999185E-4</v>
      </c>
      <c r="P6" s="58"/>
    </row>
    <row r="7" spans="2:17" x14ac:dyDescent="0.35">
      <c r="B7" s="74" t="s">
        <v>52</v>
      </c>
      <c r="C7" s="49">
        <v>100</v>
      </c>
      <c r="D7" s="55"/>
      <c r="E7" s="56"/>
      <c r="F7" s="57"/>
      <c r="G7" s="49">
        <v>0.4</v>
      </c>
      <c r="H7" s="55"/>
      <c r="I7" s="56"/>
      <c r="J7" s="55"/>
      <c r="K7" s="56"/>
      <c r="L7" s="49">
        <v>4.6399999999999997E-2</v>
      </c>
      <c r="M7" s="58"/>
      <c r="N7" s="58"/>
      <c r="O7" s="49">
        <f t="shared" ref="O7:O9" si="0">ABS($N$5-L7)</f>
        <v>1.0000000000000286E-4</v>
      </c>
      <c r="P7" s="58"/>
    </row>
    <row r="8" spans="2:17" x14ac:dyDescent="0.35">
      <c r="B8" s="74" t="s">
        <v>53</v>
      </c>
      <c r="C8" s="49">
        <v>99</v>
      </c>
      <c r="D8" s="55"/>
      <c r="E8" s="56"/>
      <c r="F8" s="57"/>
      <c r="G8" s="49">
        <v>0.6</v>
      </c>
      <c r="H8" s="55"/>
      <c r="I8" s="56"/>
      <c r="J8" s="55"/>
      <c r="K8" s="56"/>
      <c r="L8" s="49">
        <v>4.7E-2</v>
      </c>
      <c r="M8" s="58"/>
      <c r="N8" s="58"/>
      <c r="O8" s="49">
        <f t="shared" si="0"/>
        <v>7.0000000000000617E-4</v>
      </c>
      <c r="P8" s="58"/>
    </row>
    <row r="9" spans="2:17" x14ac:dyDescent="0.35">
      <c r="B9" s="74" t="s">
        <v>54</v>
      </c>
      <c r="C9" s="49">
        <v>99</v>
      </c>
      <c r="D9" s="59"/>
      <c r="E9" s="60"/>
      <c r="F9" s="61"/>
      <c r="G9" s="49">
        <v>0.6</v>
      </c>
      <c r="H9" s="59"/>
      <c r="I9" s="60"/>
      <c r="J9" s="59"/>
      <c r="K9" s="60"/>
      <c r="L9" s="49">
        <v>4.6399999999999997E-2</v>
      </c>
      <c r="M9" s="62"/>
      <c r="N9" s="62"/>
      <c r="O9" s="49">
        <f t="shared" si="0"/>
        <v>1.0000000000000286E-4</v>
      </c>
      <c r="P9" s="62"/>
    </row>
    <row r="11" spans="2:17" x14ac:dyDescent="0.35">
      <c r="C11" s="68" t="s">
        <v>15</v>
      </c>
      <c r="D11" s="68"/>
      <c r="E11" s="68"/>
      <c r="F11" s="68"/>
      <c r="G11" s="63" t="s">
        <v>55</v>
      </c>
      <c r="H11" s="63"/>
    </row>
    <row r="12" spans="2:17" x14ac:dyDescent="0.35">
      <c r="C12" s="69" t="s">
        <v>16</v>
      </c>
      <c r="D12" s="69"/>
      <c r="E12" s="69"/>
      <c r="F12" s="69"/>
      <c r="G12" s="64" t="s">
        <v>56</v>
      </c>
      <c r="H12" s="64"/>
    </row>
    <row r="14" spans="2:17" x14ac:dyDescent="0.35">
      <c r="C14" s="71" t="s">
        <v>47</v>
      </c>
      <c r="D14" s="72"/>
      <c r="E14" s="72"/>
      <c r="F14" s="78">
        <f>(0.0996)/(0.0463)</f>
        <v>2.1511879049676024</v>
      </c>
      <c r="G14" s="79" t="s">
        <v>48</v>
      </c>
      <c r="K14" s="67"/>
      <c r="L14" s="67"/>
      <c r="M14" s="67"/>
      <c r="N14" s="67"/>
    </row>
    <row r="16" spans="2:17" x14ac:dyDescent="0.35">
      <c r="C16" s="70" t="s">
        <v>17</v>
      </c>
      <c r="D16" s="66">
        <f>(2/0.0463)+(99.6*0.0007/(0.0463*0.0463))</f>
        <v>75.719903530827679</v>
      </c>
    </row>
    <row r="17" spans="3:10" x14ac:dyDescent="0.35">
      <c r="C17" s="70" t="s">
        <v>17</v>
      </c>
      <c r="D17" s="66">
        <f>F14*((J5/F5)+(P5/N5))</f>
        <v>7.5719903530827692E-2</v>
      </c>
    </row>
    <row r="18" spans="3:10" x14ac:dyDescent="0.35">
      <c r="C18" s="73"/>
      <c r="D18" s="73"/>
      <c r="J18" s="4"/>
    </row>
    <row r="19" spans="3:10" x14ac:dyDescent="0.35">
      <c r="C19" s="70" t="s">
        <v>18</v>
      </c>
      <c r="D19" s="66">
        <f>D16/F14</f>
        <v>35.199111781900825</v>
      </c>
      <c r="J19" s="3"/>
    </row>
    <row r="20" spans="3:10" x14ac:dyDescent="0.35">
      <c r="I20" s="4"/>
    </row>
    <row r="21" spans="3:10" x14ac:dyDescent="0.35">
      <c r="C21" s="70" t="s">
        <v>19</v>
      </c>
      <c r="D21" s="70"/>
      <c r="E21" s="65" t="s">
        <v>49</v>
      </c>
      <c r="F21" s="65"/>
      <c r="I21" s="4"/>
    </row>
    <row r="23" spans="3:10" x14ac:dyDescent="0.35">
      <c r="I23" s="4"/>
    </row>
    <row r="25" spans="3:10" x14ac:dyDescent="0.35">
      <c r="E25" s="28"/>
      <c r="F25" s="28"/>
      <c r="G25" s="28"/>
    </row>
  </sheetData>
  <mergeCells count="21">
    <mergeCell ref="F5:F9"/>
    <mergeCell ref="H5:I9"/>
    <mergeCell ref="J5:K9"/>
    <mergeCell ref="E25:G25"/>
    <mergeCell ref="D5:E9"/>
    <mergeCell ref="C11:F11"/>
    <mergeCell ref="C12:F12"/>
    <mergeCell ref="G11:H11"/>
    <mergeCell ref="G12:H12"/>
    <mergeCell ref="C14:E14"/>
    <mergeCell ref="L2:P2"/>
    <mergeCell ref="P5:P9"/>
    <mergeCell ref="M5:M9"/>
    <mergeCell ref="N5:N9"/>
    <mergeCell ref="C2:K2"/>
    <mergeCell ref="D3:E3"/>
    <mergeCell ref="H3:I3"/>
    <mergeCell ref="J3:K3"/>
    <mergeCell ref="D4:E4"/>
    <mergeCell ref="J4:K4"/>
    <mergeCell ref="H4:I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2721-B1BF-4B83-85B6-B6AD01A480B3}">
  <dimension ref="A1:N20"/>
  <sheetViews>
    <sheetView showGridLines="0" zoomScaleNormal="100" workbookViewId="0">
      <selection activeCell="O4" sqref="O3:O4"/>
    </sheetView>
  </sheetViews>
  <sheetFormatPr defaultRowHeight="14.5" x14ac:dyDescent="0.35"/>
  <cols>
    <col min="3" max="3" width="16.6328125" customWidth="1"/>
    <col min="5" max="6" width="16.6328125" customWidth="1"/>
    <col min="8" max="8" width="16.6328125" customWidth="1"/>
    <col min="10" max="12" width="10.6328125" customWidth="1"/>
  </cols>
  <sheetData>
    <row r="1" spans="1:14" ht="14.5" customHeight="1" x14ac:dyDescent="0.35">
      <c r="A1" s="29" t="s">
        <v>28</v>
      </c>
      <c r="B1" s="29"/>
      <c r="C1" s="7"/>
    </row>
    <row r="2" spans="1:14" x14ac:dyDescent="0.35">
      <c r="A2" s="29"/>
      <c r="B2" s="29"/>
      <c r="C2" s="7"/>
    </row>
    <row r="4" spans="1:14" x14ac:dyDescent="0.35">
      <c r="B4" s="10" t="s">
        <v>20</v>
      </c>
      <c r="C4" s="10" t="s">
        <v>9</v>
      </c>
      <c r="D4" s="10" t="s">
        <v>21</v>
      </c>
      <c r="E4" s="10" t="s">
        <v>9</v>
      </c>
      <c r="F4" s="10" t="s">
        <v>22</v>
      </c>
      <c r="G4" s="10" t="s">
        <v>2</v>
      </c>
      <c r="H4" s="10" t="s">
        <v>23</v>
      </c>
      <c r="I4" s="6"/>
      <c r="J4" s="33" t="s">
        <v>24</v>
      </c>
      <c r="L4" s="6"/>
    </row>
    <row r="5" spans="1:14" x14ac:dyDescent="0.35">
      <c r="B5" s="9" t="s">
        <v>13</v>
      </c>
      <c r="C5" s="9" t="s">
        <v>13</v>
      </c>
      <c r="D5" s="9" t="s">
        <v>11</v>
      </c>
      <c r="E5" s="9" t="s">
        <v>11</v>
      </c>
      <c r="F5" s="9" t="s">
        <v>11</v>
      </c>
      <c r="G5" s="9" t="s">
        <v>11</v>
      </c>
      <c r="H5" s="9" t="s">
        <v>11</v>
      </c>
      <c r="I5" s="6"/>
      <c r="J5" s="34"/>
      <c r="L5" s="6"/>
    </row>
    <row r="6" spans="1:14" x14ac:dyDescent="0.35">
      <c r="B6" s="30">
        <v>30</v>
      </c>
      <c r="C6" s="19">
        <v>1</v>
      </c>
      <c r="D6" s="5">
        <v>735</v>
      </c>
      <c r="E6" s="19">
        <v>1</v>
      </c>
      <c r="F6" s="19">
        <f>AVERAGE(D6:D8)</f>
        <v>729.66666666666663</v>
      </c>
      <c r="G6" s="5">
        <f>ABS($F$6-D6)</f>
        <v>5.3333333333333712</v>
      </c>
      <c r="H6" s="19">
        <v>2</v>
      </c>
      <c r="I6" s="6"/>
      <c r="J6" s="9" t="s">
        <v>11</v>
      </c>
      <c r="L6" s="6"/>
    </row>
    <row r="7" spans="1:14" x14ac:dyDescent="0.35">
      <c r="B7" s="30"/>
      <c r="C7" s="20"/>
      <c r="D7" s="5">
        <v>728</v>
      </c>
      <c r="E7" s="20"/>
      <c r="F7" s="20"/>
      <c r="G7" s="5">
        <f>ABS($F$6-D7)</f>
        <v>1.6666666666666288</v>
      </c>
      <c r="H7" s="20"/>
      <c r="I7" s="6"/>
      <c r="J7" s="14">
        <v>260</v>
      </c>
      <c r="L7" s="6"/>
    </row>
    <row r="8" spans="1:14" x14ac:dyDescent="0.35">
      <c r="B8" s="30"/>
      <c r="C8" s="20"/>
      <c r="D8" s="5">
        <v>726</v>
      </c>
      <c r="E8" s="20"/>
      <c r="F8" s="21"/>
      <c r="G8" s="5">
        <f>ABS($F$6-D8)</f>
        <v>3.6666666666666288</v>
      </c>
      <c r="H8" s="20"/>
      <c r="I8" s="6"/>
      <c r="J8" s="6"/>
      <c r="K8" s="6"/>
      <c r="L8" s="6"/>
    </row>
    <row r="9" spans="1:14" x14ac:dyDescent="0.35">
      <c r="B9" s="30">
        <v>34</v>
      </c>
      <c r="C9" s="20"/>
      <c r="D9" s="5">
        <v>730</v>
      </c>
      <c r="E9" s="20"/>
      <c r="F9" s="19">
        <f>AVERAGE(D9:D11)</f>
        <v>733</v>
      </c>
      <c r="G9" s="5">
        <f>ABS($F$9-D9)</f>
        <v>3</v>
      </c>
      <c r="H9" s="20"/>
      <c r="I9" s="6"/>
      <c r="J9" s="31" t="s">
        <v>25</v>
      </c>
      <c r="K9" s="32" t="s">
        <v>25</v>
      </c>
      <c r="L9" s="11" t="s">
        <v>21</v>
      </c>
      <c r="N9">
        <v>55</v>
      </c>
    </row>
    <row r="10" spans="1:14" x14ac:dyDescent="0.35">
      <c r="B10" s="30"/>
      <c r="C10" s="20"/>
      <c r="D10" s="5">
        <v>739</v>
      </c>
      <c r="E10" s="20"/>
      <c r="F10" s="20"/>
      <c r="G10" s="5">
        <f>ABS($F$9-D10)</f>
        <v>6</v>
      </c>
      <c r="H10" s="20"/>
      <c r="I10" s="6"/>
      <c r="J10" s="31"/>
      <c r="K10" s="32"/>
      <c r="L10" s="12" t="s">
        <v>26</v>
      </c>
    </row>
    <row r="11" spans="1:14" x14ac:dyDescent="0.35">
      <c r="B11" s="30"/>
      <c r="C11" s="20"/>
      <c r="D11" s="5">
        <v>730</v>
      </c>
      <c r="E11" s="20"/>
      <c r="F11" s="21"/>
      <c r="G11" s="5">
        <f>ABS($F$9-D11)</f>
        <v>3</v>
      </c>
      <c r="H11" s="20"/>
      <c r="I11" s="6"/>
      <c r="J11" s="9" t="s">
        <v>13</v>
      </c>
      <c r="K11" s="9" t="s">
        <v>27</v>
      </c>
      <c r="L11" s="13" t="s">
        <v>11</v>
      </c>
    </row>
    <row r="12" spans="1:14" x14ac:dyDescent="0.35">
      <c r="B12" s="30">
        <v>38</v>
      </c>
      <c r="C12" s="20"/>
      <c r="D12" s="5">
        <v>730</v>
      </c>
      <c r="E12" s="20"/>
      <c r="F12" s="19">
        <f>AVERAGE(D12:D14)</f>
        <v>732.33333333333337</v>
      </c>
      <c r="G12" s="5">
        <f>ABS($F$12-D12)</f>
        <v>2.3333333333333712</v>
      </c>
      <c r="H12" s="20"/>
      <c r="I12" s="6"/>
      <c r="J12" s="5">
        <v>34.61</v>
      </c>
      <c r="K12" s="8">
        <v>0.60399999999999998</v>
      </c>
      <c r="L12" s="5">
        <f>MAX(F6:F20)</f>
        <v>733</v>
      </c>
    </row>
    <row r="13" spans="1:14" x14ac:dyDescent="0.35">
      <c r="B13" s="30"/>
      <c r="C13" s="20"/>
      <c r="D13" s="5">
        <v>733</v>
      </c>
      <c r="E13" s="20"/>
      <c r="F13" s="20"/>
      <c r="G13" s="5">
        <f>ABS($F$12-D13)</f>
        <v>0.66666666666662877</v>
      </c>
      <c r="H13" s="20"/>
      <c r="I13" s="6"/>
      <c r="J13" s="6"/>
      <c r="K13" s="6"/>
      <c r="L13" s="6"/>
    </row>
    <row r="14" spans="1:14" x14ac:dyDescent="0.35">
      <c r="B14" s="30"/>
      <c r="C14" s="20"/>
      <c r="D14" s="5">
        <v>734</v>
      </c>
      <c r="E14" s="20"/>
      <c r="F14" s="21"/>
      <c r="G14" s="5">
        <f>ABS($F$12-D14)</f>
        <v>1.6666666666666288</v>
      </c>
      <c r="H14" s="20"/>
      <c r="I14" s="6"/>
      <c r="J14" s="6"/>
      <c r="K14" s="6"/>
      <c r="L14" s="6"/>
    </row>
    <row r="15" spans="1:14" x14ac:dyDescent="0.35">
      <c r="B15" s="30">
        <v>40</v>
      </c>
      <c r="C15" s="20"/>
      <c r="D15" s="5">
        <v>726</v>
      </c>
      <c r="E15" s="20"/>
      <c r="F15" s="19">
        <f>AVERAGE(D15:D17)</f>
        <v>724.33333333333337</v>
      </c>
      <c r="G15" s="5">
        <f>ABS($F$15-D15)</f>
        <v>1.6666666666666288</v>
      </c>
      <c r="H15" s="20"/>
      <c r="I15" s="6"/>
      <c r="J15" s="6"/>
      <c r="K15" s="6"/>
      <c r="L15" s="6"/>
    </row>
    <row r="16" spans="1:14" x14ac:dyDescent="0.35">
      <c r="B16" s="30"/>
      <c r="C16" s="20"/>
      <c r="D16" s="5">
        <v>722</v>
      </c>
      <c r="E16" s="20"/>
      <c r="F16" s="20"/>
      <c r="G16" s="5">
        <f>ABS($F$15-D16)</f>
        <v>2.3333333333333712</v>
      </c>
      <c r="H16" s="20"/>
      <c r="I16" s="6"/>
      <c r="J16" s="6"/>
      <c r="K16" s="6"/>
      <c r="L16" s="6"/>
    </row>
    <row r="17" spans="2:12" x14ac:dyDescent="0.35">
      <c r="B17" s="30"/>
      <c r="C17" s="20"/>
      <c r="D17" s="5">
        <v>725</v>
      </c>
      <c r="E17" s="20"/>
      <c r="F17" s="21"/>
      <c r="G17" s="5">
        <f>ABS($F$15-D17)</f>
        <v>0.66666666666662877</v>
      </c>
      <c r="H17" s="20"/>
      <c r="I17" s="6"/>
      <c r="J17" s="6"/>
      <c r="K17" s="6"/>
      <c r="L17" s="6"/>
    </row>
    <row r="18" spans="2:12" x14ac:dyDescent="0.35">
      <c r="B18" s="30">
        <v>43</v>
      </c>
      <c r="C18" s="20"/>
      <c r="D18" s="14">
        <v>716</v>
      </c>
      <c r="E18" s="20"/>
      <c r="F18" s="19">
        <f>AVERAGE(D18:D20)</f>
        <v>716.66666666666663</v>
      </c>
      <c r="G18" s="14">
        <f>ABS($F$18-D18)</f>
        <v>0.66666666666662877</v>
      </c>
      <c r="H18" s="20"/>
    </row>
    <row r="19" spans="2:12" x14ac:dyDescent="0.35">
      <c r="B19" s="30"/>
      <c r="C19" s="20"/>
      <c r="D19" s="14">
        <v>714</v>
      </c>
      <c r="E19" s="20"/>
      <c r="F19" s="20"/>
      <c r="G19" s="15">
        <f>ABS($F$18-D1)</f>
        <v>716.66666666666663</v>
      </c>
      <c r="H19" s="20"/>
    </row>
    <row r="20" spans="2:12" x14ac:dyDescent="0.35">
      <c r="B20" s="30"/>
      <c r="C20" s="21"/>
      <c r="D20" s="14">
        <v>720</v>
      </c>
      <c r="E20" s="21"/>
      <c r="F20" s="21"/>
      <c r="G20" s="14">
        <f>ABS($F$18-D20)</f>
        <v>3.3333333333333712</v>
      </c>
      <c r="H20" s="21"/>
    </row>
  </sheetData>
  <autoFilter ref="B4:B17" xr:uid="{24D62721-B1BF-4B83-85B6-B6AD01A480B3}"/>
  <mergeCells count="17">
    <mergeCell ref="B18:B20"/>
    <mergeCell ref="C6:C20"/>
    <mergeCell ref="E6:E20"/>
    <mergeCell ref="H6:H20"/>
    <mergeCell ref="F18:F20"/>
    <mergeCell ref="J9:J10"/>
    <mergeCell ref="K9:K10"/>
    <mergeCell ref="J4:J5"/>
    <mergeCell ref="B6:B8"/>
    <mergeCell ref="B12:B14"/>
    <mergeCell ref="A1:B2"/>
    <mergeCell ref="B15:B17"/>
    <mergeCell ref="B9:B11"/>
    <mergeCell ref="F6:F8"/>
    <mergeCell ref="F9:F11"/>
    <mergeCell ref="F12:F14"/>
    <mergeCell ref="F15:F17"/>
  </mergeCells>
  <conditionalFormatting sqref="J16">
    <cfRule type="colorScale" priority="1">
      <colorScale>
        <cfvo type="min"/>
        <cfvo type="max"/>
        <color theme="0"/>
        <color rgb="FFFF7575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98977-D5A7-475C-BBFD-867A87E65CDA}">
  <dimension ref="A1:P10"/>
  <sheetViews>
    <sheetView showGridLines="0" tabSelected="1" topLeftCell="B1" zoomScale="85" zoomScaleNormal="85" workbookViewId="0">
      <selection activeCell="G17" sqref="G17"/>
    </sheetView>
  </sheetViews>
  <sheetFormatPr defaultRowHeight="14.5" x14ac:dyDescent="0.35"/>
  <cols>
    <col min="3" max="7" width="17.1796875" customWidth="1"/>
    <col min="8" max="8" width="20.6328125" customWidth="1"/>
    <col min="9" max="10" width="17.1796875" customWidth="1"/>
  </cols>
  <sheetData>
    <row r="1" spans="1:16" x14ac:dyDescent="0.35">
      <c r="A1" s="29" t="s">
        <v>29</v>
      </c>
      <c r="B1" s="29"/>
      <c r="C1" s="29"/>
    </row>
    <row r="2" spans="1:16" x14ac:dyDescent="0.35">
      <c r="A2" s="29"/>
      <c r="B2" s="29"/>
      <c r="C2" s="29"/>
    </row>
    <row r="4" spans="1:16" x14ac:dyDescent="0.35">
      <c r="B4" s="35" t="s">
        <v>44</v>
      </c>
      <c r="C4" s="17" t="s">
        <v>34</v>
      </c>
      <c r="D4" s="17" t="s">
        <v>34</v>
      </c>
      <c r="E4" s="17" t="s">
        <v>37</v>
      </c>
      <c r="F4" s="17" t="s">
        <v>39</v>
      </c>
      <c r="G4" s="17" t="s">
        <v>41</v>
      </c>
      <c r="H4" s="17" t="s">
        <v>42</v>
      </c>
      <c r="I4" s="43" t="s">
        <v>30</v>
      </c>
      <c r="J4" s="43" t="s">
        <v>43</v>
      </c>
      <c r="K4" s="37" t="s">
        <v>31</v>
      </c>
      <c r="L4" s="38"/>
      <c r="M4" s="37" t="s">
        <v>24</v>
      </c>
      <c r="N4" s="38"/>
      <c r="O4" s="37" t="s">
        <v>46</v>
      </c>
      <c r="P4" s="38"/>
    </row>
    <row r="5" spans="1:16" x14ac:dyDescent="0.35">
      <c r="B5" s="36"/>
      <c r="C5" s="17" t="s">
        <v>35</v>
      </c>
      <c r="D5" s="17" t="s">
        <v>36</v>
      </c>
      <c r="E5" s="17" t="s">
        <v>38</v>
      </c>
      <c r="F5" s="17" t="s">
        <v>40</v>
      </c>
      <c r="G5" s="17" t="s">
        <v>40</v>
      </c>
      <c r="H5" s="17" t="s">
        <v>40</v>
      </c>
      <c r="I5" s="43"/>
      <c r="J5" s="43"/>
      <c r="K5" s="39"/>
      <c r="L5" s="40"/>
      <c r="M5" s="39"/>
      <c r="N5" s="40"/>
      <c r="O5" s="39"/>
      <c r="P5" s="40"/>
    </row>
    <row r="6" spans="1:16" x14ac:dyDescent="0.35">
      <c r="B6" s="17" t="s">
        <v>33</v>
      </c>
      <c r="C6" s="9" t="s">
        <v>32</v>
      </c>
      <c r="D6" s="9" t="s">
        <v>32</v>
      </c>
      <c r="E6" s="9" t="s">
        <v>32</v>
      </c>
      <c r="F6" s="9" t="s">
        <v>11</v>
      </c>
      <c r="G6" s="9" t="s">
        <v>11</v>
      </c>
      <c r="H6" s="9" t="s">
        <v>11</v>
      </c>
      <c r="I6" s="9" t="s">
        <v>33</v>
      </c>
      <c r="J6" s="9" t="s">
        <v>33</v>
      </c>
      <c r="K6" s="41" t="s">
        <v>33</v>
      </c>
      <c r="L6" s="42"/>
      <c r="M6" s="41" t="s">
        <v>11</v>
      </c>
      <c r="N6" s="42"/>
      <c r="O6" s="41" t="s">
        <v>45</v>
      </c>
      <c r="P6" s="42"/>
    </row>
    <row r="7" spans="1:16" x14ac:dyDescent="0.35">
      <c r="B7" s="18">
        <v>16</v>
      </c>
      <c r="C7" s="19">
        <v>256.60000000000002</v>
      </c>
      <c r="D7" s="19">
        <v>62.8</v>
      </c>
      <c r="E7" s="19">
        <v>0.1</v>
      </c>
      <c r="F7" s="19">
        <v>34</v>
      </c>
      <c r="G7" s="19">
        <v>1</v>
      </c>
      <c r="H7" s="19">
        <v>1</v>
      </c>
      <c r="I7" s="19">
        <v>16</v>
      </c>
      <c r="J7" s="19">
        <f>AVERAGE(B7:B10)</f>
        <v>14.25</v>
      </c>
      <c r="K7" s="22">
        <f>ABS(B7-J7)</f>
        <v>1.75</v>
      </c>
      <c r="L7" s="23"/>
      <c r="M7" s="22">
        <v>9.94</v>
      </c>
      <c r="N7" s="23"/>
      <c r="O7" s="22">
        <v>2.2450000000000001</v>
      </c>
      <c r="P7" s="23"/>
    </row>
    <row r="8" spans="1:16" x14ac:dyDescent="0.35">
      <c r="B8" s="18">
        <v>14</v>
      </c>
      <c r="C8" s="20"/>
      <c r="D8" s="20"/>
      <c r="E8" s="20"/>
      <c r="F8" s="20"/>
      <c r="G8" s="20"/>
      <c r="H8" s="20"/>
      <c r="I8" s="20"/>
      <c r="J8" s="20"/>
      <c r="K8" s="24"/>
      <c r="L8" s="25"/>
      <c r="M8" s="24">
        <v>7.62</v>
      </c>
      <c r="N8" s="25"/>
      <c r="O8" s="24">
        <v>1.97</v>
      </c>
      <c r="P8" s="25"/>
    </row>
    <row r="9" spans="1:16" x14ac:dyDescent="0.35">
      <c r="B9" s="18">
        <v>13</v>
      </c>
      <c r="C9" s="20"/>
      <c r="D9" s="20"/>
      <c r="E9" s="20"/>
      <c r="F9" s="20"/>
      <c r="G9" s="20"/>
      <c r="H9" s="20"/>
      <c r="I9" s="20"/>
      <c r="J9" s="20"/>
      <c r="K9" s="24"/>
      <c r="L9" s="25"/>
      <c r="M9" s="24">
        <v>6.58</v>
      </c>
      <c r="N9" s="25"/>
      <c r="O9" s="24">
        <v>1.83</v>
      </c>
      <c r="P9" s="25"/>
    </row>
    <row r="10" spans="1:16" x14ac:dyDescent="0.35">
      <c r="B10" s="18">
        <v>14</v>
      </c>
      <c r="C10" s="21"/>
      <c r="D10" s="21"/>
      <c r="E10" s="21"/>
      <c r="F10" s="21"/>
      <c r="G10" s="21"/>
      <c r="H10" s="21"/>
      <c r="I10" s="21"/>
      <c r="J10" s="21"/>
      <c r="K10" s="26"/>
      <c r="L10" s="27"/>
      <c r="M10" s="26">
        <v>7.62</v>
      </c>
      <c r="N10" s="27"/>
      <c r="O10" s="26">
        <v>1.97</v>
      </c>
      <c r="P10" s="27"/>
    </row>
  </sheetData>
  <mergeCells count="27">
    <mergeCell ref="A1:C2"/>
    <mergeCell ref="I4:I5"/>
    <mergeCell ref="J4:J5"/>
    <mergeCell ref="C7:C10"/>
    <mergeCell ref="D7:D10"/>
    <mergeCell ref="E7:E10"/>
    <mergeCell ref="F7:F10"/>
    <mergeCell ref="K7:L10"/>
    <mergeCell ref="G7:G10"/>
    <mergeCell ref="H7:H10"/>
    <mergeCell ref="I7:I10"/>
    <mergeCell ref="J7:J10"/>
    <mergeCell ref="B4:B5"/>
    <mergeCell ref="M4:N5"/>
    <mergeCell ref="O4:P5"/>
    <mergeCell ref="M6:N6"/>
    <mergeCell ref="O6:P6"/>
    <mergeCell ref="K6:L6"/>
    <mergeCell ref="K4:L5"/>
    <mergeCell ref="M7:N7"/>
    <mergeCell ref="M8:N8"/>
    <mergeCell ref="M9:N9"/>
    <mergeCell ref="M10:N10"/>
    <mergeCell ref="O7:P7"/>
    <mergeCell ref="O8:P8"/>
    <mergeCell ref="O9:P9"/>
    <mergeCell ref="O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Parte A</vt:lpstr>
      <vt:lpstr>Parte B</vt:lpstr>
      <vt:lpstr>Parte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Tiago FM</cp:lastModifiedBy>
  <dcterms:created xsi:type="dcterms:W3CDTF">2021-10-29T10:31:04Z</dcterms:created>
  <dcterms:modified xsi:type="dcterms:W3CDTF">2021-11-12T14:31:45Z</dcterms:modified>
</cp:coreProperties>
</file>