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codeName="EstaPastaDeTrabalho"/>
  <xr:revisionPtr revIDLastSave="0" documentId="13_ncr:1_{D4F34329-8867-4F69-8011-7D5B7AB3E187}" xr6:coauthVersionLast="47" xr6:coauthVersionMax="47" xr10:uidLastSave="{00000000-0000-0000-0000-000000000000}"/>
  <bookViews>
    <workbookView xWindow="-108" yWindow="-108" windowWidth="23256" windowHeight="12456" tabRatio="934" xr2:uid="{00000000-000D-0000-FFFF-FFFF00000000}"/>
  </bookViews>
  <sheets>
    <sheet name="DIC-DBC" sheetId="20" r:id="rId1"/>
    <sheet name="EFEITOS" sheetId="24" r:id="rId2"/>
    <sheet name="DIC-DBC-ANOVA" sheetId="22" r:id="rId3"/>
    <sheet name="QUALI" sheetId="3" r:id="rId4"/>
    <sheet name="QUANTI_LINEAR" sheetId="4" r:id="rId5"/>
    <sheet name="QUANTI_QUADRATICA" sheetId="23" r:id="rId6"/>
    <sheet name="FAT1_SI" sheetId="8" r:id="rId7"/>
    <sheet name="FAT1_CI" sheetId="19" r:id="rId8"/>
    <sheet name="FAT2_SI" sheetId="6" r:id="rId9"/>
    <sheet name="FAT2_CI" sheetId="5" r:id="rId10"/>
    <sheet name="FAT3" sheetId="14" r:id="rId11"/>
    <sheet name="maize" sheetId="2" r:id="rId12"/>
  </sheets>
  <definedNames>
    <definedName name="_xlnm._FilterDatabase" localSheetId="7" hidden="1">FAT1_CI!$A$1:$C$49</definedName>
    <definedName name="_xlnm._FilterDatabase" localSheetId="9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2" l="1"/>
  <c r="C16" i="22"/>
  <c r="N8" i="24"/>
  <c r="N7" i="24"/>
  <c r="J14" i="24"/>
  <c r="I14" i="24"/>
  <c r="I3" i="24"/>
  <c r="J3" i="24"/>
  <c r="I4" i="24"/>
  <c r="J4" i="24"/>
  <c r="I5" i="24"/>
  <c r="J5" i="24"/>
  <c r="I6" i="24"/>
  <c r="J6" i="24"/>
  <c r="I7" i="24"/>
  <c r="J7" i="24"/>
  <c r="I8" i="24"/>
  <c r="J8" i="24"/>
  <c r="I9" i="24"/>
  <c r="J9" i="24"/>
  <c r="I10" i="24"/>
  <c r="J10" i="24"/>
  <c r="I11" i="24"/>
  <c r="J11" i="24"/>
  <c r="I12" i="24"/>
  <c r="J12" i="24"/>
  <c r="I13" i="24"/>
  <c r="J13" i="24"/>
  <c r="J2" i="24"/>
  <c r="I2" i="24"/>
  <c r="E9" i="24"/>
  <c r="G4" i="24" l="1"/>
  <c r="G7" i="24"/>
  <c r="G9" i="24"/>
  <c r="F5" i="24"/>
  <c r="F4" i="24"/>
  <c r="F3" i="24"/>
  <c r="F2" i="24"/>
  <c r="D3" i="24"/>
  <c r="D4" i="24"/>
  <c r="D5" i="24"/>
  <c r="D6" i="24"/>
  <c r="D7" i="24"/>
  <c r="D8" i="24"/>
  <c r="D9" i="24"/>
  <c r="D10" i="24"/>
  <c r="D11" i="24"/>
  <c r="D12" i="24"/>
  <c r="G12" i="24" s="1"/>
  <c r="D13" i="24"/>
  <c r="D2" i="24"/>
  <c r="E10" i="24"/>
  <c r="G10" i="24" s="1"/>
  <c r="E11" i="24"/>
  <c r="G11" i="24" s="1"/>
  <c r="E12" i="24"/>
  <c r="E13" i="24"/>
  <c r="E7" i="24"/>
  <c r="E8" i="24"/>
  <c r="G8" i="24" s="1"/>
  <c r="E6" i="24"/>
  <c r="G6" i="24" s="1"/>
  <c r="E3" i="24"/>
  <c r="G3" i="24" s="1"/>
  <c r="E4" i="24"/>
  <c r="E5" i="24"/>
  <c r="G5" i="24" s="1"/>
  <c r="E2" i="24"/>
  <c r="G2" i="24" s="1"/>
  <c r="G19" i="22"/>
  <c r="G12" i="22"/>
  <c r="L3" i="22"/>
  <c r="M3" i="22" s="1"/>
  <c r="L4" i="22"/>
  <c r="M4" i="22" s="1"/>
  <c r="L2" i="22"/>
  <c r="M2" i="22" s="1"/>
  <c r="K5" i="22"/>
  <c r="K6" i="22" s="1"/>
  <c r="H8" i="24" l="1"/>
  <c r="H7" i="24"/>
  <c r="H13" i="24"/>
  <c r="H6" i="24"/>
  <c r="H10" i="24"/>
  <c r="H9" i="24"/>
  <c r="G13" i="24"/>
  <c r="H5" i="24"/>
  <c r="H4" i="24"/>
  <c r="H12" i="24"/>
  <c r="H3" i="24"/>
  <c r="H2" i="24"/>
  <c r="H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J5" i="22" l="1"/>
  <c r="J6" i="22" s="1"/>
  <c r="I5" i="22"/>
  <c r="I6" i="22" s="1"/>
  <c r="H5" i="22"/>
  <c r="H6" i="22" l="1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<sst xmlns="http://schemas.openxmlformats.org/spreadsheetml/2006/main" count="1842" uniqueCount="86">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</sst>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1"/>
    <xf numFmtId="0" fontId="0" fillId="0" borderId="0" xfId="0" applyFill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B58C24C4-8843-4033-9695-79C4120512E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6E68B533-9725-40BA-89D1-A837F8BCC674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E21"/>
  <sheetViews>
    <sheetView tabSelected="1" zoomScale="115" zoomScaleNormal="115" workbookViewId="0">
      <selection activeCell="G8" sqref="G8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7.5546875" bestFit="1" customWidth="1"/>
  </cols>
  <sheetData>
    <row r="1" spans="1:5" x14ac:dyDescent="0.3">
      <c r="A1" t="s">
        <v>74</v>
      </c>
      <c r="B1" t="s">
        <v>2</v>
      </c>
      <c r="C1" t="s">
        <v>72</v>
      </c>
      <c r="D1" t="s">
        <v>85</v>
      </c>
      <c r="E1" t="s">
        <v>73</v>
      </c>
    </row>
    <row r="2" spans="1:5" x14ac:dyDescent="0.3">
      <c r="A2">
        <v>50</v>
      </c>
      <c r="B2">
        <v>1</v>
      </c>
      <c r="C2">
        <v>5016.42875</v>
      </c>
      <c r="D2">
        <v>5.0199999999999996</v>
      </c>
      <c r="E2">
        <v>12.30785</v>
      </c>
    </row>
    <row r="3" spans="1:5" x14ac:dyDescent="0.3">
      <c r="A3">
        <v>50</v>
      </c>
      <c r="B3">
        <v>2</v>
      </c>
      <c r="C3">
        <v>3648.3589000000002</v>
      </c>
      <c r="D3">
        <v>3.65</v>
      </c>
      <c r="E3">
        <v>10.73315</v>
      </c>
    </row>
    <row r="4" spans="1:5" x14ac:dyDescent="0.3">
      <c r="A4">
        <v>50</v>
      </c>
      <c r="B4">
        <v>3</v>
      </c>
      <c r="C4">
        <v>3925.3332500000001</v>
      </c>
      <c r="D4">
        <v>3.93</v>
      </c>
      <c r="E4">
        <v>10.8614</v>
      </c>
    </row>
    <row r="5" spans="1:5" x14ac:dyDescent="0.3">
      <c r="A5">
        <v>50</v>
      </c>
      <c r="B5">
        <v>4</v>
      </c>
      <c r="C5">
        <v>4705.2685000000001</v>
      </c>
      <c r="D5">
        <v>4.71</v>
      </c>
      <c r="E5">
        <v>10.9785</v>
      </c>
    </row>
    <row r="6" spans="1:5" x14ac:dyDescent="0.3">
      <c r="A6">
        <v>70</v>
      </c>
      <c r="B6">
        <v>1</v>
      </c>
      <c r="C6">
        <v>6118.4251000000004</v>
      </c>
      <c r="D6">
        <v>6.12</v>
      </c>
      <c r="E6">
        <v>15.751799999999999</v>
      </c>
    </row>
    <row r="7" spans="1:5" x14ac:dyDescent="0.3">
      <c r="A7">
        <v>70</v>
      </c>
      <c r="B7">
        <v>2</v>
      </c>
      <c r="C7">
        <v>5614.2330499999998</v>
      </c>
      <c r="D7">
        <v>5.61</v>
      </c>
      <c r="E7">
        <v>13.30495</v>
      </c>
    </row>
    <row r="8" spans="1:5" x14ac:dyDescent="0.3">
      <c r="A8">
        <v>70</v>
      </c>
      <c r="B8">
        <v>3</v>
      </c>
      <c r="C8">
        <v>5109.9443499999998</v>
      </c>
      <c r="D8">
        <v>5.1100000000000003</v>
      </c>
      <c r="E8">
        <v>13.88435</v>
      </c>
    </row>
    <row r="9" spans="1:5" x14ac:dyDescent="0.3">
      <c r="A9">
        <v>70</v>
      </c>
      <c r="B9">
        <v>4</v>
      </c>
      <c r="C9">
        <v>4975.8569500000003</v>
      </c>
      <c r="D9">
        <v>4.9800000000000004</v>
      </c>
      <c r="E9">
        <v>13.09225</v>
      </c>
    </row>
    <row r="10" spans="1:5" x14ac:dyDescent="0.3">
      <c r="A10">
        <v>100</v>
      </c>
      <c r="B10">
        <v>1</v>
      </c>
      <c r="C10">
        <v>5464.5280000000002</v>
      </c>
      <c r="D10">
        <v>5.46</v>
      </c>
      <c r="E10">
        <v>16.9224</v>
      </c>
    </row>
    <row r="11" spans="1:5" x14ac:dyDescent="0.3">
      <c r="A11">
        <v>100</v>
      </c>
      <c r="B11">
        <v>2</v>
      </c>
      <c r="C11">
        <v>5551.9511499999999</v>
      </c>
      <c r="D11">
        <v>5.55</v>
      </c>
      <c r="E11">
        <v>14.93085</v>
      </c>
    </row>
    <row r="12" spans="1:5" x14ac:dyDescent="0.3">
      <c r="A12">
        <v>100</v>
      </c>
      <c r="B12">
        <v>3</v>
      </c>
      <c r="C12">
        <v>5723.8487500000001</v>
      </c>
      <c r="D12">
        <v>5.72</v>
      </c>
      <c r="E12">
        <v>16.129000000000001</v>
      </c>
    </row>
    <row r="13" spans="1:5" x14ac:dyDescent="0.3">
      <c r="A13">
        <v>100</v>
      </c>
      <c r="B13">
        <v>4</v>
      </c>
      <c r="C13">
        <v>5869.6974499999997</v>
      </c>
      <c r="D13">
        <v>5.87</v>
      </c>
      <c r="E13">
        <v>15.78145</v>
      </c>
    </row>
    <row r="14" spans="1:5" x14ac:dyDescent="0.3">
      <c r="A14" s="9"/>
      <c r="B14" s="9"/>
    </row>
    <row r="15" spans="1:5" x14ac:dyDescent="0.3">
      <c r="A15" s="9"/>
      <c r="B15" s="9"/>
    </row>
    <row r="16" spans="1:5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zoomScale="160" zoomScaleNormal="160" workbookViewId="0">
      <selection activeCell="D2" sqref="D2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E18" sqref="E18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N21"/>
  <sheetViews>
    <sheetView zoomScale="115" zoomScaleNormal="115" workbookViewId="0">
      <selection activeCell="L12" sqref="L12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6.5546875" bestFit="1" customWidth="1"/>
    <col min="9" max="9" width="7.109375" bestFit="1" customWidth="1"/>
    <col min="10" max="10" width="6" bestFit="1" customWidth="1"/>
  </cols>
  <sheetData>
    <row r="1" spans="1:14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82</v>
      </c>
      <c r="I1" t="s">
        <v>83</v>
      </c>
      <c r="J1" t="s">
        <v>84</v>
      </c>
    </row>
    <row r="2" spans="1:14" x14ac:dyDescent="0.3">
      <c r="A2">
        <v>50</v>
      </c>
      <c r="B2">
        <v>1</v>
      </c>
      <c r="C2" s="17">
        <v>12.30785</v>
      </c>
      <c r="D2" s="17">
        <f>AVERAGE($C$2:$C$13)</f>
        <v>13.723162500000001</v>
      </c>
      <c r="E2" s="17">
        <f>AVERAGE($C$2:$C$5)</f>
        <v>11.220224999999999</v>
      </c>
      <c r="F2" s="17">
        <f>AVERAGE(C2,C6,C10)</f>
        <v>14.994016666666667</v>
      </c>
      <c r="G2" s="17">
        <f>E2-D2</f>
        <v>-2.5029375000000016</v>
      </c>
      <c r="H2" s="17">
        <f>C2-D2-G2</f>
        <v>1.087625000000001</v>
      </c>
      <c r="I2" s="17">
        <f>G2^2</f>
        <v>6.2646961289062579</v>
      </c>
      <c r="J2" s="17">
        <f>H2^2</f>
        <v>1.1829281406250021</v>
      </c>
    </row>
    <row r="3" spans="1:14" x14ac:dyDescent="0.3">
      <c r="A3">
        <v>50</v>
      </c>
      <c r="B3">
        <v>2</v>
      </c>
      <c r="C3" s="17">
        <v>10.73315</v>
      </c>
      <c r="D3" s="17">
        <f t="shared" ref="D3:D13" si="0">AVERAGE($C$2:$C$13)</f>
        <v>13.723162500000001</v>
      </c>
      <c r="E3" s="17">
        <f t="shared" ref="E3:E5" si="1">AVERAGE($C$2:$C$5)</f>
        <v>11.220224999999999</v>
      </c>
      <c r="F3" s="17">
        <f>AVERAGE(C3,C7,C11)</f>
        <v>12.989649999999999</v>
      </c>
      <c r="G3" s="17">
        <f t="shared" ref="G3:G13" si="2">E3-D3</f>
        <v>-2.5029375000000016</v>
      </c>
      <c r="H3" s="17">
        <f t="shared" ref="H3:H13" si="3">C3-D3-G3</f>
        <v>-0.48707499999999904</v>
      </c>
      <c r="I3" s="17">
        <f t="shared" ref="I3:I13" si="4">G3^2</f>
        <v>6.2646961289062579</v>
      </c>
      <c r="J3" s="17">
        <f t="shared" ref="J3:J13" si="5">H3^2</f>
        <v>0.23724205562499906</v>
      </c>
    </row>
    <row r="4" spans="1:14" x14ac:dyDescent="0.3">
      <c r="A4">
        <v>50</v>
      </c>
      <c r="B4">
        <v>3</v>
      </c>
      <c r="C4" s="17">
        <v>10.8614</v>
      </c>
      <c r="D4" s="17">
        <f t="shared" si="0"/>
        <v>13.723162500000001</v>
      </c>
      <c r="E4" s="17">
        <f t="shared" si="1"/>
        <v>11.220224999999999</v>
      </c>
      <c r="F4" s="17">
        <f>AVERAGE(C4,C8,C12)</f>
        <v>13.624916666666669</v>
      </c>
      <c r="G4" s="17">
        <f t="shared" si="2"/>
        <v>-2.5029375000000016</v>
      </c>
      <c r="H4" s="17">
        <f t="shared" si="3"/>
        <v>-0.35882499999999951</v>
      </c>
      <c r="I4" s="17">
        <f t="shared" si="4"/>
        <v>6.2646961289062579</v>
      </c>
      <c r="J4" s="17">
        <f t="shared" si="5"/>
        <v>0.12875538062499964</v>
      </c>
      <c r="N4">
        <v>-2.5029375000000016</v>
      </c>
    </row>
    <row r="5" spans="1:14" x14ac:dyDescent="0.3">
      <c r="A5">
        <v>50</v>
      </c>
      <c r="B5">
        <v>4</v>
      </c>
      <c r="C5" s="17">
        <v>10.9785</v>
      </c>
      <c r="D5" s="17">
        <f t="shared" si="0"/>
        <v>13.723162500000001</v>
      </c>
      <c r="E5" s="17">
        <f t="shared" si="1"/>
        <v>11.220224999999999</v>
      </c>
      <c r="F5" s="17">
        <f>AVERAGE(C5,C9,C13)</f>
        <v>13.284066666666666</v>
      </c>
      <c r="G5" s="17">
        <f t="shared" si="2"/>
        <v>-2.5029375000000016</v>
      </c>
      <c r="H5" s="17">
        <f t="shared" si="3"/>
        <v>-0.24172499999999886</v>
      </c>
      <c r="I5" s="17">
        <f t="shared" si="4"/>
        <v>6.2646961289062579</v>
      </c>
      <c r="J5" s="17">
        <f t="shared" si="5"/>
        <v>5.8430975624999451E-2</v>
      </c>
      <c r="N5">
        <v>0.28517499999999885</v>
      </c>
    </row>
    <row r="6" spans="1:14" x14ac:dyDescent="0.3">
      <c r="A6">
        <v>70</v>
      </c>
      <c r="B6">
        <v>1</v>
      </c>
      <c r="C6" s="17">
        <v>15.751799999999999</v>
      </c>
      <c r="D6" s="17">
        <f t="shared" si="0"/>
        <v>13.723162500000001</v>
      </c>
      <c r="E6" s="17">
        <f>AVERAGE($C$6:$C$9)</f>
        <v>14.0083375</v>
      </c>
      <c r="F6" s="17">
        <v>14.994016666666667</v>
      </c>
      <c r="G6" s="17">
        <f t="shared" si="2"/>
        <v>0.28517499999999885</v>
      </c>
      <c r="H6" s="17">
        <f t="shared" si="3"/>
        <v>1.7434624999999997</v>
      </c>
      <c r="I6" s="17">
        <f t="shared" si="4"/>
        <v>8.1324780624999343E-2</v>
      </c>
      <c r="J6" s="17">
        <f t="shared" si="5"/>
        <v>3.039661488906249</v>
      </c>
      <c r="N6">
        <v>2.2177624999999992</v>
      </c>
    </row>
    <row r="7" spans="1:14" x14ac:dyDescent="0.3">
      <c r="A7">
        <v>70</v>
      </c>
      <c r="B7">
        <v>2</v>
      </c>
      <c r="C7" s="17">
        <v>13.30495</v>
      </c>
      <c r="D7" s="17">
        <f t="shared" si="0"/>
        <v>13.723162500000001</v>
      </c>
      <c r="E7" s="17">
        <f t="shared" ref="E7:E8" si="6">AVERAGE($C$6:$C$9)</f>
        <v>14.0083375</v>
      </c>
      <c r="F7" s="17">
        <v>12.989649999999999</v>
      </c>
      <c r="G7" s="17">
        <f t="shared" si="2"/>
        <v>0.28517499999999885</v>
      </c>
      <c r="H7" s="17">
        <f t="shared" si="3"/>
        <v>-0.70338749999999983</v>
      </c>
      <c r="I7" s="17">
        <f t="shared" si="4"/>
        <v>8.1324780624999343E-2</v>
      </c>
      <c r="J7" s="17">
        <f t="shared" si="5"/>
        <v>0.49475397515624975</v>
      </c>
      <c r="N7">
        <f>SUMSQ(N4:N6)</f>
        <v>11.264491415937504</v>
      </c>
    </row>
    <row r="8" spans="1:14" x14ac:dyDescent="0.3">
      <c r="A8">
        <v>70</v>
      </c>
      <c r="B8">
        <v>3</v>
      </c>
      <c r="C8" s="17">
        <v>13.88435</v>
      </c>
      <c r="D8" s="17">
        <f t="shared" si="0"/>
        <v>13.723162500000001</v>
      </c>
      <c r="E8" s="17">
        <f t="shared" si="6"/>
        <v>14.0083375</v>
      </c>
      <c r="F8" s="17">
        <v>13.624916666666669</v>
      </c>
      <c r="G8" s="17">
        <f t="shared" si="2"/>
        <v>0.28517499999999885</v>
      </c>
      <c r="H8" s="17">
        <f t="shared" si="3"/>
        <v>-0.12398750000000014</v>
      </c>
      <c r="I8" s="17">
        <f t="shared" si="4"/>
        <v>8.1324780624999343E-2</v>
      </c>
      <c r="J8" s="17">
        <f t="shared" si="5"/>
        <v>1.5372900156250034E-2</v>
      </c>
      <c r="N8">
        <f>N7*4</f>
        <v>45.057965663750018</v>
      </c>
    </row>
    <row r="9" spans="1:14" x14ac:dyDescent="0.3">
      <c r="A9">
        <v>70</v>
      </c>
      <c r="B9">
        <v>4</v>
      </c>
      <c r="C9" s="17">
        <v>13.09225</v>
      </c>
      <c r="D9" s="17">
        <f t="shared" si="0"/>
        <v>13.723162500000001</v>
      </c>
      <c r="E9" s="17">
        <f>AVERAGE($C$6:$C$9)</f>
        <v>14.0083375</v>
      </c>
      <c r="F9" s="17">
        <v>13.284066666666666</v>
      </c>
      <c r="G9" s="17">
        <f t="shared" si="2"/>
        <v>0.28517499999999885</v>
      </c>
      <c r="H9" s="17">
        <f t="shared" si="3"/>
        <v>-0.91608749999999972</v>
      </c>
      <c r="I9" s="17">
        <f t="shared" si="4"/>
        <v>8.1324780624999343E-2</v>
      </c>
      <c r="J9" s="17">
        <f t="shared" si="5"/>
        <v>0.83921630765624944</v>
      </c>
    </row>
    <row r="10" spans="1:14" x14ac:dyDescent="0.3">
      <c r="A10">
        <v>100</v>
      </c>
      <c r="B10">
        <v>1</v>
      </c>
      <c r="C10" s="17">
        <v>16.9224</v>
      </c>
      <c r="D10" s="17">
        <f t="shared" si="0"/>
        <v>13.723162500000001</v>
      </c>
      <c r="E10" s="17">
        <f t="shared" ref="E10:E13" si="7">AVERAGE($C$10:$C$13)</f>
        <v>15.940925</v>
      </c>
      <c r="F10" s="17">
        <v>14.994016666666667</v>
      </c>
      <c r="G10" s="17">
        <f t="shared" si="2"/>
        <v>2.2177624999999992</v>
      </c>
      <c r="H10" s="17">
        <f t="shared" si="3"/>
        <v>0.98147499999999965</v>
      </c>
      <c r="I10" s="17">
        <f t="shared" si="4"/>
        <v>4.9184705064062468</v>
      </c>
      <c r="J10" s="17">
        <f t="shared" si="5"/>
        <v>0.96329317562499928</v>
      </c>
    </row>
    <row r="11" spans="1:14" x14ac:dyDescent="0.3">
      <c r="A11">
        <v>100</v>
      </c>
      <c r="B11">
        <v>2</v>
      </c>
      <c r="C11" s="17">
        <v>14.93085</v>
      </c>
      <c r="D11" s="17">
        <f t="shared" si="0"/>
        <v>13.723162500000001</v>
      </c>
      <c r="E11" s="17">
        <f t="shared" si="7"/>
        <v>15.940925</v>
      </c>
      <c r="F11" s="17">
        <v>12.989649999999999</v>
      </c>
      <c r="G11" s="17">
        <f t="shared" si="2"/>
        <v>2.2177624999999992</v>
      </c>
      <c r="H11" s="17">
        <f t="shared" si="3"/>
        <v>-1.0100750000000005</v>
      </c>
      <c r="I11" s="17">
        <f t="shared" si="4"/>
        <v>4.9184705064062468</v>
      </c>
      <c r="J11" s="17">
        <f t="shared" si="5"/>
        <v>1.020251505625001</v>
      </c>
    </row>
    <row r="12" spans="1:14" x14ac:dyDescent="0.3">
      <c r="A12">
        <v>100</v>
      </c>
      <c r="B12">
        <v>3</v>
      </c>
      <c r="C12" s="17">
        <v>16.129000000000001</v>
      </c>
      <c r="D12" s="17">
        <f t="shared" si="0"/>
        <v>13.723162500000001</v>
      </c>
      <c r="E12" s="17">
        <f t="shared" si="7"/>
        <v>15.940925</v>
      </c>
      <c r="F12" s="17">
        <v>13.624916666666669</v>
      </c>
      <c r="G12" s="17">
        <f t="shared" si="2"/>
        <v>2.2177624999999992</v>
      </c>
      <c r="H12" s="17">
        <f t="shared" si="3"/>
        <v>0.18807500000000132</v>
      </c>
      <c r="I12" s="17">
        <f t="shared" si="4"/>
        <v>4.9184705064062468</v>
      </c>
      <c r="J12" s="17">
        <f t="shared" si="5"/>
        <v>3.53722056250005E-2</v>
      </c>
    </row>
    <row r="13" spans="1:14" x14ac:dyDescent="0.3">
      <c r="A13">
        <v>100</v>
      </c>
      <c r="B13">
        <v>4</v>
      </c>
      <c r="C13" s="17">
        <v>15.78145</v>
      </c>
      <c r="D13" s="17">
        <f t="shared" si="0"/>
        <v>13.723162500000001</v>
      </c>
      <c r="E13" s="17">
        <f t="shared" si="7"/>
        <v>15.940925</v>
      </c>
      <c r="F13" s="17">
        <v>13.284066666666666</v>
      </c>
      <c r="G13" s="17">
        <f t="shared" si="2"/>
        <v>2.2177624999999992</v>
      </c>
      <c r="H13" s="17">
        <f t="shared" si="3"/>
        <v>-0.15947500000000048</v>
      </c>
      <c r="I13" s="17">
        <f t="shared" si="4"/>
        <v>4.9184705064062468</v>
      </c>
      <c r="J13" s="17">
        <f t="shared" si="5"/>
        <v>2.5432275625000153E-2</v>
      </c>
    </row>
    <row r="14" spans="1:14" x14ac:dyDescent="0.3">
      <c r="A14" s="9"/>
      <c r="B14" s="9"/>
      <c r="C14" s="17"/>
      <c r="D14" s="17"/>
      <c r="E14" s="17"/>
      <c r="F14" s="17"/>
      <c r="G14" s="17"/>
      <c r="H14" s="17"/>
      <c r="I14" s="17">
        <f>SUM(I2:I13)</f>
        <v>45.057965663750011</v>
      </c>
      <c r="J14" s="17">
        <f>SUM(J2:J13)</f>
        <v>8.0407103868749985</v>
      </c>
    </row>
    <row r="15" spans="1:14" x14ac:dyDescent="0.3">
      <c r="A15" s="9"/>
      <c r="B15" s="9"/>
    </row>
    <row r="16" spans="1:14" x14ac:dyDescent="0.3">
      <c r="A16" s="9"/>
      <c r="B16" s="9"/>
    </row>
    <row r="19" spans="1:1" x14ac:dyDescent="0.3">
      <c r="A19" s="9"/>
    </row>
    <row r="20" spans="1:1" x14ac:dyDescent="0.3">
      <c r="A20" s="9"/>
    </row>
    <row r="21" spans="1:1" x14ac:dyDescent="0.3">
      <c r="A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O7" sqref="O7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5" bestFit="1" customWidth="1"/>
    <col min="8" max="8" width="9" style="5" bestFit="1" customWidth="1"/>
    <col min="9" max="9" width="7" style="5" bestFit="1" customWidth="1"/>
    <col min="10" max="10" width="7.88671875" style="5" bestFit="1" customWidth="1"/>
    <col min="11" max="11" width="6.77734375" style="5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77</v>
      </c>
      <c r="L1" s="5" t="s">
        <v>52</v>
      </c>
      <c r="M1" s="5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5" t="s">
        <v>41</v>
      </c>
      <c r="H2" s="4">
        <v>12.30785</v>
      </c>
      <c r="I2" s="4">
        <v>10.73315</v>
      </c>
      <c r="J2" s="4">
        <v>10.8614</v>
      </c>
      <c r="K2" s="4">
        <v>10.9785</v>
      </c>
      <c r="L2" s="11">
        <f>SUM(H2:K2)</f>
        <v>44.880899999999997</v>
      </c>
      <c r="M2" s="11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5" t="s">
        <v>42</v>
      </c>
      <c r="H3" s="4">
        <v>15.751799999999999</v>
      </c>
      <c r="I3" s="4">
        <v>13.30495</v>
      </c>
      <c r="J3" s="4">
        <v>13.88435</v>
      </c>
      <c r="K3" s="4">
        <v>13.09225</v>
      </c>
      <c r="L3" s="11">
        <f t="shared" ref="L3:L4" si="0">SUM(H3:K3)</f>
        <v>56.033349999999999</v>
      </c>
      <c r="M3" s="11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5" t="s">
        <v>43</v>
      </c>
      <c r="H4" s="4">
        <v>16.9224</v>
      </c>
      <c r="I4" s="4">
        <v>14.93085</v>
      </c>
      <c r="J4" s="4">
        <v>16.129000000000001</v>
      </c>
      <c r="K4" s="4">
        <v>15.78145</v>
      </c>
      <c r="L4" s="11">
        <f t="shared" si="0"/>
        <v>63.7637</v>
      </c>
      <c r="M4" s="11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5" t="s">
        <v>52</v>
      </c>
      <c r="H5" s="18">
        <f>SUM(H2:H4)</f>
        <v>44.982050000000001</v>
      </c>
      <c r="I5" s="18">
        <f t="shared" ref="I5:K5" si="2">SUM(I2:I4)</f>
        <v>38.96895</v>
      </c>
      <c r="J5" s="18">
        <f t="shared" si="2"/>
        <v>40.874750000000006</v>
      </c>
      <c r="K5" s="18">
        <f t="shared" si="2"/>
        <v>39.852199999999996</v>
      </c>
      <c r="L5" s="20">
        <f>SUM(L2:L4)</f>
        <v>164.67795000000001</v>
      </c>
      <c r="M5" s="18"/>
    </row>
    <row r="6" spans="1:13" x14ac:dyDescent="0.3">
      <c r="A6">
        <v>70</v>
      </c>
      <c r="B6">
        <v>1</v>
      </c>
      <c r="C6">
        <v>15.751799999999999</v>
      </c>
      <c r="G6" s="5" t="s">
        <v>66</v>
      </c>
      <c r="H6" s="19">
        <f>H5/3</f>
        <v>14.994016666666667</v>
      </c>
      <c r="I6" s="19">
        <f t="shared" ref="I6:K6" si="3">I5/3</f>
        <v>12.989649999999999</v>
      </c>
      <c r="J6" s="19">
        <f t="shared" si="3"/>
        <v>13.624916666666669</v>
      </c>
      <c r="K6" s="19">
        <f t="shared" si="3"/>
        <v>13.284066666666666</v>
      </c>
      <c r="L6" s="19"/>
      <c r="M6" s="18"/>
    </row>
    <row r="7" spans="1:13" x14ac:dyDescent="0.3">
      <c r="A7">
        <v>70</v>
      </c>
      <c r="B7">
        <v>2</v>
      </c>
      <c r="C7">
        <v>13.30495</v>
      </c>
      <c r="G7" s="5" t="s">
        <v>51</v>
      </c>
      <c r="H7" s="18">
        <f>L5^2 / 12</f>
        <v>2259.902268016875</v>
      </c>
      <c r="I7" s="18"/>
      <c r="J7" s="18"/>
      <c r="K7" s="18"/>
      <c r="L7" s="18"/>
      <c r="M7" s="18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2" t="s">
        <v>58</v>
      </c>
      <c r="G10" s="13" t="s">
        <v>59</v>
      </c>
      <c r="H10" s="13" t="s">
        <v>60</v>
      </c>
      <c r="I10" s="13" t="s">
        <v>61</v>
      </c>
      <c r="J10" s="13" t="s">
        <v>64</v>
      </c>
      <c r="K10" s="13"/>
      <c r="L10" s="13" t="s">
        <v>65</v>
      </c>
    </row>
    <row r="11" spans="1:13" x14ac:dyDescent="0.3">
      <c r="A11">
        <v>100</v>
      </c>
      <c r="B11">
        <v>2</v>
      </c>
      <c r="C11">
        <v>14.93085</v>
      </c>
      <c r="F11" s="5" t="s">
        <v>44</v>
      </c>
      <c r="G11" s="18">
        <v>2</v>
      </c>
      <c r="H11" s="18">
        <f>SUMSQ(L2:L4) / 4 - H7</f>
        <v>45.057965663749656</v>
      </c>
      <c r="I11" s="18">
        <f>H11/G11</f>
        <v>22.528982831874828</v>
      </c>
      <c r="J11" s="18">
        <f>I11/I12</f>
        <v>25.216782564117672</v>
      </c>
      <c r="K11" s="18"/>
      <c r="L11" s="17">
        <v>4.26</v>
      </c>
    </row>
    <row r="12" spans="1:13" x14ac:dyDescent="0.3">
      <c r="A12">
        <v>100</v>
      </c>
      <c r="B12">
        <v>3</v>
      </c>
      <c r="C12">
        <v>16.129000000000001</v>
      </c>
      <c r="F12" s="10" t="s">
        <v>62</v>
      </c>
      <c r="G12" s="18">
        <f>G13-G11</f>
        <v>9</v>
      </c>
      <c r="H12" s="18">
        <f>H13-H11</f>
        <v>8.0407103868751619</v>
      </c>
      <c r="I12" s="18">
        <f>H12/G12</f>
        <v>0.89341226520835137</v>
      </c>
      <c r="J12" s="18"/>
      <c r="K12" s="18"/>
      <c r="L12" s="17"/>
    </row>
    <row r="13" spans="1:13" x14ac:dyDescent="0.3">
      <c r="A13">
        <v>100</v>
      </c>
      <c r="B13">
        <v>4</v>
      </c>
      <c r="C13">
        <v>15.78145</v>
      </c>
      <c r="E13" s="9"/>
      <c r="F13" s="14" t="s">
        <v>63</v>
      </c>
      <c r="G13" s="21">
        <v>11</v>
      </c>
      <c r="H13" s="21">
        <f>SUMSQ(H2:K4) - H7</f>
        <v>53.098676050624817</v>
      </c>
      <c r="I13" s="21"/>
      <c r="J13" s="21"/>
      <c r="K13" s="21"/>
      <c r="L13" s="21"/>
    </row>
    <row r="14" spans="1:13" x14ac:dyDescent="0.3">
      <c r="B14" s="9"/>
      <c r="C14" s="9"/>
      <c r="D14" s="9"/>
      <c r="E14" s="9"/>
      <c r="G14" s="18"/>
      <c r="H14" s="18"/>
      <c r="I14" s="18"/>
      <c r="J14" s="18"/>
      <c r="K14" s="18"/>
      <c r="L14" s="17"/>
    </row>
    <row r="15" spans="1:13" x14ac:dyDescent="0.3">
      <c r="B15" s="9"/>
      <c r="C15" s="9"/>
      <c r="D15" s="9"/>
      <c r="E15" s="9"/>
      <c r="F15" t="s">
        <v>68</v>
      </c>
      <c r="G15" s="18"/>
      <c r="H15" s="18"/>
      <c r="I15" s="18"/>
      <c r="J15" s="18"/>
      <c r="K15" s="18"/>
      <c r="L15" s="17"/>
    </row>
    <row r="16" spans="1:13" x14ac:dyDescent="0.3">
      <c r="B16" s="9"/>
      <c r="C16" s="24">
        <f>_xlfn.VAR.S(C2:C13)</f>
        <v>4.8271523682386199</v>
      </c>
      <c r="D16" s="9"/>
      <c r="E16" s="9"/>
      <c r="F16" s="12" t="s">
        <v>58</v>
      </c>
      <c r="G16" s="22" t="s">
        <v>59</v>
      </c>
      <c r="H16" s="22" t="s">
        <v>60</v>
      </c>
      <c r="I16" s="22" t="s">
        <v>61</v>
      </c>
      <c r="J16" s="22" t="s">
        <v>64</v>
      </c>
      <c r="K16" s="22"/>
      <c r="L16" s="22" t="s">
        <v>65</v>
      </c>
    </row>
    <row r="17" spans="2:12" x14ac:dyDescent="0.3">
      <c r="C17">
        <f>53.1/11</f>
        <v>4.8272727272727272</v>
      </c>
      <c r="F17" s="5" t="s">
        <v>44</v>
      </c>
      <c r="G17" s="18">
        <v>2</v>
      </c>
      <c r="H17" s="18">
        <f>SUMSQ(L2:L4) / 4 - H7</f>
        <v>45.057965663749656</v>
      </c>
      <c r="I17" s="18">
        <f>H17/G17</f>
        <v>22.528982831874828</v>
      </c>
      <c r="J17" s="18">
        <f>I17/I19</f>
        <v>138.78145125230816</v>
      </c>
      <c r="K17" s="18"/>
      <c r="L17" s="17">
        <v>5.14</v>
      </c>
    </row>
    <row r="18" spans="2:12" x14ac:dyDescent="0.3">
      <c r="F18" s="16" t="s">
        <v>69</v>
      </c>
      <c r="G18" s="18">
        <v>3</v>
      </c>
      <c r="H18" s="18">
        <f>SUMSQ(H5:K5) / 3 - H7</f>
        <v>7.0667048856248584</v>
      </c>
      <c r="I18" s="18">
        <f>H18/G18</f>
        <v>2.3555682952082861</v>
      </c>
      <c r="J18" s="18">
        <f>I18/I19</f>
        <v>14.510605692788241</v>
      </c>
      <c r="K18" s="18"/>
      <c r="L18" s="17">
        <v>4.76</v>
      </c>
    </row>
    <row r="19" spans="2:12" ht="18" x14ac:dyDescent="0.3">
      <c r="B19" s="9"/>
      <c r="F19" s="10" t="s">
        <v>62</v>
      </c>
      <c r="G19" s="18">
        <f>G20-G17-G18</f>
        <v>6</v>
      </c>
      <c r="H19" s="18">
        <f>H20-H17-H18</f>
        <v>0.9740055012503035</v>
      </c>
      <c r="I19" s="23">
        <f>H19/G19</f>
        <v>0.16233425020838391</v>
      </c>
      <c r="J19" s="18"/>
      <c r="K19" s="18"/>
      <c r="L19" s="17"/>
    </row>
    <row r="20" spans="2:12" x14ac:dyDescent="0.3">
      <c r="B20" s="9"/>
      <c r="F20" s="14" t="s">
        <v>63</v>
      </c>
      <c r="G20" s="15">
        <v>11</v>
      </c>
      <c r="H20" s="21">
        <f>SUMSQ(H2:K4) - H7</f>
        <v>53.098676050624817</v>
      </c>
      <c r="I20" s="15"/>
      <c r="J20" s="15"/>
      <c r="K20" s="15"/>
      <c r="L20" s="15"/>
    </row>
    <row r="21" spans="2:12" x14ac:dyDescent="0.3">
      <c r="B21" s="9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cols>
    <col min="1" max="16384" width="9.109375" style="2"/>
  </cols>
  <sheetData>
    <row r="1" spans="1:3" x14ac:dyDescent="0.3">
      <c r="A1" s="2" t="s">
        <v>30</v>
      </c>
      <c r="B1" s="2" t="s">
        <v>32</v>
      </c>
      <c r="C1" s="2" t="s">
        <v>31</v>
      </c>
    </row>
    <row r="2" spans="1:3" x14ac:dyDescent="0.3">
      <c r="A2" s="2">
        <v>1</v>
      </c>
      <c r="B2" s="2" t="s">
        <v>46</v>
      </c>
      <c r="C2" s="2">
        <v>8.82</v>
      </c>
    </row>
    <row r="3" spans="1:3" x14ac:dyDescent="0.3">
      <c r="A3" s="2">
        <v>1</v>
      </c>
      <c r="B3" s="2" t="s">
        <v>47</v>
      </c>
      <c r="C3" s="2">
        <v>9.1229999999999993</v>
      </c>
    </row>
    <row r="4" spans="1:3" x14ac:dyDescent="0.3">
      <c r="A4" s="2">
        <v>1</v>
      </c>
      <c r="B4" s="2" t="s">
        <v>48</v>
      </c>
      <c r="C4" s="2">
        <v>7.74</v>
      </c>
    </row>
    <row r="5" spans="1:3" x14ac:dyDescent="0.3">
      <c r="A5" s="2">
        <v>1</v>
      </c>
      <c r="B5" s="2" t="s">
        <v>49</v>
      </c>
      <c r="C5" s="2">
        <v>6.48</v>
      </c>
    </row>
    <row r="6" spans="1:3" x14ac:dyDescent="0.3">
      <c r="A6" s="2">
        <v>1</v>
      </c>
      <c r="B6" s="2" t="s">
        <v>50</v>
      </c>
      <c r="C6" s="2">
        <v>4.0599999999999996</v>
      </c>
    </row>
    <row r="7" spans="1:3" x14ac:dyDescent="0.3">
      <c r="A7" s="2">
        <v>2</v>
      </c>
      <c r="B7" s="2" t="s">
        <v>46</v>
      </c>
      <c r="C7" s="2">
        <v>9.36</v>
      </c>
    </row>
    <row r="8" spans="1:3" x14ac:dyDescent="0.3">
      <c r="A8" s="2">
        <v>2</v>
      </c>
      <c r="B8" s="2" t="s">
        <v>47</v>
      </c>
      <c r="C8" s="2">
        <v>7.86</v>
      </c>
    </row>
    <row r="9" spans="1:3" x14ac:dyDescent="0.3">
      <c r="A9" s="2">
        <v>2</v>
      </c>
      <c r="B9" s="2" t="s">
        <v>48</v>
      </c>
      <c r="C9" s="2">
        <v>8.1229999999999993</v>
      </c>
    </row>
    <row r="10" spans="1:3" x14ac:dyDescent="0.3">
      <c r="A10" s="2">
        <v>2</v>
      </c>
      <c r="B10" s="2" t="s">
        <v>49</v>
      </c>
      <c r="C10" s="2">
        <v>6.72</v>
      </c>
    </row>
    <row r="11" spans="1:3" x14ac:dyDescent="0.3">
      <c r="A11" s="2">
        <v>2</v>
      </c>
      <c r="B11" s="2" t="s">
        <v>50</v>
      </c>
      <c r="C11" s="2">
        <v>5.18</v>
      </c>
    </row>
    <row r="12" spans="1:3" x14ac:dyDescent="0.3">
      <c r="A12" s="2">
        <v>3</v>
      </c>
      <c r="B12" s="2" t="s">
        <v>46</v>
      </c>
      <c r="C12" s="2">
        <v>7.98</v>
      </c>
    </row>
    <row r="13" spans="1:3" x14ac:dyDescent="0.3">
      <c r="A13" s="2">
        <v>3</v>
      </c>
      <c r="B13" s="2" t="s">
        <v>47</v>
      </c>
      <c r="C13" s="2">
        <v>8.82</v>
      </c>
    </row>
    <row r="14" spans="1:3" x14ac:dyDescent="0.3">
      <c r="A14" s="2">
        <v>3</v>
      </c>
      <c r="B14" s="2" t="s">
        <v>48</v>
      </c>
      <c r="C14" s="2">
        <v>7.92</v>
      </c>
    </row>
    <row r="15" spans="1:3" x14ac:dyDescent="0.3">
      <c r="A15" s="2">
        <v>3</v>
      </c>
      <c r="B15" s="2" t="s">
        <v>49</v>
      </c>
      <c r="C15" s="2">
        <v>6.12</v>
      </c>
    </row>
    <row r="16" spans="1:3" x14ac:dyDescent="0.3">
      <c r="A16" s="2">
        <v>3</v>
      </c>
      <c r="B16" s="2" t="s">
        <v>50</v>
      </c>
      <c r="C16" s="2">
        <v>5.9</v>
      </c>
    </row>
    <row r="17" spans="1:3" x14ac:dyDescent="0.3">
      <c r="A17" s="2">
        <v>4</v>
      </c>
      <c r="B17" s="2" t="s">
        <v>46</v>
      </c>
      <c r="C17" s="2">
        <v>11.76</v>
      </c>
    </row>
    <row r="18" spans="1:3" x14ac:dyDescent="0.3">
      <c r="A18" s="2">
        <v>4</v>
      </c>
      <c r="B18" s="2" t="s">
        <v>47</v>
      </c>
      <c r="C18" s="2">
        <v>12.12</v>
      </c>
    </row>
    <row r="19" spans="1:3" x14ac:dyDescent="0.3">
      <c r="A19" s="2">
        <v>4</v>
      </c>
      <c r="B19" s="2" t="s">
        <v>48</v>
      </c>
      <c r="C19" s="2">
        <v>11.22</v>
      </c>
    </row>
    <row r="20" spans="1:3" x14ac:dyDescent="0.3">
      <c r="A20" s="2">
        <v>4</v>
      </c>
      <c r="B20" s="2" t="s">
        <v>49</v>
      </c>
      <c r="C20" s="2">
        <v>9.66</v>
      </c>
    </row>
    <row r="21" spans="1:3" x14ac:dyDescent="0.3">
      <c r="A21" s="2">
        <v>4</v>
      </c>
      <c r="B21" s="2" t="s">
        <v>50</v>
      </c>
      <c r="C21" s="2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cols>
    <col min="1" max="16384" width="9.109375" style="2"/>
  </cols>
  <sheetData>
    <row r="1" spans="1:10" x14ac:dyDescent="0.3">
      <c r="A1" s="2" t="s">
        <v>36</v>
      </c>
      <c r="B1" s="2" t="s">
        <v>30</v>
      </c>
      <c r="C1" s="2" t="s">
        <v>31</v>
      </c>
    </row>
    <row r="2" spans="1:10" x14ac:dyDescent="0.3">
      <c r="A2" s="2">
        <v>0</v>
      </c>
      <c r="B2" s="2">
        <v>1</v>
      </c>
      <c r="C2" s="2">
        <v>8.1999999999999993</v>
      </c>
    </row>
    <row r="3" spans="1:10" x14ac:dyDescent="0.3">
      <c r="A3" s="2">
        <v>0</v>
      </c>
      <c r="B3" s="2">
        <v>2</v>
      </c>
      <c r="C3" s="2">
        <v>8.5</v>
      </c>
      <c r="J3" s="3"/>
    </row>
    <row r="4" spans="1:10" x14ac:dyDescent="0.3">
      <c r="A4" s="2">
        <v>0</v>
      </c>
      <c r="B4" s="2">
        <v>3</v>
      </c>
      <c r="C4" s="2">
        <v>8.8000000000000007</v>
      </c>
      <c r="J4" s="3"/>
    </row>
    <row r="5" spans="1:10" x14ac:dyDescent="0.3">
      <c r="A5" s="2">
        <v>0</v>
      </c>
      <c r="B5" s="2">
        <v>4</v>
      </c>
      <c r="C5" s="2">
        <v>8.7639999999999993</v>
      </c>
      <c r="J5" s="3"/>
    </row>
    <row r="6" spans="1:10" x14ac:dyDescent="0.3">
      <c r="A6" s="2">
        <v>25</v>
      </c>
      <c r="B6" s="2">
        <v>1</v>
      </c>
      <c r="C6" s="2">
        <v>8.9440000000000008</v>
      </c>
      <c r="J6" s="3"/>
    </row>
    <row r="7" spans="1:10" x14ac:dyDescent="0.3">
      <c r="A7" s="2">
        <v>25</v>
      </c>
      <c r="B7" s="2">
        <v>2</v>
      </c>
      <c r="C7" s="2">
        <v>8.8420000000000005</v>
      </c>
    </row>
    <row r="8" spans="1:10" x14ac:dyDescent="0.3">
      <c r="A8" s="2">
        <v>25</v>
      </c>
      <c r="B8" s="2">
        <v>3</v>
      </c>
      <c r="C8" s="2">
        <v>8.86</v>
      </c>
    </row>
    <row r="9" spans="1:10" x14ac:dyDescent="0.3">
      <c r="A9" s="2">
        <v>25</v>
      </c>
      <c r="B9" s="2">
        <v>4</v>
      </c>
      <c r="C9" s="2">
        <v>8.8360000000000003</v>
      </c>
    </row>
    <row r="10" spans="1:10" x14ac:dyDescent="0.3">
      <c r="A10" s="2">
        <v>50</v>
      </c>
      <c r="B10" s="2">
        <v>1</v>
      </c>
      <c r="C10" s="2">
        <v>9.52</v>
      </c>
    </row>
    <row r="11" spans="1:10" x14ac:dyDescent="0.3">
      <c r="A11" s="2">
        <v>50</v>
      </c>
      <c r="B11" s="2">
        <v>2</v>
      </c>
      <c r="C11" s="2">
        <v>9.64</v>
      </c>
    </row>
    <row r="12" spans="1:10" x14ac:dyDescent="0.3">
      <c r="A12" s="2">
        <v>50</v>
      </c>
      <c r="B12" s="2">
        <v>3</v>
      </c>
      <c r="C12" s="2">
        <v>9.5559999999999992</v>
      </c>
    </row>
    <row r="13" spans="1:10" x14ac:dyDescent="0.3">
      <c r="A13" s="2">
        <v>50</v>
      </c>
      <c r="B13" s="2">
        <v>4</v>
      </c>
      <c r="C13" s="2">
        <v>9.843</v>
      </c>
    </row>
    <row r="14" spans="1:10" x14ac:dyDescent="0.3">
      <c r="A14" s="2">
        <v>75</v>
      </c>
      <c r="B14" s="2">
        <v>1</v>
      </c>
      <c r="C14" s="2">
        <v>10.006</v>
      </c>
    </row>
    <row r="15" spans="1:10" x14ac:dyDescent="0.3">
      <c r="A15" s="2">
        <v>75</v>
      </c>
      <c r="B15" s="2">
        <v>2</v>
      </c>
      <c r="C15" s="2">
        <v>10.618</v>
      </c>
    </row>
    <row r="16" spans="1:10" x14ac:dyDescent="0.3">
      <c r="A16" s="2">
        <v>75</v>
      </c>
      <c r="B16" s="2">
        <v>3</v>
      </c>
      <c r="C16" s="2">
        <v>10.24</v>
      </c>
    </row>
    <row r="17" spans="1:3" x14ac:dyDescent="0.3">
      <c r="A17" s="2">
        <v>75</v>
      </c>
      <c r="B17" s="2">
        <v>4</v>
      </c>
      <c r="C17" s="2">
        <v>10.119999999999999</v>
      </c>
    </row>
    <row r="18" spans="1:3" x14ac:dyDescent="0.3">
      <c r="A18" s="2">
        <v>100</v>
      </c>
      <c r="B18" s="2">
        <v>1</v>
      </c>
      <c r="C18" s="2">
        <v>10.792</v>
      </c>
    </row>
    <row r="19" spans="1:3" x14ac:dyDescent="0.3">
      <c r="A19" s="2">
        <v>100</v>
      </c>
      <c r="B19" s="2">
        <v>2</v>
      </c>
      <c r="C19" s="2">
        <v>10.912000000000001</v>
      </c>
    </row>
    <row r="20" spans="1:3" x14ac:dyDescent="0.3">
      <c r="A20" s="2">
        <v>100</v>
      </c>
      <c r="B20" s="2">
        <v>3</v>
      </c>
      <c r="C20" s="2">
        <v>11.02</v>
      </c>
    </row>
    <row r="21" spans="1:3" x14ac:dyDescent="0.3">
      <c r="A21" s="2">
        <v>100</v>
      </c>
      <c r="B21" s="2">
        <v>4</v>
      </c>
      <c r="C21" s="2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cols>
    <col min="1" max="16384" width="9.109375" style="2"/>
  </cols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3"/>
    </row>
    <row r="4" spans="1:9" x14ac:dyDescent="0.3">
      <c r="A4">
        <v>0</v>
      </c>
      <c r="B4">
        <v>3</v>
      </c>
      <c r="C4">
        <v>6.93</v>
      </c>
      <c r="I4" s="3"/>
    </row>
    <row r="5" spans="1:9" x14ac:dyDescent="0.3">
      <c r="A5">
        <v>0</v>
      </c>
      <c r="B5">
        <v>4</v>
      </c>
      <c r="C5">
        <v>6.76</v>
      </c>
      <c r="I5" s="3"/>
    </row>
    <row r="6" spans="1:9" x14ac:dyDescent="0.3">
      <c r="A6">
        <v>50</v>
      </c>
      <c r="B6">
        <v>1</v>
      </c>
      <c r="C6">
        <v>7.54</v>
      </c>
      <c r="I6" s="3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E37"/>
  <sheetViews>
    <sheetView workbookViewId="0">
      <selection activeCell="H29" sqref="H29"/>
    </sheetView>
  </sheetViews>
  <sheetFormatPr defaultRowHeight="14.4" x14ac:dyDescent="0.3"/>
  <sheetData>
    <row r="1" spans="1:5" x14ac:dyDescent="0.3">
      <c r="A1" t="s">
        <v>70</v>
      </c>
      <c r="B1" t="s">
        <v>71</v>
      </c>
      <c r="C1" t="s">
        <v>2</v>
      </c>
      <c r="D1" t="s">
        <v>72</v>
      </c>
      <c r="E1" t="s">
        <v>73</v>
      </c>
    </row>
    <row r="2" spans="1:5" x14ac:dyDescent="0.3">
      <c r="A2">
        <v>21</v>
      </c>
      <c r="B2">
        <v>50</v>
      </c>
      <c r="C2">
        <v>1</v>
      </c>
      <c r="D2">
        <v>846.98384999999996</v>
      </c>
      <c r="E2">
        <v>4.3054500000000004</v>
      </c>
    </row>
    <row r="3" spans="1:5" x14ac:dyDescent="0.3">
      <c r="A3">
        <v>21</v>
      </c>
      <c r="B3">
        <v>50</v>
      </c>
      <c r="C3">
        <v>2</v>
      </c>
      <c r="D3">
        <v>1607.2771</v>
      </c>
      <c r="E3">
        <v>5.24885</v>
      </c>
    </row>
    <row r="4" spans="1:5" x14ac:dyDescent="0.3">
      <c r="A4">
        <v>21</v>
      </c>
      <c r="B4">
        <v>50</v>
      </c>
      <c r="C4">
        <v>3</v>
      </c>
      <c r="D4">
        <v>1320.0308500000001</v>
      </c>
      <c r="E4">
        <v>4.4986499999999996</v>
      </c>
    </row>
    <row r="5" spans="1:5" x14ac:dyDescent="0.3">
      <c r="A5">
        <v>21</v>
      </c>
      <c r="B5">
        <v>50</v>
      </c>
      <c r="C5">
        <v>4</v>
      </c>
      <c r="D5">
        <v>1566.6075499999999</v>
      </c>
      <c r="E5">
        <v>4.6109499999999999</v>
      </c>
    </row>
    <row r="6" spans="1:5" x14ac:dyDescent="0.3">
      <c r="A6">
        <v>21</v>
      </c>
      <c r="B6">
        <v>70</v>
      </c>
      <c r="C6">
        <v>1</v>
      </c>
      <c r="D6">
        <v>1206.1421</v>
      </c>
      <c r="E6">
        <v>4.1178999999999997</v>
      </c>
    </row>
    <row r="7" spans="1:5" x14ac:dyDescent="0.3">
      <c r="A7">
        <v>21</v>
      </c>
      <c r="B7">
        <v>70</v>
      </c>
      <c r="C7">
        <v>2</v>
      </c>
      <c r="D7">
        <v>1863.11625</v>
      </c>
      <c r="E7">
        <v>5.5217999999999998</v>
      </c>
    </row>
    <row r="8" spans="1:5" x14ac:dyDescent="0.3">
      <c r="A8">
        <v>21</v>
      </c>
      <c r="B8">
        <v>70</v>
      </c>
      <c r="C8">
        <v>3</v>
      </c>
      <c r="D8">
        <v>1774.0291500000001</v>
      </c>
      <c r="E8">
        <v>5.2691999999999997</v>
      </c>
    </row>
    <row r="9" spans="1:5" x14ac:dyDescent="0.3">
      <c r="A9">
        <v>21</v>
      </c>
      <c r="B9">
        <v>70</v>
      </c>
      <c r="C9">
        <v>4</v>
      </c>
      <c r="D9">
        <v>1307.2599499999999</v>
      </c>
      <c r="E9">
        <v>4.2625000000000002</v>
      </c>
    </row>
    <row r="10" spans="1:5" x14ac:dyDescent="0.3">
      <c r="A10">
        <v>21</v>
      </c>
      <c r="B10">
        <v>100</v>
      </c>
      <c r="C10">
        <v>1</v>
      </c>
      <c r="D10">
        <v>1203.2936999999999</v>
      </c>
      <c r="E10">
        <v>5.2399500000000003</v>
      </c>
    </row>
    <row r="11" spans="1:5" x14ac:dyDescent="0.3">
      <c r="A11">
        <v>21</v>
      </c>
      <c r="B11">
        <v>100</v>
      </c>
      <c r="C11">
        <v>2</v>
      </c>
      <c r="D11">
        <v>1298.6271999999999</v>
      </c>
      <c r="E11">
        <v>5.6995500000000003</v>
      </c>
    </row>
    <row r="12" spans="1:5" x14ac:dyDescent="0.3">
      <c r="A12">
        <v>21</v>
      </c>
      <c r="B12">
        <v>100</v>
      </c>
      <c r="C12">
        <v>3</v>
      </c>
      <c r="D12">
        <v>1110.1564000000001</v>
      </c>
      <c r="E12">
        <v>4.7304500000000003</v>
      </c>
    </row>
    <row r="13" spans="1:5" x14ac:dyDescent="0.3">
      <c r="A13">
        <v>21</v>
      </c>
      <c r="B13">
        <v>100</v>
      </c>
      <c r="C13">
        <v>4</v>
      </c>
      <c r="D13">
        <v>1265.78765</v>
      </c>
      <c r="E13">
        <v>5.3509500000000001</v>
      </c>
    </row>
    <row r="14" spans="1:5" x14ac:dyDescent="0.3">
      <c r="A14">
        <v>28</v>
      </c>
      <c r="B14">
        <v>50</v>
      </c>
      <c r="C14">
        <v>1</v>
      </c>
      <c r="D14">
        <v>3016.8854999999999</v>
      </c>
      <c r="E14">
        <v>7.5705999999999998</v>
      </c>
    </row>
    <row r="15" spans="1:5" x14ac:dyDescent="0.3">
      <c r="A15">
        <v>28</v>
      </c>
      <c r="B15">
        <v>50</v>
      </c>
      <c r="C15">
        <v>2</v>
      </c>
      <c r="D15">
        <v>2723.6284999999998</v>
      </c>
      <c r="E15">
        <v>6.5639000000000003</v>
      </c>
    </row>
    <row r="16" spans="1:5" x14ac:dyDescent="0.3">
      <c r="A16">
        <v>28</v>
      </c>
      <c r="B16">
        <v>50</v>
      </c>
      <c r="C16">
        <v>3</v>
      </c>
      <c r="D16">
        <v>2590.2910999999999</v>
      </c>
      <c r="E16">
        <v>6.1563999999999997</v>
      </c>
    </row>
    <row r="17" spans="1:5" x14ac:dyDescent="0.3">
      <c r="A17">
        <v>28</v>
      </c>
      <c r="B17">
        <v>50</v>
      </c>
      <c r="C17">
        <v>4</v>
      </c>
      <c r="D17">
        <v>2929.7400499999999</v>
      </c>
      <c r="E17">
        <v>8.4304500000000004</v>
      </c>
    </row>
    <row r="18" spans="1:5" x14ac:dyDescent="0.3">
      <c r="A18">
        <v>28</v>
      </c>
      <c r="B18">
        <v>70</v>
      </c>
      <c r="C18">
        <v>1</v>
      </c>
      <c r="D18">
        <v>3804.1091999999999</v>
      </c>
      <c r="E18">
        <v>9.0960999999999999</v>
      </c>
    </row>
    <row r="19" spans="1:5" x14ac:dyDescent="0.3">
      <c r="A19">
        <v>28</v>
      </c>
      <c r="B19">
        <v>70</v>
      </c>
      <c r="C19">
        <v>2</v>
      </c>
      <c r="D19">
        <v>3543.1405500000001</v>
      </c>
      <c r="E19">
        <v>8.0465999999999998</v>
      </c>
    </row>
    <row r="20" spans="1:5" x14ac:dyDescent="0.3">
      <c r="A20">
        <v>28</v>
      </c>
      <c r="B20">
        <v>70</v>
      </c>
      <c r="C20">
        <v>3</v>
      </c>
      <c r="D20">
        <v>2991.0481</v>
      </c>
      <c r="E20">
        <v>7.6820000000000004</v>
      </c>
    </row>
    <row r="21" spans="1:5" x14ac:dyDescent="0.3">
      <c r="A21">
        <v>28</v>
      </c>
      <c r="B21">
        <v>70</v>
      </c>
      <c r="C21">
        <v>4</v>
      </c>
      <c r="D21">
        <v>2914.0295500000002</v>
      </c>
      <c r="E21">
        <v>8.0063499999999994</v>
      </c>
    </row>
    <row r="22" spans="1:5" x14ac:dyDescent="0.3">
      <c r="A22">
        <v>28</v>
      </c>
      <c r="B22">
        <v>100</v>
      </c>
      <c r="C22">
        <v>1</v>
      </c>
      <c r="D22">
        <v>3400.01305</v>
      </c>
      <c r="E22">
        <v>11.7117</v>
      </c>
    </row>
    <row r="23" spans="1:5" x14ac:dyDescent="0.3">
      <c r="A23">
        <v>28</v>
      </c>
      <c r="B23">
        <v>100</v>
      </c>
      <c r="C23">
        <v>2</v>
      </c>
      <c r="D23">
        <v>3581.6527500000002</v>
      </c>
      <c r="E23">
        <v>11.4009</v>
      </c>
    </row>
    <row r="24" spans="1:5" x14ac:dyDescent="0.3">
      <c r="A24">
        <v>28</v>
      </c>
      <c r="B24">
        <v>100</v>
      </c>
      <c r="C24">
        <v>3</v>
      </c>
      <c r="D24">
        <v>1900.6995999999999</v>
      </c>
      <c r="E24">
        <v>7.26755</v>
      </c>
    </row>
    <row r="25" spans="1:5" x14ac:dyDescent="0.3">
      <c r="A25">
        <v>28</v>
      </c>
      <c r="B25">
        <v>100</v>
      </c>
      <c r="C25">
        <v>4</v>
      </c>
      <c r="D25">
        <v>2644.4789500000002</v>
      </c>
      <c r="E25">
        <v>8.3606499999999997</v>
      </c>
    </row>
    <row r="26" spans="1:5" x14ac:dyDescent="0.3">
      <c r="A26">
        <v>35</v>
      </c>
      <c r="B26">
        <v>50</v>
      </c>
      <c r="C26">
        <v>1</v>
      </c>
      <c r="D26">
        <v>5016.42875</v>
      </c>
      <c r="E26">
        <v>12.30785</v>
      </c>
    </row>
    <row r="27" spans="1:5" x14ac:dyDescent="0.3">
      <c r="A27">
        <v>35</v>
      </c>
      <c r="B27">
        <v>50</v>
      </c>
      <c r="C27">
        <v>2</v>
      </c>
      <c r="D27">
        <v>3648.3589000000002</v>
      </c>
      <c r="E27">
        <v>10.73315</v>
      </c>
    </row>
    <row r="28" spans="1:5" x14ac:dyDescent="0.3">
      <c r="A28">
        <v>35</v>
      </c>
      <c r="B28">
        <v>50</v>
      </c>
      <c r="C28">
        <v>3</v>
      </c>
      <c r="D28">
        <v>3925.3332500000001</v>
      </c>
      <c r="E28">
        <v>10.8614</v>
      </c>
    </row>
    <row r="29" spans="1:5" x14ac:dyDescent="0.3">
      <c r="A29">
        <v>35</v>
      </c>
      <c r="B29">
        <v>50</v>
      </c>
      <c r="C29">
        <v>4</v>
      </c>
      <c r="D29">
        <v>4705.2685000000001</v>
      </c>
      <c r="E29">
        <v>10.9785</v>
      </c>
    </row>
    <row r="30" spans="1:5" x14ac:dyDescent="0.3">
      <c r="A30">
        <v>35</v>
      </c>
      <c r="B30">
        <v>70</v>
      </c>
      <c r="C30">
        <v>1</v>
      </c>
      <c r="D30">
        <v>6118.4251000000004</v>
      </c>
      <c r="E30">
        <v>15.751799999999999</v>
      </c>
    </row>
    <row r="31" spans="1:5" x14ac:dyDescent="0.3">
      <c r="A31">
        <v>35</v>
      </c>
      <c r="B31">
        <v>70</v>
      </c>
      <c r="C31">
        <v>2</v>
      </c>
      <c r="D31">
        <v>5614.2330499999998</v>
      </c>
      <c r="E31">
        <v>13.30495</v>
      </c>
    </row>
    <row r="32" spans="1:5" x14ac:dyDescent="0.3">
      <c r="A32">
        <v>35</v>
      </c>
      <c r="B32">
        <v>70</v>
      </c>
      <c r="C32">
        <v>3</v>
      </c>
      <c r="D32">
        <v>5109.9443499999998</v>
      </c>
      <c r="E32">
        <v>13.88435</v>
      </c>
    </row>
    <row r="33" spans="1:5" x14ac:dyDescent="0.3">
      <c r="A33">
        <v>35</v>
      </c>
      <c r="B33">
        <v>70</v>
      </c>
      <c r="C33">
        <v>4</v>
      </c>
      <c r="D33">
        <v>4975.8569500000003</v>
      </c>
      <c r="E33">
        <v>13.09225</v>
      </c>
    </row>
    <row r="34" spans="1:5" x14ac:dyDescent="0.3">
      <c r="A34">
        <v>35</v>
      </c>
      <c r="B34">
        <v>100</v>
      </c>
      <c r="C34">
        <v>1</v>
      </c>
      <c r="D34">
        <v>5464.5280000000002</v>
      </c>
      <c r="E34">
        <v>16.9224</v>
      </c>
    </row>
    <row r="35" spans="1:5" x14ac:dyDescent="0.3">
      <c r="A35">
        <v>35</v>
      </c>
      <c r="B35">
        <v>100</v>
      </c>
      <c r="C35">
        <v>2</v>
      </c>
      <c r="D35">
        <v>5551.9511499999999</v>
      </c>
      <c r="E35">
        <v>14.93085</v>
      </c>
    </row>
    <row r="36" spans="1:5" x14ac:dyDescent="0.3">
      <c r="A36">
        <v>35</v>
      </c>
      <c r="B36">
        <v>100</v>
      </c>
      <c r="C36">
        <v>3</v>
      </c>
      <c r="D36">
        <v>5723.8487500000001</v>
      </c>
      <c r="E36">
        <v>16.129000000000001</v>
      </c>
    </row>
    <row r="37" spans="1:5" x14ac:dyDescent="0.3">
      <c r="A37">
        <v>35</v>
      </c>
      <c r="B37">
        <v>100</v>
      </c>
      <c r="C37">
        <v>4</v>
      </c>
      <c r="D37">
        <v>5869.6974499999997</v>
      </c>
      <c r="E37">
        <v>15.78145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activeCell="D6" sqref="D6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6" t="s">
        <v>33</v>
      </c>
      <c r="C2" s="7">
        <v>0</v>
      </c>
      <c r="D2">
        <v>6.9</v>
      </c>
    </row>
    <row r="3" spans="1:4" x14ac:dyDescent="0.3">
      <c r="A3">
        <v>1</v>
      </c>
      <c r="B3" s="8" t="s">
        <v>34</v>
      </c>
      <c r="C3" s="7">
        <v>0</v>
      </c>
      <c r="D3">
        <v>6.68</v>
      </c>
    </row>
    <row r="4" spans="1:4" x14ac:dyDescent="0.3">
      <c r="A4">
        <v>2</v>
      </c>
      <c r="B4" s="7" t="s">
        <v>33</v>
      </c>
      <c r="C4" s="7">
        <v>0</v>
      </c>
      <c r="D4">
        <v>7</v>
      </c>
    </row>
    <row r="5" spans="1:4" x14ac:dyDescent="0.3">
      <c r="A5">
        <v>2</v>
      </c>
      <c r="B5" s="7" t="s">
        <v>34</v>
      </c>
      <c r="C5" s="7">
        <v>0</v>
      </c>
      <c r="D5">
        <v>6.65</v>
      </c>
    </row>
    <row r="6" spans="1:4" x14ac:dyDescent="0.3">
      <c r="A6">
        <v>3</v>
      </c>
      <c r="B6" s="7" t="s">
        <v>33</v>
      </c>
      <c r="C6" s="7">
        <v>0</v>
      </c>
      <c r="D6">
        <v>6.9499999999999993</v>
      </c>
    </row>
    <row r="7" spans="1:4" x14ac:dyDescent="0.3">
      <c r="A7">
        <v>3</v>
      </c>
      <c r="B7" s="7" t="s">
        <v>34</v>
      </c>
      <c r="C7" s="7">
        <v>0</v>
      </c>
      <c r="D7">
        <v>6.83</v>
      </c>
    </row>
    <row r="8" spans="1:4" x14ac:dyDescent="0.3">
      <c r="A8">
        <v>4</v>
      </c>
      <c r="B8" s="7" t="s">
        <v>33</v>
      </c>
      <c r="C8" s="7">
        <v>0</v>
      </c>
      <c r="D8">
        <v>7.0299999999999994</v>
      </c>
    </row>
    <row r="9" spans="1:4" x14ac:dyDescent="0.3">
      <c r="A9">
        <v>4</v>
      </c>
      <c r="B9" s="7" t="s">
        <v>34</v>
      </c>
      <c r="C9" s="7">
        <v>0</v>
      </c>
      <c r="D9">
        <v>6.76</v>
      </c>
    </row>
    <row r="10" spans="1:4" x14ac:dyDescent="0.3">
      <c r="A10">
        <v>1</v>
      </c>
      <c r="B10" s="6" t="s">
        <v>33</v>
      </c>
      <c r="C10" s="7">
        <v>25</v>
      </c>
      <c r="D10">
        <v>7.4439999999999991</v>
      </c>
    </row>
    <row r="11" spans="1:4" x14ac:dyDescent="0.3">
      <c r="A11">
        <v>1</v>
      </c>
      <c r="B11" s="8" t="s">
        <v>34</v>
      </c>
      <c r="C11" s="7">
        <v>25</v>
      </c>
      <c r="D11">
        <v>7.14</v>
      </c>
    </row>
    <row r="12" spans="1:4" x14ac:dyDescent="0.3">
      <c r="A12">
        <v>2</v>
      </c>
      <c r="B12" s="7" t="s">
        <v>33</v>
      </c>
      <c r="C12" s="7">
        <v>25</v>
      </c>
      <c r="D12">
        <v>7.3419999999999987</v>
      </c>
    </row>
    <row r="13" spans="1:4" x14ac:dyDescent="0.3">
      <c r="A13">
        <v>2</v>
      </c>
      <c r="B13" s="7" t="s">
        <v>34</v>
      </c>
      <c r="C13" s="7">
        <v>25</v>
      </c>
      <c r="D13">
        <v>7.05</v>
      </c>
    </row>
    <row r="14" spans="1:4" x14ac:dyDescent="0.3">
      <c r="A14">
        <v>3</v>
      </c>
      <c r="B14" s="7" t="s">
        <v>33</v>
      </c>
      <c r="C14" s="7">
        <v>25</v>
      </c>
      <c r="D14">
        <v>7.3599999999999994</v>
      </c>
    </row>
    <row r="15" spans="1:4" x14ac:dyDescent="0.3">
      <c r="A15">
        <v>3</v>
      </c>
      <c r="B15" s="7" t="s">
        <v>34</v>
      </c>
      <c r="C15" s="7">
        <v>25</v>
      </c>
      <c r="D15">
        <v>7.23</v>
      </c>
    </row>
    <row r="16" spans="1:4" x14ac:dyDescent="0.3">
      <c r="A16">
        <v>4</v>
      </c>
      <c r="B16" s="7" t="s">
        <v>33</v>
      </c>
      <c r="C16" s="7">
        <v>25</v>
      </c>
      <c r="D16">
        <v>7.3360000000000003</v>
      </c>
    </row>
    <row r="17" spans="1:4" x14ac:dyDescent="0.3">
      <c r="A17">
        <v>4</v>
      </c>
      <c r="B17" s="7" t="s">
        <v>34</v>
      </c>
      <c r="C17" s="7">
        <v>25</v>
      </c>
      <c r="D17">
        <v>7.2</v>
      </c>
    </row>
    <row r="18" spans="1:4" x14ac:dyDescent="0.3">
      <c r="A18">
        <v>1</v>
      </c>
      <c r="B18" s="6" t="s">
        <v>33</v>
      </c>
      <c r="C18" s="7">
        <v>50</v>
      </c>
      <c r="D18">
        <v>7.65</v>
      </c>
    </row>
    <row r="19" spans="1:4" x14ac:dyDescent="0.3">
      <c r="A19">
        <v>1</v>
      </c>
      <c r="B19" s="8" t="s">
        <v>34</v>
      </c>
      <c r="C19" s="7">
        <v>50</v>
      </c>
      <c r="D19">
        <v>7.2619999999999996</v>
      </c>
    </row>
    <row r="20" spans="1:4" x14ac:dyDescent="0.3">
      <c r="A20">
        <v>2</v>
      </c>
      <c r="B20" s="7" t="s">
        <v>33</v>
      </c>
      <c r="C20" s="7">
        <v>50</v>
      </c>
      <c r="D20">
        <v>7.5299999999999994</v>
      </c>
    </row>
    <row r="21" spans="1:4" x14ac:dyDescent="0.3">
      <c r="A21">
        <v>2</v>
      </c>
      <c r="B21" s="7" t="s">
        <v>34</v>
      </c>
      <c r="C21" s="7">
        <v>50</v>
      </c>
      <c r="D21">
        <v>7.32</v>
      </c>
    </row>
    <row r="22" spans="1:4" x14ac:dyDescent="0.3">
      <c r="A22">
        <v>3</v>
      </c>
      <c r="B22" s="7" t="s">
        <v>33</v>
      </c>
      <c r="C22" s="7">
        <v>50</v>
      </c>
      <c r="D22">
        <v>7.5559999999999992</v>
      </c>
    </row>
    <row r="23" spans="1:4" x14ac:dyDescent="0.3">
      <c r="A23">
        <v>3</v>
      </c>
      <c r="B23" s="7" t="s">
        <v>34</v>
      </c>
      <c r="C23" s="7">
        <v>50</v>
      </c>
      <c r="D23">
        <v>7.46</v>
      </c>
    </row>
    <row r="24" spans="1:4" x14ac:dyDescent="0.3">
      <c r="A24">
        <v>4</v>
      </c>
      <c r="B24" s="7" t="s">
        <v>33</v>
      </c>
      <c r="C24" s="7">
        <v>50</v>
      </c>
      <c r="D24">
        <v>7.6999999999999993</v>
      </c>
    </row>
    <row r="25" spans="1:4" x14ac:dyDescent="0.3">
      <c r="A25">
        <v>4</v>
      </c>
      <c r="B25" s="7" t="s">
        <v>34</v>
      </c>
      <c r="C25" s="7">
        <v>50</v>
      </c>
      <c r="D25">
        <v>7.3630000000000004</v>
      </c>
    </row>
    <row r="26" spans="1:4" x14ac:dyDescent="0.3">
      <c r="A26">
        <v>1</v>
      </c>
      <c r="B26" s="6" t="s">
        <v>33</v>
      </c>
      <c r="C26" s="7">
        <v>75</v>
      </c>
      <c r="D26">
        <v>7.5</v>
      </c>
    </row>
    <row r="27" spans="1:4" x14ac:dyDescent="0.3">
      <c r="A27">
        <v>1</v>
      </c>
      <c r="B27" s="8" t="s">
        <v>34</v>
      </c>
      <c r="C27" s="7">
        <v>75</v>
      </c>
      <c r="D27">
        <v>7.03</v>
      </c>
    </row>
    <row r="28" spans="1:4" x14ac:dyDescent="0.3">
      <c r="A28">
        <v>2</v>
      </c>
      <c r="B28" s="7" t="s">
        <v>33</v>
      </c>
      <c r="C28" s="7">
        <v>75</v>
      </c>
      <c r="D28">
        <v>7.4499999999999993</v>
      </c>
    </row>
    <row r="29" spans="1:4" x14ac:dyDescent="0.3">
      <c r="A29">
        <v>2</v>
      </c>
      <c r="B29" s="7" t="s">
        <v>34</v>
      </c>
      <c r="C29" s="7">
        <v>75</v>
      </c>
      <c r="D29">
        <v>7.13</v>
      </c>
    </row>
    <row r="30" spans="1:4" x14ac:dyDescent="0.3">
      <c r="A30">
        <v>3</v>
      </c>
      <c r="B30" s="7" t="s">
        <v>33</v>
      </c>
      <c r="C30" s="7">
        <v>75</v>
      </c>
      <c r="D30">
        <v>7.6</v>
      </c>
    </row>
    <row r="31" spans="1:4" x14ac:dyDescent="0.3">
      <c r="A31">
        <v>3</v>
      </c>
      <c r="B31" s="7" t="s">
        <v>34</v>
      </c>
      <c r="C31" s="7">
        <v>75</v>
      </c>
      <c r="D31">
        <v>7.2</v>
      </c>
    </row>
    <row r="32" spans="1:4" x14ac:dyDescent="0.3">
      <c r="A32">
        <v>4</v>
      </c>
      <c r="B32" s="7" t="s">
        <v>33</v>
      </c>
      <c r="C32" s="7">
        <v>75</v>
      </c>
      <c r="D32">
        <v>7.4700000000000006</v>
      </c>
    </row>
    <row r="33" spans="1:4" x14ac:dyDescent="0.3">
      <c r="A33">
        <v>4</v>
      </c>
      <c r="B33" s="7" t="s">
        <v>34</v>
      </c>
      <c r="C33" s="7">
        <v>75</v>
      </c>
      <c r="D33">
        <v>7.19</v>
      </c>
    </row>
    <row r="34" spans="1:4" x14ac:dyDescent="0.3">
      <c r="A34">
        <v>1</v>
      </c>
      <c r="B34" s="6" t="s">
        <v>33</v>
      </c>
      <c r="C34" s="7">
        <v>100</v>
      </c>
      <c r="D34">
        <v>7.0299999999999994</v>
      </c>
    </row>
    <row r="35" spans="1:4" x14ac:dyDescent="0.3">
      <c r="A35">
        <v>1</v>
      </c>
      <c r="B35" s="8" t="s">
        <v>34</v>
      </c>
      <c r="C35" s="7">
        <v>100</v>
      </c>
      <c r="D35">
        <v>6.69</v>
      </c>
    </row>
    <row r="36" spans="1:4" x14ac:dyDescent="0.3">
      <c r="A36">
        <v>2</v>
      </c>
      <c r="B36" s="7" t="s">
        <v>33</v>
      </c>
      <c r="C36" s="7">
        <v>100</v>
      </c>
      <c r="D36">
        <v>7.1099999999999994</v>
      </c>
    </row>
    <row r="37" spans="1:4" x14ac:dyDescent="0.3">
      <c r="A37">
        <v>2</v>
      </c>
      <c r="B37" s="7" t="s">
        <v>34</v>
      </c>
      <c r="C37" s="7">
        <v>100</v>
      </c>
      <c r="D37">
        <v>6.58</v>
      </c>
    </row>
    <row r="38" spans="1:4" x14ac:dyDescent="0.3">
      <c r="A38">
        <v>3</v>
      </c>
      <c r="B38" s="7" t="s">
        <v>33</v>
      </c>
      <c r="C38" s="7">
        <v>100</v>
      </c>
      <c r="D38">
        <v>6.9</v>
      </c>
    </row>
    <row r="39" spans="1:4" x14ac:dyDescent="0.3">
      <c r="A39">
        <v>3</v>
      </c>
      <c r="B39" s="7" t="s">
        <v>34</v>
      </c>
      <c r="C39" s="7">
        <v>100</v>
      </c>
      <c r="D39">
        <v>6.74</v>
      </c>
    </row>
    <row r="40" spans="1:4" x14ac:dyDescent="0.3">
      <c r="A40">
        <v>4</v>
      </c>
      <c r="B40" s="7" t="s">
        <v>33</v>
      </c>
      <c r="C40" s="7">
        <v>100</v>
      </c>
      <c r="D40">
        <v>6.9329999999999998</v>
      </c>
    </row>
    <row r="41" spans="1:4" x14ac:dyDescent="0.3">
      <c r="A41">
        <v>4</v>
      </c>
      <c r="B41" s="7" t="s">
        <v>34</v>
      </c>
      <c r="C41" s="7">
        <v>100</v>
      </c>
      <c r="D41">
        <v>6.61</v>
      </c>
    </row>
  </sheetData>
  <sortState xmlns:xlrd2="http://schemas.microsoft.com/office/spreadsheetml/2017/richdata2" ref="A2:D41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DIC-DBC</vt:lpstr>
      <vt:lpstr>EFEITOS</vt:lpstr>
      <vt:lpstr>DIC-DBC-ANOVA</vt:lpstr>
      <vt:lpstr>QUALI</vt:lpstr>
      <vt:lpstr>QUANTI_LINEAR</vt:lpstr>
      <vt:lpstr>QUANTI_QUADRATICA</vt:lpstr>
      <vt:lpstr>FAT1_SI</vt:lpstr>
      <vt:lpstr>FAT1_CI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2022-02-14T10:47:24Z</dcterms:modified>
</cp:coreProperties>
</file>