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pattrol-my.sharepoint.com/personal/tiago_martins_pattrol_com_br/Documents/Área de Trabalho/"/>
    </mc:Choice>
  </mc:AlternateContent>
  <xr:revisionPtr revIDLastSave="441" documentId="11_AD4D361C20488DEA4E38A00EF4D977365ADEDD97" xr6:coauthVersionLast="47" xr6:coauthVersionMax="47" xr10:uidLastSave="{B73FEC44-2D77-4D6F-9A65-64343B1451ED}"/>
  <bookViews>
    <workbookView xWindow="-108" yWindow="-108" windowWidth="23256" windowHeight="12456" tabRatio="234" xr2:uid="{00000000-000D-0000-FFFF-FFFF00000000}"/>
  </bookViews>
  <sheets>
    <sheet name="Simulador" sheetId="1" r:id="rId1"/>
    <sheet name="APOIO" sheetId="2" r:id="rId2"/>
  </sheets>
  <definedNames>
    <definedName name="aporte">Simulador!$D$14</definedName>
    <definedName name="patrimonio">Simulador!$D$17</definedName>
    <definedName name="qtd_anos">Simulador!$D$15</definedName>
    <definedName name="rendimento_carteira">Simulador!$D$10</definedName>
    <definedName name="salario">Simulador!$D$9</definedName>
    <definedName name="sugestao_investimento">Simulador!$D$11</definedName>
    <definedName name="taxa_mensal">Simulador!$D$16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D34" i="1" s="1"/>
  <c r="C35" i="1"/>
  <c r="C36" i="1"/>
  <c r="C37" i="1"/>
  <c r="D37" i="1" s="1"/>
  <c r="C32" i="1"/>
  <c r="D32" i="1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C29" i="1"/>
  <c r="D17" i="1"/>
  <c r="D18" i="1" s="1"/>
  <c r="D11" i="1"/>
  <c r="C22" i="1"/>
  <c r="D22" i="1" s="1"/>
  <c r="C23" i="1"/>
  <c r="D23" i="1" s="1"/>
  <c r="C24" i="1"/>
  <c r="D24" i="1" s="1"/>
  <c r="C25" i="1"/>
  <c r="D25" i="1" s="1"/>
  <c r="C21" i="1"/>
  <c r="D21" i="1" s="1"/>
  <c r="D36" i="1" l="1"/>
  <c r="D35" i="1"/>
  <c r="D33" i="1"/>
  <c r="D38" i="1" s="1"/>
</calcChain>
</file>

<file path=xl/sharedStrings.xml><?xml version="1.0" encoding="utf-8"?>
<sst xmlns="http://schemas.openxmlformats.org/spreadsheetml/2006/main" count="69" uniqueCount="33">
  <si>
    <t>INVESTIMENTO MENSAL</t>
  </si>
  <si>
    <t>Quanto investir por mês?</t>
  </si>
  <si>
    <t>Por quantos anos?</t>
  </si>
  <si>
    <t>Taxa de rendimento mensal?</t>
  </si>
  <si>
    <t>Patrimônio acumulado?</t>
  </si>
  <si>
    <t>Dividendo Mensais?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</si>
  <si>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</si>
  <si>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</si>
  <si>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</si>
  <si>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</si>
  <si>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</si>
  <si>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</si>
  <si>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</si>
  <si>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Cenários</t>
  </si>
  <si>
    <t>Salário</t>
  </si>
  <si>
    <t>Rendimento Carteira</t>
  </si>
  <si>
    <t>Agressivo</t>
  </si>
  <si>
    <t>VALOR A SER INVESTIDO POR MÊS</t>
  </si>
  <si>
    <t>PERFIL</t>
  </si>
  <si>
    <t>Conservador</t>
  </si>
  <si>
    <t>Moderado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</si>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</sst>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9"/>
      <color theme="9" tint="0.79998168889431442"/>
      <name val="Calibri"/>
      <family val="2"/>
      <scheme val="minor"/>
    </font>
    <font>
      <b/>
      <sz val="12"/>
      <color theme="9" tint="0.79998168889431442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theme="5" tint="0.59996337778862885"/>
      </right>
      <top style="medium">
        <color indexed="64"/>
      </top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medium">
        <color indexed="64"/>
      </top>
      <bottom style="thin">
        <color theme="5" tint="0.59996337778862885"/>
      </bottom>
      <diagonal/>
    </border>
    <border>
      <left style="thin">
        <color theme="5" tint="0.59996337778862885"/>
      </left>
      <right style="medium">
        <color indexed="64"/>
      </right>
      <top style="medium">
        <color indexed="64"/>
      </top>
      <bottom style="thin">
        <color theme="5" tint="0.59996337778862885"/>
      </bottom>
      <diagonal/>
    </border>
    <border>
      <left style="medium">
        <color indexed="64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thin">
        <color theme="5" tint="0.59996337778862885"/>
      </bottom>
      <diagonal/>
    </border>
    <border>
      <left style="thin">
        <color theme="5" tint="0.59996337778862885"/>
      </left>
      <right style="medium">
        <color indexed="64"/>
      </right>
      <top style="thin">
        <color theme="5" tint="0.59996337778862885"/>
      </top>
      <bottom style="thin">
        <color theme="5" tint="0.59996337778862885"/>
      </bottom>
      <diagonal/>
    </border>
    <border>
      <left style="medium">
        <color indexed="64"/>
      </left>
      <right style="thin">
        <color theme="5" tint="0.59996337778862885"/>
      </right>
      <top style="thin">
        <color theme="5" tint="0.59996337778862885"/>
      </top>
      <bottom style="medium">
        <color indexed="64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5" tint="0.59996337778862885"/>
      </top>
      <bottom style="medium">
        <color indexed="64"/>
      </bottom>
      <diagonal/>
    </border>
    <border>
      <left style="thin">
        <color theme="5" tint="0.59996337778862885"/>
      </left>
      <right style="medium">
        <color indexed="64"/>
      </right>
      <top style="thin">
        <color theme="5" tint="0.59996337778862885"/>
      </top>
      <bottom style="medium">
        <color indexed="64"/>
      </bottom>
      <diagonal/>
    </border>
    <border>
      <left style="medium">
        <color indexed="64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medium">
        <color indexed="64"/>
      </top>
      <bottom style="thin">
        <color theme="9" tint="0.59996337778862885"/>
      </bottom>
      <diagonal/>
    </border>
    <border>
      <left style="thin">
        <color theme="9" tint="0.59996337778862885"/>
      </left>
      <right style="medium">
        <color indexed="64"/>
      </right>
      <top style="medium">
        <color indexed="64"/>
      </top>
      <bottom style="thin">
        <color theme="9" tint="0.59996337778862885"/>
      </bottom>
      <diagonal/>
    </border>
    <border>
      <left style="medium">
        <color indexed="64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9" tint="0.59996337778862885"/>
      </left>
      <right style="medium">
        <color indexed="64"/>
      </right>
      <top style="thin">
        <color theme="9" tint="0.59996337778862885"/>
      </top>
      <bottom style="thin">
        <color theme="9" tint="0.59996337778862885"/>
      </bottom>
      <diagonal/>
    </border>
    <border>
      <left style="medium">
        <color indexed="64"/>
      </left>
      <right style="thin">
        <color theme="9" tint="0.59996337778862885"/>
      </right>
      <top style="thin">
        <color theme="9" tint="0.59996337778862885"/>
      </top>
      <bottom style="medium">
        <color indexed="64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medium">
        <color indexed="64"/>
      </bottom>
      <diagonal/>
    </border>
    <border>
      <left style="thin">
        <color theme="9" tint="0.59996337778862885"/>
      </left>
      <right style="medium">
        <color indexed="64"/>
      </right>
      <top style="thin">
        <color theme="9" tint="0.59996337778862885"/>
      </top>
      <bottom style="medium">
        <color indexed="64"/>
      </bottom>
      <diagonal/>
    </border>
    <border>
      <left style="medium">
        <color indexed="64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medium">
        <color indexed="64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indexed="64"/>
      </right>
      <top style="medium">
        <color indexed="64"/>
      </top>
      <bottom style="thin">
        <color theme="4" tint="0.59996337778862885"/>
      </bottom>
      <diagonal/>
    </border>
    <border>
      <left style="medium">
        <color indexed="64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medium">
        <color indexed="64"/>
      </left>
      <right style="thin">
        <color theme="4" tint="0.59996337778862885"/>
      </right>
      <top style="thin">
        <color theme="4" tint="0.59996337778862885"/>
      </top>
      <bottom style="medium">
        <color indexed="6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medium">
        <color indexed="64"/>
      </bottom>
      <diagonal/>
    </border>
    <border>
      <left style="thin">
        <color theme="4" tint="0.59996337778862885"/>
      </left>
      <right style="medium">
        <color indexed="64"/>
      </right>
      <top style="thin">
        <color theme="4" tint="0.59996337778862885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9" fontId="0" fillId="0" borderId="0" xfId="0" applyNumberFormat="1"/>
    <xf numFmtId="168" fontId="1" fillId="0" borderId="6" xfId="1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168" fontId="1" fillId="0" borderId="9" xfId="2" applyNumberFormat="1" applyFont="1" applyBorder="1" applyAlignment="1">
      <alignment horizontal="center" vertical="center"/>
    </xf>
    <xf numFmtId="168" fontId="3" fillId="0" borderId="15" xfId="1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0" fontId="3" fillId="0" borderId="15" xfId="2" applyNumberFormat="1" applyFont="1" applyBorder="1" applyAlignment="1">
      <alignment horizontal="center" vertical="center"/>
    </xf>
    <xf numFmtId="8" fontId="3" fillId="4" borderId="15" xfId="1" applyNumberFormat="1" applyFont="1" applyFill="1" applyBorder="1" applyAlignment="1">
      <alignment horizontal="center" vertical="center"/>
    </xf>
    <xf numFmtId="8" fontId="3" fillId="4" borderId="18" xfId="0" applyNumberFormat="1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8" fontId="1" fillId="8" borderId="23" xfId="1" applyNumberFormat="1" applyFont="1" applyFill="1" applyBorder="1" applyAlignment="1">
      <alignment horizontal="center" vertical="center"/>
    </xf>
    <xf numFmtId="168" fontId="0" fillId="8" borderId="24" xfId="0" applyNumberFormat="1" applyFont="1" applyFill="1" applyBorder="1" applyAlignment="1">
      <alignment horizontal="center"/>
    </xf>
    <xf numFmtId="8" fontId="0" fillId="8" borderId="23" xfId="0" applyNumberFormat="1" applyFont="1" applyFill="1" applyBorder="1" applyAlignment="1">
      <alignment horizontal="center" vertical="center"/>
    </xf>
    <xf numFmtId="8" fontId="1" fillId="8" borderId="26" xfId="1" applyNumberFormat="1" applyFont="1" applyFill="1" applyBorder="1" applyAlignment="1">
      <alignment horizontal="center" vertical="center"/>
    </xf>
    <xf numFmtId="168" fontId="0" fillId="8" borderId="27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left" indent="3"/>
    </xf>
    <xf numFmtId="0" fontId="0" fillId="6" borderId="5" xfId="0" applyFill="1" applyBorder="1" applyAlignment="1">
      <alignment horizontal="left" indent="3"/>
    </xf>
    <xf numFmtId="0" fontId="0" fillId="6" borderId="7" xfId="0" applyFill="1" applyBorder="1" applyAlignment="1">
      <alignment horizontal="left" indent="3"/>
    </xf>
    <xf numFmtId="0" fontId="0" fillId="6" borderId="8" xfId="0" applyFill="1" applyBorder="1" applyAlignment="1">
      <alignment horizontal="left" indent="3"/>
    </xf>
    <xf numFmtId="0" fontId="0" fillId="0" borderId="13" xfId="0" applyBorder="1" applyAlignment="1">
      <alignment horizontal="left" indent="3"/>
    </xf>
    <xf numFmtId="0" fontId="0" fillId="0" borderId="14" xfId="0" applyBorder="1" applyAlignment="1">
      <alignment horizontal="left" indent="3"/>
    </xf>
    <xf numFmtId="0" fontId="0" fillId="8" borderId="22" xfId="0" applyFont="1" applyFill="1" applyBorder="1" applyAlignment="1">
      <alignment horizontal="left" indent="3"/>
    </xf>
    <xf numFmtId="0" fontId="0" fillId="8" borderId="25" xfId="0" applyFont="1" applyFill="1" applyBorder="1" applyAlignment="1">
      <alignment horizontal="left" indent="3"/>
    </xf>
    <xf numFmtId="0" fontId="6" fillId="5" borderId="1" xfId="0" applyFont="1" applyFill="1" applyBorder="1" applyAlignment="1">
      <alignment horizontal="left" indent="1"/>
    </xf>
    <xf numFmtId="0" fontId="6" fillId="5" borderId="2" xfId="0" applyFont="1" applyFill="1" applyBorder="1" applyAlignment="1">
      <alignment horizontal="left" indent="1"/>
    </xf>
    <xf numFmtId="0" fontId="6" fillId="5" borderId="3" xfId="0" applyFont="1" applyFill="1" applyBorder="1" applyAlignment="1">
      <alignment horizontal="left" indent="1"/>
    </xf>
    <xf numFmtId="0" fontId="6" fillId="3" borderId="10" xfId="0" applyFont="1" applyFill="1" applyBorder="1" applyAlignment="1">
      <alignment horizontal="left" indent="1"/>
    </xf>
    <xf numFmtId="0" fontId="6" fillId="3" borderId="11" xfId="0" applyFont="1" applyFill="1" applyBorder="1" applyAlignment="1">
      <alignment horizontal="left" indent="1"/>
    </xf>
    <xf numFmtId="0" fontId="6" fillId="3" borderId="12" xfId="0" applyFont="1" applyFill="1" applyBorder="1" applyAlignment="1">
      <alignment horizontal="left" indent="1"/>
    </xf>
    <xf numFmtId="0" fontId="6" fillId="7" borderId="19" xfId="0" applyFont="1" applyFill="1" applyBorder="1" applyAlignment="1">
      <alignment horizontal="left" indent="1"/>
    </xf>
    <xf numFmtId="0" fontId="6" fillId="7" borderId="20" xfId="0" applyFont="1" applyFill="1" applyBorder="1" applyAlignment="1">
      <alignment horizontal="left" indent="1"/>
    </xf>
    <xf numFmtId="0" fontId="3" fillId="4" borderId="13" xfId="0" applyFont="1" applyFill="1" applyBorder="1" applyAlignment="1">
      <alignment horizontal="left" indent="3"/>
    </xf>
    <xf numFmtId="0" fontId="3" fillId="4" borderId="14" xfId="0" applyFont="1" applyFill="1" applyBorder="1" applyAlignment="1">
      <alignment horizontal="left" indent="3"/>
    </xf>
    <xf numFmtId="0" fontId="3" fillId="4" borderId="16" xfId="0" applyFont="1" applyFill="1" applyBorder="1" applyAlignment="1">
      <alignment horizontal="left" indent="3"/>
    </xf>
    <xf numFmtId="0" fontId="3" fillId="4" borderId="17" xfId="0" applyFont="1" applyFill="1" applyBorder="1" applyAlignment="1">
      <alignment horizontal="left" indent="3"/>
    </xf>
    <xf numFmtId="0" fontId="2" fillId="2" borderId="0" xfId="3"/>
    <xf numFmtId="0" fontId="7" fillId="2" borderId="0" xfId="3" applyFont="1" applyAlignment="1">
      <alignment horizontal="center"/>
    </xf>
    <xf numFmtId="0" fontId="7" fillId="2" borderId="0" xfId="3" applyFont="1" applyBorder="1" applyAlignment="1"/>
    <xf numFmtId="9" fontId="0" fillId="0" borderId="0" xfId="0" applyNumberFormat="1" applyAlignment="1">
      <alignment horizontal="center"/>
    </xf>
    <xf numFmtId="0" fontId="3" fillId="9" borderId="28" xfId="0" applyFont="1" applyFill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0" fontId="3" fillId="9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9" fontId="0" fillId="0" borderId="32" xfId="0" applyNumberFormat="1" applyBorder="1" applyAlignment="1">
      <alignment horizontal="center"/>
    </xf>
    <xf numFmtId="168" fontId="0" fillId="0" borderId="33" xfId="0" applyNumberFormat="1" applyBorder="1" applyAlignment="1">
      <alignment horizontal="center"/>
    </xf>
    <xf numFmtId="0" fontId="0" fillId="9" borderId="34" xfId="0" applyFill="1" applyBorder="1"/>
    <xf numFmtId="0" fontId="0" fillId="9" borderId="35" xfId="0" applyFill="1" applyBorder="1"/>
    <xf numFmtId="168" fontId="3" fillId="9" borderId="36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37" xfId="0" applyBorder="1"/>
    <xf numFmtId="0" fontId="0" fillId="0" borderId="37" xfId="0" applyFont="1" applyFill="1" applyBorder="1" applyAlignment="1">
      <alignment horizontal="center"/>
    </xf>
    <xf numFmtId="9" fontId="0" fillId="0" borderId="37" xfId="0" applyNumberFormat="1" applyBorder="1" applyAlignment="1">
      <alignment horizontal="center"/>
    </xf>
    <xf numFmtId="0" fontId="3" fillId="10" borderId="0" xfId="0" applyFont="1" applyFill="1"/>
    <xf numFmtId="168" fontId="3" fillId="10" borderId="0" xfId="0" applyNumberFormat="1" applyFont="1" applyFill="1" applyAlignment="1">
      <alignment horizontal="center"/>
    </xf>
    <xf numFmtId="0" fontId="0" fillId="10" borderId="0" xfId="0" applyFill="1"/>
    <xf numFmtId="0" fontId="3" fillId="0" borderId="38" xfId="0" applyFont="1" applyFill="1" applyBorder="1" applyAlignment="1">
      <alignment horizontal="center"/>
    </xf>
    <xf numFmtId="0" fontId="3" fillId="0" borderId="38" xfId="0" applyFont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22860</xdr:rowOff>
    </xdr:from>
    <xdr:to>
      <xdr:col>4</xdr:col>
      <xdr:colOff>38100</xdr:colOff>
      <xdr:row>6</xdr:row>
      <xdr:rowOff>68580</xdr:rowOff>
    </xdr:to>
    <xdr:pic>
      <xdr:nvPicPr>
        <xdr:cNvPr id="4" name="Imagem 3" descr="Elemento gráfico 3D da representação em gráfico">
          <a:extLst>
            <a:ext uri="{FF2B5EF4-FFF2-40B4-BE49-F238E27FC236}">
              <a16:creationId xmlns:a16="http://schemas.microsoft.com/office/drawing/2014/main" id="{1BA91156-61B2-C155-7E38-4AF77E9288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15" t="32877" r="2569" b="4937"/>
        <a:stretch>
          <a:fillRect/>
        </a:stretch>
      </xdr:blipFill>
      <xdr:spPr>
        <a:xfrm>
          <a:off x="60960" y="22860"/>
          <a:ext cx="5341620" cy="1143000"/>
        </a:xfrm>
        <a:prstGeom prst="roundRect">
          <a:avLst>
            <a:gd name="adj" fmla="val 24667"/>
          </a:avLst>
        </a:prstGeom>
        <a:ln w="12700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</xdr:pic>
    <xdr:clientData/>
  </xdr:twoCellAnchor>
  <xdr:twoCellAnchor>
    <xdr:from>
      <xdr:col>0</xdr:col>
      <xdr:colOff>91440</xdr:colOff>
      <xdr:row>3</xdr:row>
      <xdr:rowOff>137160</xdr:rowOff>
    </xdr:from>
    <xdr:to>
      <xdr:col>4</xdr:col>
      <xdr:colOff>0</xdr:colOff>
      <xdr:row>7</xdr:row>
      <xdr:rowOff>15240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D1FC92F3-A585-9323-EA93-5ECC00353154}"/>
            </a:ext>
          </a:extLst>
        </xdr:cNvPr>
        <xdr:cNvSpPr txBox="1"/>
      </xdr:nvSpPr>
      <xdr:spPr>
        <a:xfrm>
          <a:off x="91440" y="685800"/>
          <a:ext cx="527304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 cap="none" spc="0" baseline="0">
              <a:ln w="6600">
                <a:solidFill>
                  <a:schemeClr val="accent5">
                    <a:lumMod val="75000"/>
                  </a:schemeClr>
                </a:solidFill>
                <a:prstDash val="solid"/>
              </a:ln>
              <a:solidFill>
                <a:srgbClr val="7030A0"/>
              </a:solidFill>
              <a:effectLst>
                <a:outerShdw dist="38100" dir="2700000" algn="tl" rotWithShape="0">
                  <a:schemeClr val="bg1"/>
                </a:outerShdw>
              </a:effectLst>
              <a:latin typeface="+mn-lt"/>
              <a:ea typeface="+mn-ea"/>
              <a:cs typeface="+mn-cs"/>
            </a:rPr>
            <a:t>SIMULADOR DE </a:t>
          </a:r>
          <a:r>
            <a:rPr lang="pt-BR" sz="2800" b="1" cap="none" spc="0" baseline="0">
              <a:ln w="6600">
                <a:solidFill>
                  <a:schemeClr val="accent5">
                    <a:lumMod val="75000"/>
                  </a:schemeClr>
                </a:solidFill>
                <a:prstDash val="solid"/>
              </a:ln>
              <a:solidFill>
                <a:srgbClr val="7030A0"/>
              </a:solidFill>
              <a:effectLst>
                <a:outerShdw dist="38100" dir="2700000" algn="tl" rotWithShape="0">
                  <a:schemeClr val="bg1"/>
                </a:outerShdw>
              </a:effectLst>
            </a:rPr>
            <a:t>INVESTIMENTOS</a:t>
          </a:r>
          <a:endParaRPr lang="pt-BR" sz="2800" b="1" cap="none" spc="0">
            <a:ln w="6600">
              <a:solidFill>
                <a:schemeClr val="accent5">
                  <a:lumMod val="75000"/>
                </a:schemeClr>
              </a:solidFill>
              <a:prstDash val="solid"/>
            </a:ln>
            <a:solidFill>
              <a:srgbClr val="7030A0"/>
            </a:solidFill>
            <a:effectLst>
              <a:outerShdw dist="38100" dir="2700000" algn="tl" rotWithShape="0">
                <a:schemeClr val="bg1"/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XFD38"/>
  <sheetViews>
    <sheetView showGridLines="0" showRowColHeaders="0" tabSelected="1" workbookViewId="0">
      <selection activeCell="C27" sqref="C2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2" customWidth="1"/>
    <col min="2" max="2" width="45.109375" customWidth="1"/>
    <col min="3" max="3" width="17.33203125" bestFit="1" customWidth="1"/>
    <col min="4" max="4" width="13.77734375" customWidth="1"/>
    <col min="5" max="5" width="0.77734375" customWidth="1"/>
    <col min="6" max="6" width="0.33203125" customWidth="1"/>
    <col min="7" max="11" width="8.88671875" hidden="1" customWidth="1"/>
    <col min="12" max="16383" width="8.88671875" hidden="1"/>
    <col min="16384" max="16384" width="0.88671875" customWidth="1"/>
  </cols>
  <sheetData>
    <row r="7" spans="2:4" ht="15" thickBot="1" x14ac:dyDescent="0.35"/>
    <row r="8" spans="2:4" ht="15.6" x14ac:dyDescent="0.3">
      <c r="B8" s="25" t="s">
        <v>12</v>
      </c>
      <c r="C8" s="26"/>
      <c r="D8" s="27"/>
    </row>
    <row r="9" spans="2:4" x14ac:dyDescent="0.3">
      <c r="B9" s="17" t="s">
        <v>14</v>
      </c>
      <c r="C9" s="18"/>
      <c r="D9" s="3">
        <v>2000</v>
      </c>
    </row>
    <row r="10" spans="2:4" x14ac:dyDescent="0.3">
      <c r="B10" s="17" t="s">
        <v>15</v>
      </c>
      <c r="C10" s="18"/>
      <c r="D10" s="4">
        <v>6.0000000000000001E-3</v>
      </c>
    </row>
    <row r="11" spans="2:4" ht="15" thickBot="1" x14ac:dyDescent="0.35">
      <c r="B11" s="19" t="s">
        <v>32</v>
      </c>
      <c r="C11" s="20"/>
      <c r="D11" s="5">
        <f>D9*30%</f>
        <v>600</v>
      </c>
    </row>
    <row r="12" spans="2:4" ht="15" thickBot="1" x14ac:dyDescent="0.35"/>
    <row r="13" spans="2:4" ht="15.6" x14ac:dyDescent="0.3">
      <c r="B13" s="28" t="s">
        <v>0</v>
      </c>
      <c r="C13" s="29"/>
      <c r="D13" s="30"/>
    </row>
    <row r="14" spans="2:4" x14ac:dyDescent="0.3">
      <c r="B14" s="21" t="s">
        <v>1</v>
      </c>
      <c r="C14" s="22"/>
      <c r="D14" s="6">
        <v>200</v>
      </c>
    </row>
    <row r="15" spans="2:4" x14ac:dyDescent="0.3">
      <c r="B15" s="21" t="s">
        <v>2</v>
      </c>
      <c r="C15" s="22"/>
      <c r="D15" s="7">
        <v>5</v>
      </c>
    </row>
    <row r="16" spans="2:4" x14ac:dyDescent="0.3">
      <c r="B16" s="21" t="s">
        <v>3</v>
      </c>
      <c r="C16" s="22"/>
      <c r="D16" s="8">
        <v>1.0789999999999999E-2</v>
      </c>
    </row>
    <row r="17" spans="1:6" x14ac:dyDescent="0.3">
      <c r="B17" s="33" t="s">
        <v>4</v>
      </c>
      <c r="C17" s="34"/>
      <c r="D17" s="9">
        <f>FV(taxa_mensal,qtd_anos*12,aporte*-1)</f>
        <v>16755.382799697527</v>
      </c>
    </row>
    <row r="18" spans="1:6" ht="15" thickBot="1" x14ac:dyDescent="0.35">
      <c r="B18" s="35" t="s">
        <v>5</v>
      </c>
      <c r="C18" s="36"/>
      <c r="D18" s="10">
        <f>patrimonio*$D$10</f>
        <v>100.53229679818516</v>
      </c>
    </row>
    <row r="19" spans="1:6" ht="15" thickBot="1" x14ac:dyDescent="0.35">
      <c r="F19" s="2"/>
    </row>
    <row r="20" spans="1:6" ht="15.6" x14ac:dyDescent="0.3">
      <c r="B20" s="31" t="s">
        <v>13</v>
      </c>
      <c r="C20" s="32"/>
      <c r="D20" s="11" t="s">
        <v>11</v>
      </c>
    </row>
    <row r="21" spans="1:6" x14ac:dyDescent="0.3">
      <c r="B21" s="23" t="s">
        <v>6</v>
      </c>
      <c r="C21" s="12">
        <f>FV($D$16,$A23*12,$D$14*-1)</f>
        <v>5445.5254595290435</v>
      </c>
      <c r="D21" s="13">
        <f>C21*rendimento_carteira</f>
        <v>32.673152757174265</v>
      </c>
    </row>
    <row r="22" spans="1:6" x14ac:dyDescent="0.3">
      <c r="B22" s="23" t="s">
        <v>7</v>
      </c>
      <c r="C22" s="14">
        <f>FV($D$16,$A24*12,$D$14*-1)</f>
        <v>16755.382799697527</v>
      </c>
      <c r="D22" s="13">
        <f>C22*rendimento_carteira</f>
        <v>100.53229679818516</v>
      </c>
    </row>
    <row r="23" spans="1:6" x14ac:dyDescent="0.3">
      <c r="A23" s="1">
        <v>2</v>
      </c>
      <c r="B23" s="23" t="s">
        <v>8</v>
      </c>
      <c r="C23" s="12">
        <f>FV($D$16,$A25*12,$D$14*-1)</f>
        <v>48656.842506034438</v>
      </c>
      <c r="D23" s="13">
        <f>C23*rendimento_carteira</f>
        <v>291.94105503620665</v>
      </c>
    </row>
    <row r="24" spans="1:6" x14ac:dyDescent="0.3">
      <c r="A24" s="1">
        <v>5</v>
      </c>
      <c r="B24" s="23" t="s">
        <v>9</v>
      </c>
      <c r="C24" s="14">
        <f>FV($D$16,$A26*12,$D$14*-1)</f>
        <v>225039.68001941612</v>
      </c>
      <c r="D24" s="13">
        <f>C24*rendimento_carteira</f>
        <v>1350.2380801164968</v>
      </c>
    </row>
    <row r="25" spans="1:6" ht="15" thickBot="1" x14ac:dyDescent="0.35">
      <c r="A25" s="1">
        <v>10</v>
      </c>
      <c r="B25" s="24" t="s">
        <v>10</v>
      </c>
      <c r="C25" s="15">
        <f>FV($D$16,$A27*12,$D$14*-1)</f>
        <v>864433.93100094295</v>
      </c>
      <c r="D25" s="16">
        <f>C25*rendimento_carteira</f>
        <v>5186.6035860056581</v>
      </c>
    </row>
    <row r="26" spans="1:6" x14ac:dyDescent="0.3">
      <c r="A26" s="1">
        <v>20</v>
      </c>
    </row>
    <row r="27" spans="1:6" x14ac:dyDescent="0.3">
      <c r="A27" s="1">
        <v>30</v>
      </c>
    </row>
    <row r="28" spans="1:6" x14ac:dyDescent="0.3">
      <c r="B28" s="39" t="s">
        <v>18</v>
      </c>
      <c r="C28" s="38" t="s">
        <v>16</v>
      </c>
      <c r="D28" s="37"/>
    </row>
    <row r="29" spans="1:6" x14ac:dyDescent="0.3">
      <c r="B29" s="54" t="s">
        <v>17</v>
      </c>
      <c r="C29" s="55">
        <f>aporte</f>
        <v>200</v>
      </c>
      <c r="D29" s="56"/>
    </row>
    <row r="30" spans="1:6" ht="15" thickBot="1" x14ac:dyDescent="0.35"/>
    <row r="31" spans="1:6" x14ac:dyDescent="0.3">
      <c r="B31" s="41" t="s">
        <v>21</v>
      </c>
      <c r="C31" s="42" t="s">
        <v>22</v>
      </c>
      <c r="D31" s="43" t="s">
        <v>23</v>
      </c>
    </row>
    <row r="32" spans="1:6" x14ac:dyDescent="0.3">
      <c r="B32" s="44" t="s">
        <v>24</v>
      </c>
      <c r="C32" s="45">
        <f>VLOOKUP($C$28&amp;"-"&amp;B32,APOIO!A:D,4,FALSE)</f>
        <v>0.5</v>
      </c>
      <c r="D32" s="46">
        <f>C32*$C$29</f>
        <v>100</v>
      </c>
    </row>
    <row r="33" spans="2:4" x14ac:dyDescent="0.3">
      <c r="B33" s="44" t="s">
        <v>25</v>
      </c>
      <c r="C33" s="45">
        <f>VLOOKUP($C$28&amp;"-"&amp;B33,APOIO!A:D,4,FALSE)</f>
        <v>0.1</v>
      </c>
      <c r="D33" s="46">
        <f t="shared" ref="D33:D37" si="0">C33*$C$29</f>
        <v>20</v>
      </c>
    </row>
    <row r="34" spans="2:4" x14ac:dyDescent="0.3">
      <c r="B34" s="44" t="s">
        <v>26</v>
      </c>
      <c r="C34" s="45">
        <f>VLOOKUP($C$28&amp;"-"&amp;B34,APOIO!A:D,4,FALSE)</f>
        <v>0.05</v>
      </c>
      <c r="D34" s="46">
        <f t="shared" si="0"/>
        <v>10</v>
      </c>
    </row>
    <row r="35" spans="2:4" x14ac:dyDescent="0.3">
      <c r="B35" s="44" t="s">
        <v>27</v>
      </c>
      <c r="C35" s="45">
        <f>VLOOKUP($C$28&amp;"-"&amp;B35,APOIO!A:D,4,FALSE)</f>
        <v>0.05</v>
      </c>
      <c r="D35" s="46">
        <f t="shared" si="0"/>
        <v>10</v>
      </c>
    </row>
    <row r="36" spans="2:4" x14ac:dyDescent="0.3">
      <c r="B36" s="44" t="s">
        <v>28</v>
      </c>
      <c r="C36" s="45">
        <f>VLOOKUP($C$28&amp;"-"&amp;B36,APOIO!A:D,4,FALSE)</f>
        <v>0.2</v>
      </c>
      <c r="D36" s="46">
        <f t="shared" si="0"/>
        <v>40</v>
      </c>
    </row>
    <row r="37" spans="2:4" x14ac:dyDescent="0.3">
      <c r="B37" s="44" t="s">
        <v>29</v>
      </c>
      <c r="C37" s="45">
        <f>VLOOKUP($C$28&amp;"-"&amp;B37,APOIO!A:D,4,FALSE)</f>
        <v>0.1</v>
      </c>
      <c r="D37" s="46">
        <f t="shared" si="0"/>
        <v>20</v>
      </c>
    </row>
    <row r="38" spans="2:4" ht="15" thickBot="1" x14ac:dyDescent="0.35">
      <c r="B38" s="47"/>
      <c r="C38" s="48"/>
      <c r="D38" s="49">
        <f>SUM(D32:D37)</f>
        <v>200</v>
      </c>
    </row>
  </sheetData>
  <mergeCells count="11">
    <mergeCell ref="B13:D13"/>
    <mergeCell ref="B8:D8"/>
    <mergeCell ref="B9:C9"/>
    <mergeCell ref="B11:C11"/>
    <mergeCell ref="B10:C10"/>
    <mergeCell ref="B17:C17"/>
    <mergeCell ref="B20:C20"/>
    <mergeCell ref="B14:C14"/>
    <mergeCell ref="B15:C15"/>
    <mergeCell ref="B16:C16"/>
    <mergeCell ref="B18:C18"/>
  </mergeCells>
  <dataValidations count="1">
    <dataValidation type="list" allowBlank="1" showInputMessage="1" showErrorMessage="1" sqref="C28" xr:uid="{FA925843-2FAB-430C-9C84-53858141C30D}">
      <formula1>"Conservador,Moderado,Agressivo"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6E88C-AF9A-49D0-A63B-91D00FEB1534}">
  <dimension ref="A2:D20"/>
  <sheetViews>
    <sheetView workbookViewId="0">
      <selection activeCell="G8" sqref="G8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</cols>
  <sheetData>
    <row r="2" spans="1:4" ht="15" thickBot="1" x14ac:dyDescent="0.35">
      <c r="A2" s="58" t="s">
        <v>31</v>
      </c>
      <c r="B2" s="57" t="s">
        <v>18</v>
      </c>
      <c r="C2" s="57" t="s">
        <v>21</v>
      </c>
      <c r="D2" s="58" t="s">
        <v>30</v>
      </c>
    </row>
    <row r="3" spans="1:4" x14ac:dyDescent="0.3">
      <c r="A3" t="str">
        <f>B3&amp;"-"&amp;C3</f>
        <v>Conservador-PAPEL</v>
      </c>
      <c r="B3" s="50" t="s">
        <v>19</v>
      </c>
      <c r="C3" s="50" t="s">
        <v>24</v>
      </c>
      <c r="D3" s="40">
        <v>0.3</v>
      </c>
    </row>
    <row r="4" spans="1:4" x14ac:dyDescent="0.3">
      <c r="A4" t="str">
        <f t="shared" ref="A4:A20" si="0">B4&amp;"-"&amp;C4</f>
        <v>Conservador-TIJOLO</v>
      </c>
      <c r="B4" s="50" t="s">
        <v>19</v>
      </c>
      <c r="C4" s="50" t="s">
        <v>25</v>
      </c>
      <c r="D4" s="40">
        <v>0.5</v>
      </c>
    </row>
    <row r="5" spans="1:4" x14ac:dyDescent="0.3">
      <c r="A5" t="str">
        <f t="shared" si="0"/>
        <v>Conservador-HÍBRIDOS</v>
      </c>
      <c r="B5" s="50" t="s">
        <v>19</v>
      </c>
      <c r="C5" s="50" t="s">
        <v>26</v>
      </c>
      <c r="D5" s="40">
        <v>0.1</v>
      </c>
    </row>
    <row r="6" spans="1:4" x14ac:dyDescent="0.3">
      <c r="A6" t="str">
        <f t="shared" si="0"/>
        <v>Conservador-FOFs</v>
      </c>
      <c r="B6" s="50" t="s">
        <v>19</v>
      </c>
      <c r="C6" s="50" t="s">
        <v>27</v>
      </c>
      <c r="D6" s="40">
        <v>0.1</v>
      </c>
    </row>
    <row r="7" spans="1:4" x14ac:dyDescent="0.3">
      <c r="A7" t="str">
        <f t="shared" si="0"/>
        <v>Conservador-DESENVOLVIMENTO</v>
      </c>
      <c r="B7" s="50" t="s">
        <v>19</v>
      </c>
      <c r="C7" s="50" t="s">
        <v>28</v>
      </c>
      <c r="D7" s="40">
        <v>0</v>
      </c>
    </row>
    <row r="8" spans="1:4" x14ac:dyDescent="0.3">
      <c r="A8" s="51" t="str">
        <f t="shared" si="0"/>
        <v>Conservador-HOTELARIAS</v>
      </c>
      <c r="B8" s="52" t="s">
        <v>19</v>
      </c>
      <c r="C8" s="52" t="s">
        <v>29</v>
      </c>
      <c r="D8" s="53">
        <v>0</v>
      </c>
    </row>
    <row r="9" spans="1:4" x14ac:dyDescent="0.3">
      <c r="A9" t="str">
        <f t="shared" si="0"/>
        <v>Moderado-PAPEL</v>
      </c>
      <c r="B9" t="s">
        <v>20</v>
      </c>
      <c r="C9" s="50" t="s">
        <v>24</v>
      </c>
      <c r="D9" s="40">
        <v>0.32</v>
      </c>
    </row>
    <row r="10" spans="1:4" x14ac:dyDescent="0.3">
      <c r="A10" t="str">
        <f t="shared" si="0"/>
        <v>Moderado-TIJOLO</v>
      </c>
      <c r="B10" t="s">
        <v>20</v>
      </c>
      <c r="C10" s="50" t="s">
        <v>25</v>
      </c>
      <c r="D10" s="40">
        <v>0.35</v>
      </c>
    </row>
    <row r="11" spans="1:4" x14ac:dyDescent="0.3">
      <c r="A11" t="str">
        <f t="shared" si="0"/>
        <v>Moderado-HÍBRIDOS</v>
      </c>
      <c r="B11" t="s">
        <v>20</v>
      </c>
      <c r="C11" s="50" t="s">
        <v>26</v>
      </c>
      <c r="D11" s="40">
        <v>0.08</v>
      </c>
    </row>
    <row r="12" spans="1:4" x14ac:dyDescent="0.3">
      <c r="A12" t="str">
        <f t="shared" si="0"/>
        <v>Moderado-FOFs</v>
      </c>
      <c r="B12" t="s">
        <v>20</v>
      </c>
      <c r="C12" s="50" t="s">
        <v>27</v>
      </c>
      <c r="D12" s="40">
        <v>0.05</v>
      </c>
    </row>
    <row r="13" spans="1:4" x14ac:dyDescent="0.3">
      <c r="A13" t="str">
        <f t="shared" si="0"/>
        <v>Moderado-DESENVOLVIMENTO</v>
      </c>
      <c r="B13" t="s">
        <v>20</v>
      </c>
      <c r="C13" s="50" t="s">
        <v>28</v>
      </c>
      <c r="D13" s="40">
        <v>0.1</v>
      </c>
    </row>
    <row r="14" spans="1:4" x14ac:dyDescent="0.3">
      <c r="A14" s="51" t="str">
        <f t="shared" si="0"/>
        <v>Moderado-HOTELARIAS</v>
      </c>
      <c r="B14" s="51" t="s">
        <v>20</v>
      </c>
      <c r="C14" s="52" t="s">
        <v>29</v>
      </c>
      <c r="D14" s="53">
        <v>0.1</v>
      </c>
    </row>
    <row r="15" spans="1:4" x14ac:dyDescent="0.3">
      <c r="A15" t="str">
        <f t="shared" si="0"/>
        <v>Agressivo-PAPEL</v>
      </c>
      <c r="B15" t="s">
        <v>16</v>
      </c>
      <c r="C15" s="50" t="s">
        <v>24</v>
      </c>
      <c r="D15" s="40">
        <v>0.5</v>
      </c>
    </row>
    <row r="16" spans="1:4" x14ac:dyDescent="0.3">
      <c r="A16" t="str">
        <f t="shared" si="0"/>
        <v>Agressivo-TIJOLO</v>
      </c>
      <c r="B16" t="s">
        <v>16</v>
      </c>
      <c r="C16" s="50" t="s">
        <v>25</v>
      </c>
      <c r="D16" s="40">
        <v>0.1</v>
      </c>
    </row>
    <row r="17" spans="1:4" x14ac:dyDescent="0.3">
      <c r="A17" t="str">
        <f t="shared" si="0"/>
        <v>Agressivo-HÍBRIDOS</v>
      </c>
      <c r="B17" t="s">
        <v>16</v>
      </c>
      <c r="C17" s="50" t="s">
        <v>26</v>
      </c>
      <c r="D17" s="40">
        <v>0.05</v>
      </c>
    </row>
    <row r="18" spans="1:4" x14ac:dyDescent="0.3">
      <c r="A18" t="str">
        <f t="shared" si="0"/>
        <v>Agressivo-FOFs</v>
      </c>
      <c r="B18" t="s">
        <v>16</v>
      </c>
      <c r="C18" s="50" t="s">
        <v>27</v>
      </c>
      <c r="D18" s="40">
        <v>0.05</v>
      </c>
    </row>
    <row r="19" spans="1:4" x14ac:dyDescent="0.3">
      <c r="A19" t="str">
        <f t="shared" si="0"/>
        <v>Agressivo-DESENVOLVIMENTO</v>
      </c>
      <c r="B19" t="s">
        <v>16</v>
      </c>
      <c r="C19" s="50" t="s">
        <v>28</v>
      </c>
      <c r="D19" s="40">
        <v>0.2</v>
      </c>
    </row>
    <row r="20" spans="1:4" x14ac:dyDescent="0.3">
      <c r="A20" t="str">
        <f t="shared" si="0"/>
        <v>Agressivo-HOTELARIAS</v>
      </c>
      <c r="B20" t="s">
        <v>16</v>
      </c>
      <c r="C20" s="50" t="s">
        <v>29</v>
      </c>
      <c r="D20" s="40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Simulador</vt:lpstr>
      <vt:lpstr>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Pereira Martins</dc:creator>
  <cp:lastModifiedBy>Tiago Pereira Martins</cp:lastModifiedBy>
  <dcterms:created xsi:type="dcterms:W3CDTF">2015-06-05T18:19:34Z</dcterms:created>
  <dcterms:modified xsi:type="dcterms:W3CDTF">2025-06-23T00:27:33Z</dcterms:modified>
</cp:coreProperties>
</file>