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578" documentId="11_7F4755BF84DCCE43E268565A8931F45BFA75341E" xr6:coauthVersionLast="47" xr6:coauthVersionMax="47" xr10:uidLastSave="{85B45128-8A90-4342-879A-9ADEAAA3878E}"/>
  <bookViews>
    <workbookView xWindow="240" yWindow="105" windowWidth="14805" windowHeight="8010" firstSheet="1" xr2:uid="{00000000-000D-0000-FFFF-FFFF00000000}"/>
  </bookViews>
  <sheets>
    <sheet name="Planilha1" sheetId="1" r:id="rId1"/>
    <sheet name="Planilha2" sheetId="2" r:id="rId2"/>
  </sheets>
  <definedNames>
    <definedName name="aporte">Planilha1!$D$14:$D$14</definedName>
    <definedName name="patrimonio">Planilha1!$D$17:$D$17</definedName>
    <definedName name="qtde_anos">Planilha1!$D$15:$D$15</definedName>
    <definedName name="rendimento_carteira">Planilha1!$D$10:$D$10</definedName>
    <definedName name="salario">Planilha1!$D$9:$D$9</definedName>
    <definedName name="sugestao_investimento">Planilha1!$D$11:$D$11</definedName>
    <definedName name="taxa_mensal">Planilha1!$D$16:$D$16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1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/>
  <c r="D37" i="1" s="1"/>
  <c r="C28" i="1" a="1"/>
  <c r="C28" i="1"/>
  <c r="C21" i="1"/>
  <c r="D17" i="1" a="1"/>
  <c r="D17" i="1"/>
  <c r="D18" i="1" s="1" a="1"/>
  <c r="D18" i="1" s="1"/>
  <c r="D11" i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D21" i="1" a="1"/>
  <c r="D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<sst xmlns="http://schemas.openxmlformats.org/spreadsheetml/2006/main" count="70" uniqueCount="36">
  <si>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 xml:space="preserve">                      JamesBirth Investiment</t>
  </si>
  <si>
    <t>CONFIGURAÇÕES</t>
  </si>
  <si>
    <t>Salário</t>
  </si>
  <si>
    <t>Carteira de Rendimento</t>
  </si>
  <si>
    <t>Sugestão de Investimento 30%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</si>
  <si>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</si>
  <si>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</si>
  <si>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</si>
  <si>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</si>
  <si>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</si>
  <si>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</si>
  <si>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</si>
  <si>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</si>
  <si>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</si>
  <si>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</si>
  <si>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</si>
  <si>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</si>
  <si>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</si>
  <si>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</si>
  <si>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</si>
  <si>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</si>
  <si>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TIPOS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</si>
  <si>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</si>
  <si>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</si>
  <si>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</si>
  <si>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</si>
  <si>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</si>
  <si>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</si>
  <si>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</si>
  <si>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</si>
  <si>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</si>
  <si>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</si>
  <si>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Tipo de FII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</si>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</sst>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1"/>
      <color rgb="FF9C5700"/>
      <name val="Calibri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0"/>
      <name val="Segoe UI"/>
    </font>
    <font>
      <b/>
      <sz val="12"/>
      <color theme="1"/>
      <name val="Segoe UI"/>
    </font>
    <font>
      <b/>
      <sz val="12"/>
      <color rgb="FF9C5700"/>
      <name val="Segoe UI"/>
    </font>
    <font>
      <sz val="12"/>
      <color theme="1"/>
      <name val="Aptos Narrow"/>
      <scheme val="minor"/>
    </font>
    <font>
      <sz val="20"/>
      <color theme="1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0" tint="-0.14999847407452621"/>
      </left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Border="1"/>
    <xf numFmtId="8" fontId="0" fillId="2" borderId="4" xfId="0" applyNumberFormat="1" applyFill="1" applyBorder="1" applyAlignment="1">
      <alignment horizontal="center"/>
    </xf>
    <xf numFmtId="8" fontId="0" fillId="2" borderId="8" xfId="0" applyNumberFormat="1" applyFill="1" applyBorder="1" applyAlignment="1">
      <alignment horizontal="center"/>
    </xf>
    <xf numFmtId="0" fontId="5" fillId="2" borderId="5" xfId="0" applyFont="1" applyFill="1" applyBorder="1"/>
    <xf numFmtId="0" fontId="5" fillId="2" borderId="7" xfId="0" applyFont="1" applyFill="1" applyBorder="1"/>
    <xf numFmtId="0" fontId="0" fillId="0" borderId="0" xfId="0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20" xfId="0" applyNumberFormat="1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10" fontId="1" fillId="0" borderId="17" xfId="0" applyNumberFormat="1" applyFont="1" applyFill="1" applyBorder="1" applyAlignment="1">
      <alignment horizontal="center"/>
    </xf>
    <xf numFmtId="8" fontId="1" fillId="2" borderId="6" xfId="0" applyNumberFormat="1" applyFont="1" applyFill="1" applyBorder="1" applyAlignment="1">
      <alignment horizontal="center"/>
    </xf>
    <xf numFmtId="8" fontId="1" fillId="2" borderId="9" xfId="0" applyNumberFormat="1" applyFont="1" applyFill="1" applyBorder="1" applyAlignment="1">
      <alignment horizontal="center"/>
    </xf>
    <xf numFmtId="8" fontId="0" fillId="2" borderId="6" xfId="0" applyNumberFormat="1" applyFill="1" applyBorder="1" applyAlignment="1">
      <alignment horizontal="center"/>
    </xf>
    <xf numFmtId="8" fontId="0" fillId="2" borderId="9" xfId="0" applyNumberForma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9" fontId="0" fillId="0" borderId="25" xfId="0" applyNumberFormat="1" applyFill="1" applyBorder="1" applyAlignment="1">
      <alignment horizontal="center"/>
    </xf>
    <xf numFmtId="0" fontId="8" fillId="2" borderId="0" xfId="0" applyFont="1" applyFill="1"/>
    <xf numFmtId="164" fontId="8" fillId="2" borderId="0" xfId="0" applyNumberFormat="1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5" borderId="0" xfId="1" applyFont="1"/>
    <xf numFmtId="0" fontId="9" fillId="5" borderId="0" xfId="1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0" fillId="7" borderId="0" xfId="0" applyFont="1" applyFill="1"/>
    <xf numFmtId="164" fontId="10" fillId="7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4" fontId="10" fillId="8" borderId="0" xfId="0" applyNumberFormat="1" applyFont="1" applyFill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10" fillId="0" borderId="26" xfId="0" applyFont="1" applyBorder="1" applyAlignment="1">
      <alignment horizontal="center"/>
    </xf>
    <xf numFmtId="9" fontId="10" fillId="0" borderId="26" xfId="0" applyNumberFormat="1" applyFont="1" applyBorder="1" applyAlignment="1">
      <alignment horizontal="center"/>
    </xf>
    <xf numFmtId="0" fontId="0" fillId="0" borderId="26" xfId="0" applyFont="1" applyBorder="1"/>
    <xf numFmtId="0" fontId="0" fillId="0" borderId="26" xfId="0" applyFont="1" applyBorder="1" applyAlignment="1">
      <alignment horizontal="center"/>
    </xf>
    <xf numFmtId="9" fontId="10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F2F6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EA72E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Planilha1!$C$31:$C$36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0-4414-BA04-F860261C0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9615752"/>
        <c:axId val="1139617800"/>
      </c:barChart>
      <c:catAx>
        <c:axId val="113961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17800"/>
        <c:crosses val="autoZero"/>
        <c:auto val="1"/>
        <c:lblAlgn val="ctr"/>
        <c:lblOffset val="100"/>
        <c:noMultiLvlLbl val="0"/>
      </c:catAx>
      <c:valAx>
        <c:axId val="1139617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3961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123825</xdr:rowOff>
    </xdr:from>
    <xdr:to>
      <xdr:col>3</xdr:col>
      <xdr:colOff>1047750</xdr:colOff>
      <xdr:row>51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15E519-3AD4-4E91-704E-3DA63BD2B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438150</xdr:colOff>
      <xdr:row>0</xdr:row>
      <xdr:rowOff>66675</xdr:rowOff>
    </xdr:from>
    <xdr:to>
      <xdr:col>1</xdr:col>
      <xdr:colOff>2171700</xdr:colOff>
      <xdr:row>7</xdr:row>
      <xdr:rowOff>95250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843B8BD-A55B-9F84-D8D5-C0718C0E5B18}"/>
            </a:ext>
            <a:ext uri="{147F2762-F138-4A5C-976F-8EAC2B608ADB}">
              <a16:predDERef xmlns:a16="http://schemas.microsoft.com/office/drawing/2014/main" pred="{1515E519-3AD4-4E91-704E-3DA63BD2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66675"/>
          <a:ext cx="2181225" cy="1362075"/>
        </a:xfrm>
        <a:prstGeom prst="rect">
          <a:avLst/>
        </a:prstGeom>
      </xdr:spPr>
    </xdr:pic>
    <xdr:clientData/>
  </xdr:twoCellAnchor>
  <xdr:twoCellAnchor>
    <xdr:from>
      <xdr:col>1</xdr:col>
      <xdr:colOff>2305050</xdr:colOff>
      <xdr:row>1</xdr:row>
      <xdr:rowOff>28575</xdr:rowOff>
    </xdr:from>
    <xdr:to>
      <xdr:col>3</xdr:col>
      <xdr:colOff>1009650</xdr:colOff>
      <xdr:row>6</xdr:row>
      <xdr:rowOff>28575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0158AFC0-6881-058E-B72D-AA042D47BDAB}"/>
            </a:ext>
            <a:ext uri="{147F2762-F138-4A5C-976F-8EAC2B608ADB}">
              <a16:predDERef xmlns:a16="http://schemas.microsoft.com/office/drawing/2014/main" pred="{2843B8BD-A55B-9F84-D8D5-C0718C0E5B18}"/>
            </a:ext>
          </a:extLst>
        </xdr:cNvPr>
        <xdr:cNvSpPr/>
      </xdr:nvSpPr>
      <xdr:spPr>
        <a:xfrm>
          <a:off x="2752725" y="219075"/>
          <a:ext cx="3638550" cy="952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2200275</xdr:colOff>
      <xdr:row>1</xdr:row>
      <xdr:rowOff>104775</xdr:rowOff>
    </xdr:from>
    <xdr:to>
      <xdr:col>3</xdr:col>
      <xdr:colOff>1019175</xdr:colOff>
      <xdr:row>6</xdr:row>
      <xdr:rowOff>104775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B2F3DA31-5816-54DD-E621-D62022B9F261}"/>
            </a:ext>
            <a:ext uri="{147F2762-F138-4A5C-976F-8EAC2B608ADB}">
              <a16:predDERef xmlns:a16="http://schemas.microsoft.com/office/drawing/2014/main" pred="{0158AFC0-6881-058E-B72D-AA042D47BDAB}"/>
            </a:ext>
          </a:extLst>
        </xdr:cNvPr>
        <xdr:cNvSpPr/>
      </xdr:nvSpPr>
      <xdr:spPr>
        <a:xfrm>
          <a:off x="2647950" y="295275"/>
          <a:ext cx="3752850" cy="9525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7"/>
  <sheetViews>
    <sheetView showGridLines="0" tabSelected="1" workbookViewId="0">
      <selection activeCell="F9" sqref="F9"/>
    </sheetView>
  </sheetViews>
  <sheetFormatPr defaultColWidth="0" defaultRowHeight="15"/>
  <cols>
    <col min="1" max="1" width="6.7109375" customWidth="1"/>
    <col min="2" max="2" width="36.5703125" customWidth="1"/>
    <col min="3" max="3" width="37.42578125" customWidth="1"/>
    <col min="4" max="4" width="15.85546875" customWidth="1"/>
    <col min="5" max="5" width="6.7109375" customWidth="1"/>
    <col min="6" max="6" width="5.140625" customWidth="1"/>
    <col min="7" max="7" width="4.42578125" customWidth="1"/>
    <col min="8" max="8" width="9.140625" hidden="1" customWidth="1"/>
  </cols>
  <sheetData>
    <row r="3" spans="1:4" s="59" customFormat="1" ht="15" customHeight="1">
      <c r="A3" s="59" t="s">
        <v>0</v>
      </c>
    </row>
    <row r="4" spans="1:4" s="59" customFormat="1" ht="15" customHeight="1"/>
    <row r="5" spans="1:4" s="59" customFormat="1" ht="15" customHeight="1"/>
    <row r="6" spans="1:4" s="59" customFormat="1" ht="15" customHeight="1"/>
    <row r="8" spans="1:4" ht="25.5">
      <c r="B8" s="48" t="s">
        <v>1</v>
      </c>
      <c r="C8" s="49"/>
      <c r="D8" s="50"/>
    </row>
    <row r="9" spans="1:4" ht="15" customHeight="1">
      <c r="B9" s="31" t="s">
        <v>2</v>
      </c>
      <c r="C9" s="32"/>
      <c r="D9" s="9">
        <v>2500</v>
      </c>
    </row>
    <row r="10" spans="1:4" ht="15" customHeight="1">
      <c r="B10" s="31" t="s">
        <v>3</v>
      </c>
      <c r="C10" s="32"/>
      <c r="D10" s="18">
        <v>8.8999999999999999E-3</v>
      </c>
    </row>
    <row r="11" spans="1:4" ht="15" customHeight="1">
      <c r="B11" s="33" t="s">
        <v>4</v>
      </c>
      <c r="C11" s="34"/>
      <c r="D11" s="17">
        <f>D9*30%</f>
        <v>750</v>
      </c>
    </row>
    <row r="13" spans="1:4" ht="28.5" customHeight="1">
      <c r="B13" s="35" t="s">
        <v>5</v>
      </c>
      <c r="C13" s="36"/>
      <c r="D13" s="37"/>
    </row>
    <row r="14" spans="1:4" ht="15.75">
      <c r="B14" s="38" t="s">
        <v>6</v>
      </c>
      <c r="C14" s="39"/>
      <c r="D14" s="10">
        <v>750</v>
      </c>
    </row>
    <row r="15" spans="1:4" ht="15" customHeight="1">
      <c r="B15" s="40" t="s">
        <v>7</v>
      </c>
      <c r="C15" s="41"/>
      <c r="D15" s="11">
        <v>7</v>
      </c>
    </row>
    <row r="16" spans="1:4" ht="15" customHeight="1">
      <c r="B16" s="42" t="s">
        <v>8</v>
      </c>
      <c r="C16" s="43"/>
      <c r="D16" s="12">
        <v>1.0789999999999999E-2</v>
      </c>
    </row>
    <row r="17" spans="1:5" ht="15" customHeight="1">
      <c r="B17" s="44" t="s">
        <v>9</v>
      </c>
      <c r="C17" s="45"/>
      <c r="D17" s="13" cm="1">
        <f t="array" ref="D17">FV(taxa_mensal,qtde_anos*12,aporte*-1)</f>
        <v>101712.77550570229</v>
      </c>
    </row>
    <row r="18" spans="1:5" ht="15" customHeight="1">
      <c r="B18" s="46" t="s">
        <v>10</v>
      </c>
      <c r="C18" s="47"/>
      <c r="D18" s="14" cm="1">
        <f t="array" ref="D18">patrimonio*rendimento_carteira</f>
        <v>905.24370200075032</v>
      </c>
    </row>
    <row r="20" spans="1:5" ht="25.5">
      <c r="B20" s="29" t="s">
        <v>11</v>
      </c>
      <c r="C20" s="30"/>
      <c r="D20" s="2" t="s">
        <v>12</v>
      </c>
      <c r="E20" s="3"/>
    </row>
    <row r="21" spans="1:5" ht="15.75">
      <c r="A21" s="1">
        <v>2</v>
      </c>
      <c r="B21" s="6" t="s">
        <v>13</v>
      </c>
      <c r="C21" s="4">
        <f>FV($D$16,$A21*12,$D$14*-1)</f>
        <v>20420.720473233912</v>
      </c>
      <c r="D21" s="15" cm="1">
        <f t="array" ref="D21">C21*rendimento_carteira</f>
        <v>181.74441221178182</v>
      </c>
      <c r="E21" s="3"/>
    </row>
    <row r="22" spans="1:5" ht="15.75">
      <c r="A22" s="1">
        <v>5</v>
      </c>
      <c r="B22" s="6" t="s">
        <v>14</v>
      </c>
      <c r="C22" s="4">
        <f>FV($D$16,$A22*12,$D$14*-1)</f>
        <v>62832.685498865736</v>
      </c>
      <c r="D22" s="15" cm="1">
        <f t="array" ref="D22">C22*rendimento_carteira</f>
        <v>559.21090093990506</v>
      </c>
      <c r="E22" s="3"/>
    </row>
    <row r="23" spans="1:5" ht="15.75">
      <c r="A23" s="1">
        <v>10</v>
      </c>
      <c r="B23" s="6" t="s">
        <v>15</v>
      </c>
      <c r="C23" s="4">
        <f>FV($D$16,$A23*12,$D$14*-1)</f>
        <v>182463.15939762915</v>
      </c>
      <c r="D23" s="15" cm="1">
        <f t="array" ref="D23">C23*rendimento_carteira</f>
        <v>1623.9221186388993</v>
      </c>
      <c r="E23" s="3"/>
    </row>
    <row r="24" spans="1:5" ht="15.75">
      <c r="A24" s="1">
        <v>20</v>
      </c>
      <c r="B24" s="6" t="s">
        <v>16</v>
      </c>
      <c r="C24" s="4">
        <f>FV($D$16,$A24*12,$D$14*-1)</f>
        <v>843898.8000728105</v>
      </c>
      <c r="D24" s="15" cm="1">
        <f t="array" ref="D24">C24*rendimento_carteira</f>
        <v>7510.6993206480138</v>
      </c>
      <c r="E24" s="3"/>
    </row>
    <row r="25" spans="1:5" ht="15.75">
      <c r="A25" s="1">
        <v>30</v>
      </c>
      <c r="B25" s="7" t="s">
        <v>17</v>
      </c>
      <c r="C25" s="5">
        <f>FV($D$16,$A25*12,$D$14*-1)</f>
        <v>3241627.2412535357</v>
      </c>
      <c r="D25" s="16" cm="1">
        <f t="array" ref="D25">C25*rendimento_carteira</f>
        <v>28850.482447156468</v>
      </c>
      <c r="E25" s="3"/>
    </row>
    <row r="27" spans="1:5" ht="17.25">
      <c r="B27" s="22" t="s">
        <v>18</v>
      </c>
      <c r="C27" s="23" t="s">
        <v>19</v>
      </c>
      <c r="D27" s="22"/>
    </row>
    <row r="28" spans="1:5" ht="17.25">
      <c r="B28" s="19" t="s">
        <v>20</v>
      </c>
      <c r="C28" s="20" cm="1">
        <f t="array" ref="C28">aporte</f>
        <v>750</v>
      </c>
      <c r="D28" s="19"/>
    </row>
    <row r="29" spans="1:5" ht="17.25">
      <c r="B29" s="24"/>
      <c r="C29" s="24"/>
      <c r="D29" s="24"/>
    </row>
    <row r="30" spans="1:5" ht="17.25">
      <c r="B30" s="21" t="s">
        <v>21</v>
      </c>
      <c r="C30" s="21" t="s">
        <v>22</v>
      </c>
      <c r="D30" s="21" t="s">
        <v>23</v>
      </c>
    </row>
    <row r="31" spans="1:5" ht="22.5" customHeight="1">
      <c r="B31" s="25" t="s">
        <v>24</v>
      </c>
      <c r="C31" s="58">
        <f>VLOOKUP($C$27&amp;"-"&amp;B31,Planilha2!$A:$D,4,FALSE)</f>
        <v>0.5</v>
      </c>
      <c r="D31" s="51" cm="1">
        <f t="array" ref="D31">aporte*$C$31</f>
        <v>375</v>
      </c>
    </row>
    <row r="32" spans="1:5" ht="15.75">
      <c r="B32" s="25" t="s">
        <v>25</v>
      </c>
      <c r="C32" s="58">
        <f>VLOOKUP($C$27&amp;"-"&amp;B32,Planilha2!$A:$D,4,FALSE)</f>
        <v>0.1</v>
      </c>
      <c r="D32" s="51" cm="1">
        <f t="array" ref="D32">aporte*$C$32</f>
        <v>75</v>
      </c>
    </row>
    <row r="33" spans="2:4" ht="15.75">
      <c r="B33" s="25" t="s">
        <v>26</v>
      </c>
      <c r="C33" s="58">
        <f>VLOOKUP($C$27&amp;"-"&amp;B33,Planilha2!$A:$D,4,FALSE)</f>
        <v>0.05</v>
      </c>
      <c r="D33" s="51" cm="1">
        <f t="array" ref="D33">aporte*$C$33</f>
        <v>37.5</v>
      </c>
    </row>
    <row r="34" spans="2:4" ht="15.75">
      <c r="B34" s="25" t="s">
        <v>27</v>
      </c>
      <c r="C34" s="58">
        <f>VLOOKUP($C$27&amp;"-"&amp;B34,Planilha2!$A:$D,4,FALSE)</f>
        <v>0.05</v>
      </c>
      <c r="D34" s="51" cm="1">
        <f t="array" ref="D34">aporte*$C$34</f>
        <v>37.5</v>
      </c>
    </row>
    <row r="35" spans="2:4" ht="15.75">
      <c r="B35" s="25" t="s">
        <v>28</v>
      </c>
      <c r="C35" s="58">
        <f>VLOOKUP($C$27&amp;"-"&amp;B35,Planilha2!$A:$D,4,FALSE)</f>
        <v>0.2</v>
      </c>
      <c r="D35" s="51" cm="1">
        <f t="array" ref="D35">aporte*$C$35</f>
        <v>150</v>
      </c>
    </row>
    <row r="36" spans="2:4" ht="15.75">
      <c r="B36" s="25" t="s">
        <v>29</v>
      </c>
      <c r="C36" s="58">
        <f>VLOOKUP($C$27&amp;"-"&amp;B36,Planilha2!$A:$D,4,FALSE)</f>
        <v>0.1</v>
      </c>
      <c r="D36" s="51" cm="1">
        <f t="array" ref="D36">aporte*$C$36</f>
        <v>75</v>
      </c>
    </row>
    <row r="37" spans="2:4" ht="15.75">
      <c r="B37" s="27"/>
      <c r="C37" s="27"/>
      <c r="D37" s="28">
        <f>SUM(D31:D36)</f>
        <v>750</v>
      </c>
    </row>
  </sheetData>
  <mergeCells count="12">
    <mergeCell ref="B8:D8"/>
    <mergeCell ref="A3:XFD6"/>
    <mergeCell ref="B20:C20"/>
    <mergeCell ref="B9:C9"/>
    <mergeCell ref="B10:C10"/>
    <mergeCell ref="B11:C11"/>
    <mergeCell ref="B13:D13"/>
    <mergeCell ref="B14:C14"/>
    <mergeCell ref="B15:C15"/>
    <mergeCell ref="B16:C16"/>
    <mergeCell ref="B17:C17"/>
    <mergeCell ref="B18:C18"/>
  </mergeCells>
  <dataValidations count="1">
    <dataValidation type="list" allowBlank="1" showInputMessage="1" showErrorMessage="1" sqref="C27" xr:uid="{409EF64A-BEAB-4517-9738-F32F4207F128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B724-4C0F-465E-8E2A-BD031FE98D99}">
  <dimension ref="A2:D20"/>
  <sheetViews>
    <sheetView workbookViewId="0">
      <selection activeCell="F10" sqref="F10"/>
    </sheetView>
  </sheetViews>
  <sheetFormatPr defaultRowHeight="15"/>
  <cols>
    <col min="1" max="1" width="29.28515625" customWidth="1"/>
    <col min="2" max="2" width="16.140625" customWidth="1"/>
    <col min="3" max="3" width="23.5703125" customWidth="1"/>
  </cols>
  <sheetData>
    <row r="2" spans="1:4">
      <c r="A2" s="52" t="s">
        <v>30</v>
      </c>
      <c r="B2" s="53" t="s">
        <v>31</v>
      </c>
      <c r="C2" s="53" t="s">
        <v>32</v>
      </c>
      <c r="D2" s="53" t="s">
        <v>33</v>
      </c>
    </row>
    <row r="3" spans="1:4" ht="15.75">
      <c r="A3" t="str">
        <f>B3&amp;"-"&amp;C3</f>
        <v>Conservador-PAPEL</v>
      </c>
      <c r="B3" s="8" t="s">
        <v>34</v>
      </c>
      <c r="C3" s="25" t="s">
        <v>24</v>
      </c>
      <c r="D3" s="26">
        <v>0.3</v>
      </c>
    </row>
    <row r="4" spans="1:4" ht="15.75">
      <c r="A4" t="str">
        <f t="shared" ref="A4:A20" si="0">B4&amp;"-"&amp;C4</f>
        <v>Conservador-TIJOLO</v>
      </c>
      <c r="B4" s="8" t="s">
        <v>34</v>
      </c>
      <c r="C4" s="25" t="s">
        <v>25</v>
      </c>
      <c r="D4" s="26">
        <v>0.5</v>
      </c>
    </row>
    <row r="5" spans="1:4" ht="15.75">
      <c r="A5" t="str">
        <f t="shared" si="0"/>
        <v>Conservador-HÍBRIDOS</v>
      </c>
      <c r="B5" s="8" t="s">
        <v>34</v>
      </c>
      <c r="C5" s="25" t="s">
        <v>26</v>
      </c>
      <c r="D5" s="26">
        <v>0.1</v>
      </c>
    </row>
    <row r="6" spans="1:4" ht="15.75">
      <c r="A6" t="str">
        <f t="shared" si="0"/>
        <v>Conservador-FOFs</v>
      </c>
      <c r="B6" s="8" t="s">
        <v>34</v>
      </c>
      <c r="C6" s="25" t="s">
        <v>27</v>
      </c>
      <c r="D6" s="26">
        <v>0.1</v>
      </c>
    </row>
    <row r="7" spans="1:4" ht="15.75">
      <c r="A7" t="str">
        <f t="shared" si="0"/>
        <v>Conservador-DESENVOLVIMENTO</v>
      </c>
      <c r="B7" s="8" t="s">
        <v>34</v>
      </c>
      <c r="C7" s="25" t="s">
        <v>28</v>
      </c>
      <c r="D7" s="26">
        <v>0</v>
      </c>
    </row>
    <row r="8" spans="1:4" ht="15.75">
      <c r="A8" s="56" t="str">
        <f t="shared" si="0"/>
        <v>Conservador-HOTELARIAS</v>
      </c>
      <c r="B8" s="57" t="s">
        <v>34</v>
      </c>
      <c r="C8" s="54" t="s">
        <v>29</v>
      </c>
      <c r="D8" s="55">
        <v>0</v>
      </c>
    </row>
    <row r="9" spans="1:4" ht="15.75">
      <c r="A9" t="str">
        <f t="shared" si="0"/>
        <v>Moderado-PAPEL</v>
      </c>
      <c r="B9" s="8" t="s">
        <v>35</v>
      </c>
      <c r="C9" s="25" t="s">
        <v>24</v>
      </c>
      <c r="D9" s="26">
        <v>0.32</v>
      </c>
    </row>
    <row r="10" spans="1:4" ht="15.75">
      <c r="A10" t="str">
        <f t="shared" si="0"/>
        <v>Moderado-TIJOLO</v>
      </c>
      <c r="B10" s="8" t="s">
        <v>35</v>
      </c>
      <c r="C10" s="25" t="s">
        <v>25</v>
      </c>
      <c r="D10" s="26">
        <v>0.35</v>
      </c>
    </row>
    <row r="11" spans="1:4" ht="15.75">
      <c r="A11" t="str">
        <f t="shared" si="0"/>
        <v>Moderado-HÍBRIDOS</v>
      </c>
      <c r="B11" s="8" t="s">
        <v>35</v>
      </c>
      <c r="C11" s="25" t="s">
        <v>26</v>
      </c>
      <c r="D11" s="26">
        <v>0.08</v>
      </c>
    </row>
    <row r="12" spans="1:4" ht="15.75">
      <c r="A12" t="str">
        <f t="shared" si="0"/>
        <v>Moderado-FOFs</v>
      </c>
      <c r="B12" s="8" t="s">
        <v>35</v>
      </c>
      <c r="C12" s="25" t="s">
        <v>27</v>
      </c>
      <c r="D12" s="26">
        <v>0.05</v>
      </c>
    </row>
    <row r="13" spans="1:4" ht="15.75">
      <c r="A13" t="str">
        <f t="shared" si="0"/>
        <v>Moderado-DESENVOLVIMENTO</v>
      </c>
      <c r="B13" s="8" t="s">
        <v>35</v>
      </c>
      <c r="C13" s="25" t="s">
        <v>28</v>
      </c>
      <c r="D13" s="26">
        <v>0.1</v>
      </c>
    </row>
    <row r="14" spans="1:4" ht="15.75">
      <c r="A14" s="52" t="str">
        <f t="shared" si="0"/>
        <v>Moderado-HOTELARIAS</v>
      </c>
      <c r="B14" s="53" t="s">
        <v>35</v>
      </c>
      <c r="C14" s="54" t="s">
        <v>29</v>
      </c>
      <c r="D14" s="55">
        <v>0.1</v>
      </c>
    </row>
    <row r="15" spans="1:4" ht="15.75">
      <c r="A15" t="str">
        <f t="shared" si="0"/>
        <v>Agressivo-PAPEL</v>
      </c>
      <c r="B15" s="8" t="s">
        <v>19</v>
      </c>
      <c r="C15" s="25" t="s">
        <v>24</v>
      </c>
      <c r="D15" s="26">
        <v>0.5</v>
      </c>
    </row>
    <row r="16" spans="1:4" ht="15.75">
      <c r="A16" t="str">
        <f t="shared" si="0"/>
        <v>Agressivo-TIJOLO</v>
      </c>
      <c r="B16" s="8" t="s">
        <v>19</v>
      </c>
      <c r="C16" s="25" t="s">
        <v>25</v>
      </c>
      <c r="D16" s="26">
        <v>0.1</v>
      </c>
    </row>
    <row r="17" spans="1:4" ht="15.75">
      <c r="A17" t="str">
        <f t="shared" si="0"/>
        <v>Agressivo-HÍBRIDOS</v>
      </c>
      <c r="B17" s="8" t="s">
        <v>19</v>
      </c>
      <c r="C17" s="25" t="s">
        <v>26</v>
      </c>
      <c r="D17" s="26">
        <v>0.05</v>
      </c>
    </row>
    <row r="18" spans="1:4" ht="15.75">
      <c r="A18" t="str">
        <f t="shared" si="0"/>
        <v>Agressivo-FOFs</v>
      </c>
      <c r="B18" s="8" t="s">
        <v>19</v>
      </c>
      <c r="C18" s="25" t="s">
        <v>27</v>
      </c>
      <c r="D18" s="26">
        <v>0.05</v>
      </c>
    </row>
    <row r="19" spans="1:4" ht="15.75">
      <c r="A19" t="str">
        <f t="shared" si="0"/>
        <v>Agressivo-DESENVOLVIMENTO</v>
      </c>
      <c r="B19" s="8" t="s">
        <v>19</v>
      </c>
      <c r="C19" s="25" t="s">
        <v>28</v>
      </c>
      <c r="D19" s="26">
        <v>0.2</v>
      </c>
    </row>
    <row r="20" spans="1:4" ht="15.75">
      <c r="A20" s="52" t="str">
        <f t="shared" si="0"/>
        <v>Agressivo-HOTELARIAS</v>
      </c>
      <c r="B20" s="53" t="s">
        <v>19</v>
      </c>
      <c r="C20" s="54" t="s">
        <v>29</v>
      </c>
      <c r="D20" s="5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do Nascimento</cp:lastModifiedBy>
  <cp:revision/>
  <dcterms:created xsi:type="dcterms:W3CDTF">2025-05-19T16:51:10Z</dcterms:created>
  <dcterms:modified xsi:type="dcterms:W3CDTF">2025-05-21T22:27:15Z</dcterms:modified>
  <cp:category/>
  <cp:contentStatus/>
</cp:coreProperties>
</file>