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Mestrado\Experimentos\MOEA\"/>
    </mc:Choice>
  </mc:AlternateContent>
  <bookViews>
    <workbookView xWindow="0" yWindow="0" windowWidth="20490" windowHeight="7530" xr2:uid="{00000000-000D-0000-FFFF-FFFF00000000}"/>
  </bookViews>
  <sheets>
    <sheet name="P4" sheetId="5" r:id="rId1"/>
    <sheet name="P45 (P9)" sheetId="4" r:id="rId2"/>
    <sheet name="P6" sheetId="3" r:id="rId3"/>
    <sheet name="P7" sheetId="2" r:id="rId4"/>
    <sheet name="P8" sheetId="1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J17" i="5"/>
  <c r="K17" i="5"/>
  <c r="I10" i="5"/>
  <c r="J10" i="5"/>
  <c r="K10" i="5"/>
  <c r="I3" i="5"/>
  <c r="J3" i="5"/>
  <c r="K3" i="5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4" i="5"/>
  <c r="K5" i="5"/>
  <c r="K6" i="5"/>
  <c r="K7" i="5"/>
  <c r="K8" i="5"/>
  <c r="K9" i="5"/>
  <c r="K11" i="5"/>
  <c r="K12" i="5"/>
  <c r="K13" i="5"/>
  <c r="K14" i="5"/>
  <c r="K15" i="5"/>
  <c r="K16" i="5"/>
  <c r="K18" i="5"/>
  <c r="K19" i="5"/>
  <c r="K20" i="5"/>
  <c r="K21" i="5"/>
  <c r="K22" i="5"/>
  <c r="K23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I5" i="5"/>
  <c r="I6" i="5"/>
  <c r="I7" i="5"/>
  <c r="I8" i="5"/>
  <c r="I9" i="5"/>
  <c r="I11" i="5"/>
  <c r="I12" i="5"/>
  <c r="I13" i="5"/>
  <c r="I14" i="5"/>
  <c r="I15" i="5"/>
  <c r="I16" i="5"/>
  <c r="I18" i="5"/>
  <c r="I19" i="5"/>
  <c r="I20" i="5"/>
  <c r="I21" i="5"/>
  <c r="I22" i="5"/>
  <c r="I23" i="5"/>
  <c r="I4" i="5"/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5" i="5"/>
  <c r="J6" i="5"/>
  <c r="J7" i="5"/>
  <c r="J8" i="5"/>
  <c r="J9" i="5"/>
  <c r="J11" i="5"/>
  <c r="J12" i="5"/>
  <c r="J13" i="5"/>
  <c r="J14" i="5"/>
  <c r="J15" i="5"/>
  <c r="J16" i="5"/>
  <c r="J18" i="5"/>
  <c r="J19" i="5"/>
  <c r="J20" i="5"/>
  <c r="J21" i="5"/>
  <c r="J22" i="5"/>
  <c r="J23" i="5"/>
  <c r="J4" i="5"/>
</calcChain>
</file>

<file path=xl/sharedStrings.xml><?xml version="1.0" encoding="utf-8"?>
<sst xmlns="http://schemas.openxmlformats.org/spreadsheetml/2006/main" count="162" uniqueCount="21">
  <si>
    <t>Fialho</t>
  </si>
  <si>
    <t>Peres</t>
  </si>
  <si>
    <t>Diferença</t>
  </si>
  <si>
    <t>Rede</t>
  </si>
  <si>
    <t>Algoritmo</t>
  </si>
  <si>
    <t>Erro</t>
  </si>
  <si>
    <t>GD</t>
  </si>
  <si>
    <t>PS</t>
  </si>
  <si>
    <t>Erro2</t>
  </si>
  <si>
    <t>GD2</t>
  </si>
  <si>
    <t>PS2</t>
  </si>
  <si>
    <t>Erro3</t>
  </si>
  <si>
    <t>GD3</t>
  </si>
  <si>
    <t>NSGA-II</t>
  </si>
  <si>
    <t>SPEA2</t>
  </si>
  <si>
    <t>AEMMT</t>
  </si>
  <si>
    <t>AEMMD</t>
  </si>
  <si>
    <t>MOEA/D</t>
  </si>
  <si>
    <t>NSGA-III</t>
  </si>
  <si>
    <t>PS22</t>
  </si>
  <si>
    <t>Multi-ACO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</si>
</sst>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3" xfId="0" applyBorder="1"/>
    <xf numFmtId="0" fontId="2" fillId="0" borderId="4" xfId="0" applyFont="1" applyBorder="1"/>
    <xf numFmtId="0" fontId="2" fillId="0" borderId="3" xfId="0" applyFont="1" applyBorder="1"/>
    <xf numFmtId="0" fontId="0" fillId="0" borderId="4" xfId="0" applyBorder="1"/>
    <xf numFmtId="0" fontId="0" fillId="0" borderId="2" xfId="0" applyBorder="1"/>
    <xf numFmtId="0" fontId="2" fillId="0" borderId="8" xfId="0" applyFont="1" applyBorder="1"/>
    <xf numFmtId="0" fontId="2" fillId="0" borderId="9" xfId="0" applyFont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2" fillId="0" borderId="5" xfId="0" applyFont="1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6" xfId="0" applyFont="1" applyBorder="1"/>
    <xf numFmtId="0" fontId="0" fillId="0" borderId="2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13456" displayName="Tabela13456" ref="A2:K23" totalsRowShown="0" headerRowDxfId="92" headerRowBorderDxfId="91" tableBorderDxfId="90" totalsRowBorderDxfId="89">
  <autoFilter ref="A2:K23" xr:uid="{00000000-0009-0000-0100-000005000000}"/>
  <tableColumns count="11">
    <tableColumn id="1" xr3:uid="{00000000-0010-0000-0000-000001000000}" name="Rede" dataDxfId="88"/>
    <tableColumn id="2" xr3:uid="{00000000-0010-0000-0000-000002000000}" name="Algoritmo" dataDxfId="87"/>
    <tableColumn id="3" xr3:uid="{00000000-0010-0000-0000-000003000000}" name="Erro" dataDxfId="86"/>
    <tableColumn id="4" xr3:uid="{00000000-0010-0000-0000-000004000000}" name="GD" dataDxfId="85"/>
    <tableColumn id="5" xr3:uid="{00000000-0010-0000-0000-000005000000}" name="PS" dataDxfId="84"/>
    <tableColumn id="6" xr3:uid="{00000000-0010-0000-0000-000006000000}" name="Erro2" dataDxfId="83"/>
    <tableColumn id="7" xr3:uid="{00000000-0010-0000-0000-000007000000}" name="GD2" dataDxfId="82"/>
    <tableColumn id="8" xr3:uid="{00000000-0010-0000-0000-000008000000}" name="PS2" dataDxfId="81"/>
    <tableColumn id="9" xr3:uid="{00000000-0010-0000-0000-000009000000}" name="Erro3" dataDxfId="80">
      <calculatedColumnFormula>Tabela13456[[#This Row],[Erro]]-Tabela13456[[#This Row],[Erro2]]</calculatedColumnFormula>
    </tableColumn>
    <tableColumn id="10" xr3:uid="{00000000-0010-0000-0000-00000A000000}" name="GD3" dataDxfId="79">
      <calculatedColumnFormula>Tabela13456[[#This Row],[GD]]-Tabela13456[[#This Row],[GD2]]</calculatedColumnFormula>
    </tableColumn>
    <tableColumn id="11" xr3:uid="{00000000-0010-0000-0000-00000B000000}" name="PS22" dataDxfId="78">
      <calculatedColumnFormula>Tabela13456[[#This Row],[PS2]]-Tabela13456[[#This Row],[PS]]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ela134568" displayName="Tabela134568" ref="A2:K20" totalsRowShown="0" headerRowDxfId="77" headerRowBorderDxfId="76" tableBorderDxfId="75" totalsRowBorderDxfId="74">
  <autoFilter ref="A2:K20" xr:uid="{00000000-0009-0000-0100-000007000000}">
    <filterColumn colId="1">
      <filters>
        <filter val="AEMMD"/>
        <filter val="AEMMT"/>
        <filter val="NSGA-II"/>
        <filter val="SPEA2"/>
      </filters>
    </filterColumn>
  </autoFilter>
  <tableColumns count="11">
    <tableColumn id="1" xr3:uid="{00000000-0010-0000-0100-000001000000}" name="Rede" dataDxfId="73"/>
    <tableColumn id="2" xr3:uid="{00000000-0010-0000-0100-000002000000}" name="Algoritmo" dataDxfId="72"/>
    <tableColumn id="3" xr3:uid="{00000000-0010-0000-0100-000003000000}" name="Erro" dataDxfId="71"/>
    <tableColumn id="4" xr3:uid="{00000000-0010-0000-0100-000004000000}" name="GD" dataDxfId="70"/>
    <tableColumn id="5" xr3:uid="{00000000-0010-0000-0100-000005000000}" name="PS" dataDxfId="69"/>
    <tableColumn id="6" xr3:uid="{00000000-0010-0000-0100-000006000000}" name="Erro2" dataDxfId="68"/>
    <tableColumn id="7" xr3:uid="{00000000-0010-0000-0100-000007000000}" name="GD2" dataDxfId="67"/>
    <tableColumn id="8" xr3:uid="{00000000-0010-0000-0100-000008000000}" name="PS2" dataDxfId="66"/>
    <tableColumn id="9" xr3:uid="{00000000-0010-0000-0100-000009000000}" name="Erro3" dataDxfId="65">
      <calculatedColumnFormula>Tabela134568[[#This Row],[Erro]]-Tabela134568[[#This Row],[Erro2]]</calculatedColumnFormula>
    </tableColumn>
    <tableColumn id="10" xr3:uid="{00000000-0010-0000-0100-00000A000000}" name="GD3" dataDxfId="64">
      <calculatedColumnFormula>Tabela134568[[#This Row],[GD]]-Tabela134568[[#This Row],[GD2]]</calculatedColumnFormula>
    </tableColumn>
    <tableColumn id="11" xr3:uid="{00000000-0010-0000-0100-00000B000000}" name="PS22" dataDxfId="63">
      <calculatedColumnFormula>Tabela134568[[#This Row],[PS2]]-Tabela134568[[#This Row],[PS]]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a134569" displayName="Tabela134569" ref="A2:K20" totalsRowShown="0" headerRowDxfId="62" headerRowBorderDxfId="61" tableBorderDxfId="60" totalsRowBorderDxfId="59">
  <autoFilter ref="A2:K20" xr:uid="{00000000-0009-0000-0100-000008000000}">
    <filterColumn colId="1">
      <filters>
        <filter val="AEMMD"/>
        <filter val="AEMMT"/>
        <filter val="NSGA-II"/>
        <filter val="SPEA2"/>
      </filters>
    </filterColumn>
  </autoFilter>
  <tableColumns count="11">
    <tableColumn id="1" xr3:uid="{00000000-0010-0000-0200-000001000000}" name="Rede" dataDxfId="58"/>
    <tableColumn id="2" xr3:uid="{00000000-0010-0000-0200-000002000000}" name="Algoritmo" dataDxfId="57"/>
    <tableColumn id="3" xr3:uid="{00000000-0010-0000-0200-000003000000}" name="Erro" dataDxfId="56"/>
    <tableColumn id="4" xr3:uid="{00000000-0010-0000-0200-000004000000}" name="GD" dataDxfId="55"/>
    <tableColumn id="5" xr3:uid="{00000000-0010-0000-0200-000005000000}" name="PS" dataDxfId="54"/>
    <tableColumn id="6" xr3:uid="{00000000-0010-0000-0200-000006000000}" name="Erro2" dataDxfId="53"/>
    <tableColumn id="7" xr3:uid="{00000000-0010-0000-0200-000007000000}" name="GD2" dataDxfId="52"/>
    <tableColumn id="8" xr3:uid="{00000000-0010-0000-0200-000008000000}" name="PS2" dataDxfId="51"/>
    <tableColumn id="9" xr3:uid="{00000000-0010-0000-0200-000009000000}" name="Erro3" dataDxfId="50">
      <calculatedColumnFormula>Tabela134569[[#This Row],[Erro]]-Tabela134569[[#This Row],[Erro2]]</calculatedColumnFormula>
    </tableColumn>
    <tableColumn id="10" xr3:uid="{00000000-0010-0000-0200-00000A000000}" name="GD3" dataDxfId="49">
      <calculatedColumnFormula>Tabela134569[[#This Row],[GD]]-Tabela134569[[#This Row],[GD2]]</calculatedColumnFormula>
    </tableColumn>
    <tableColumn id="11" xr3:uid="{00000000-0010-0000-0200-00000B000000}" name="PS22" dataDxfId="48">
      <calculatedColumnFormula>Tabela134569[[#This Row],[PS2]]-Tabela134569[[#This Row],[PS]]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1345610" displayName="Tabela1345610" ref="A2:K20" totalsRowShown="0" headerRowDxfId="47" headerRowBorderDxfId="46" tableBorderDxfId="45" totalsRowBorderDxfId="44">
  <autoFilter ref="A2:K20" xr:uid="{00000000-0009-0000-0100-000009000000}">
    <filterColumn colId="1">
      <filters>
        <filter val="AEMMD"/>
        <filter val="AEMMT"/>
        <filter val="NSGA-II"/>
        <filter val="SPEA2"/>
      </filters>
    </filterColumn>
  </autoFilter>
  <tableColumns count="11">
    <tableColumn id="1" xr3:uid="{00000000-0010-0000-0300-000001000000}" name="Rede" dataDxfId="43"/>
    <tableColumn id="2" xr3:uid="{00000000-0010-0000-0300-000002000000}" name="Algoritmo" dataDxfId="42"/>
    <tableColumn id="3" xr3:uid="{00000000-0010-0000-0300-000003000000}" name="Erro" dataDxfId="41"/>
    <tableColumn id="4" xr3:uid="{00000000-0010-0000-0300-000004000000}" name="GD" dataDxfId="40"/>
    <tableColumn id="5" xr3:uid="{00000000-0010-0000-0300-000005000000}" name="PS" dataDxfId="39"/>
    <tableColumn id="6" xr3:uid="{00000000-0010-0000-0300-000006000000}" name="Erro2" dataDxfId="38"/>
    <tableColumn id="7" xr3:uid="{00000000-0010-0000-0300-000007000000}" name="GD2" dataDxfId="37"/>
    <tableColumn id="8" xr3:uid="{00000000-0010-0000-0300-000008000000}" name="PS2" dataDxfId="36"/>
    <tableColumn id="9" xr3:uid="{00000000-0010-0000-0300-000009000000}" name="Erro3" dataDxfId="35">
      <calculatedColumnFormula>Tabela1345610[[#This Row],[Erro]]-Tabela1345610[[#This Row],[Erro2]]</calculatedColumnFormula>
    </tableColumn>
    <tableColumn id="10" xr3:uid="{00000000-0010-0000-0300-00000A000000}" name="GD3" dataDxfId="34">
      <calculatedColumnFormula>Tabela1345610[[#This Row],[GD]]-Tabela1345610[[#This Row],[GD2]]</calculatedColumnFormula>
    </tableColumn>
    <tableColumn id="11" xr3:uid="{00000000-0010-0000-0300-00000B000000}" name="PS22" dataDxfId="33">
      <calculatedColumnFormula>Tabela1345610[[#This Row],[PS2]]-Tabela1345610[[#This Row],[PS]]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a1345611" displayName="Tabela1345611" ref="A2:K20" totalsRowShown="0" headerRowDxfId="32" headerRowBorderDxfId="31" tableBorderDxfId="30" totalsRowBorderDxfId="29">
  <autoFilter ref="A2:K20" xr:uid="{00000000-0009-0000-0100-00000A000000}">
    <filterColumn colId="1">
      <filters>
        <filter val="AEMMT"/>
        <filter val="NSGA-II"/>
        <filter val="SPEA2"/>
      </filters>
    </filterColumn>
  </autoFilter>
  <tableColumns count="11">
    <tableColumn id="1" xr3:uid="{00000000-0010-0000-0400-000001000000}" name="Rede" dataDxfId="28"/>
    <tableColumn id="2" xr3:uid="{00000000-0010-0000-0400-000002000000}" name="Algoritmo" dataDxfId="27"/>
    <tableColumn id="3" xr3:uid="{00000000-0010-0000-0400-000003000000}" name="Erro" dataDxfId="26"/>
    <tableColumn id="4" xr3:uid="{00000000-0010-0000-0400-000004000000}" name="GD" dataDxfId="25"/>
    <tableColumn id="5" xr3:uid="{00000000-0010-0000-0400-000005000000}" name="PS" dataDxfId="24"/>
    <tableColumn id="6" xr3:uid="{00000000-0010-0000-0400-000006000000}" name="Erro2" dataDxfId="23"/>
    <tableColumn id="7" xr3:uid="{00000000-0010-0000-0400-000007000000}" name="GD2" dataDxfId="22"/>
    <tableColumn id="8" xr3:uid="{00000000-0010-0000-0400-000008000000}" name="PS2" dataDxfId="21"/>
    <tableColumn id="9" xr3:uid="{00000000-0010-0000-0400-000009000000}" name="Erro3" dataDxfId="20">
      <calculatedColumnFormula>Tabela1345611[[#This Row],[Erro]]-Tabela1345611[[#This Row],[Erro2]]</calculatedColumnFormula>
    </tableColumn>
    <tableColumn id="10" xr3:uid="{00000000-0010-0000-0400-00000A000000}" name="GD3" dataDxfId="19">
      <calculatedColumnFormula>Tabela1345611[[#This Row],[GD]]-Tabela1345611[[#This Row],[GD2]]</calculatedColumnFormula>
    </tableColumn>
    <tableColumn id="11" xr3:uid="{00000000-0010-0000-0400-00000B000000}" name="PS22" dataDxfId="18">
      <calculatedColumnFormula>Tabela1345611[[#This Row],[PS2]]-Tabela1345611[[#This Row],[PS]]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M18" sqref="M18"/>
    </sheetView>
  </sheetViews>
  <sheetFormatPr defaultRowHeight="15" x14ac:dyDescent="0.25"/>
  <cols>
    <col min="2" max="2" width="12" customWidth="1"/>
  </cols>
  <sheetData>
    <row r="1" spans="1:11" x14ac:dyDescent="0.25">
      <c r="C1" s="22" t="s">
        <v>0</v>
      </c>
      <c r="D1" s="23"/>
      <c r="E1" s="24"/>
      <c r="F1" s="22" t="s">
        <v>1</v>
      </c>
      <c r="G1" s="23"/>
      <c r="H1" s="24"/>
      <c r="I1" s="25" t="s">
        <v>2</v>
      </c>
      <c r="J1" s="23"/>
      <c r="K1" s="23"/>
    </row>
    <row r="2" spans="1:11" x14ac:dyDescent="0.25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4" t="s">
        <v>9</v>
      </c>
      <c r="H2" s="5" t="s">
        <v>10</v>
      </c>
      <c r="I2" s="1" t="s">
        <v>11</v>
      </c>
      <c r="J2" s="4" t="s">
        <v>12</v>
      </c>
      <c r="K2" s="2" t="s">
        <v>19</v>
      </c>
    </row>
    <row r="3" spans="1:11" x14ac:dyDescent="0.25">
      <c r="A3" s="26"/>
      <c r="B3" s="7" t="s">
        <v>20</v>
      </c>
      <c r="C3" s="8"/>
      <c r="D3" s="9"/>
      <c r="E3" s="5"/>
      <c r="F3" s="9">
        <v>0</v>
      </c>
      <c r="G3" s="9">
        <v>0</v>
      </c>
      <c r="H3" s="5">
        <v>12.8</v>
      </c>
      <c r="I3" s="27">
        <f>Tabela13456[[#This Row],[Erro]]-Tabela13456[[#This Row],[Erro2]]</f>
        <v>0</v>
      </c>
      <c r="J3" s="9">
        <f>Tabela13456[[#This Row],[GD]]-Tabela13456[[#This Row],[GD2]]</f>
        <v>0</v>
      </c>
      <c r="K3" s="28">
        <f>Tabela13456[[#This Row],[PS2]]-Tabela13456[[#This Row],[PS]]</f>
        <v>12.8</v>
      </c>
    </row>
    <row r="4" spans="1:11" x14ac:dyDescent="0.25">
      <c r="A4" s="6">
        <v>2</v>
      </c>
      <c r="B4" s="7" t="s">
        <v>13</v>
      </c>
      <c r="C4" s="8">
        <v>3.96</v>
      </c>
      <c r="D4" s="9">
        <v>0.113</v>
      </c>
      <c r="E4" s="5">
        <v>13.01</v>
      </c>
      <c r="F4" s="8">
        <v>4.3067266067265999</v>
      </c>
      <c r="G4" s="9">
        <v>0.20612924124774501</v>
      </c>
      <c r="H4" s="5">
        <v>12.5</v>
      </c>
      <c r="I4" s="8">
        <f>Tabela13456[[#This Row],[Erro]]-Tabela13456[[#This Row],[Erro2]]</f>
        <v>-0.34672660672659994</v>
      </c>
      <c r="J4" s="8">
        <f>Tabela13456[[#This Row],[GD]]-Tabela13456[[#This Row],[GD2]]</f>
        <v>-9.3129241247745007E-2</v>
      </c>
      <c r="K4" s="8">
        <f>Tabela13456[[#This Row],[PS2]]-Tabela13456[[#This Row],[PS]]</f>
        <v>-0.50999999999999979</v>
      </c>
    </row>
    <row r="5" spans="1:11" x14ac:dyDescent="0.25">
      <c r="A5" s="6">
        <v>2</v>
      </c>
      <c r="B5" s="7" t="s">
        <v>14</v>
      </c>
      <c r="C5" s="8">
        <v>1.8009999999999999</v>
      </c>
      <c r="D5" s="9">
        <v>0.81799999999999995</v>
      </c>
      <c r="E5" s="5">
        <v>13.42</v>
      </c>
      <c r="F5" s="8">
        <v>1.8835164835164799</v>
      </c>
      <c r="G5" s="9">
        <v>7.9126882455488295E-2</v>
      </c>
      <c r="H5" s="5">
        <v>12.68</v>
      </c>
      <c r="I5" s="8">
        <f>Tabela13456[[#This Row],[Erro]]-Tabela13456[[#This Row],[Erro2]]</f>
        <v>-8.2516483516479999E-2</v>
      </c>
      <c r="J5" s="8">
        <f>Tabela13456[[#This Row],[GD]]-Tabela13456[[#This Row],[GD2]]</f>
        <v>0.73887311754451168</v>
      </c>
      <c r="K5" s="8">
        <f>Tabela13456[[#This Row],[PS2]]-Tabela13456[[#This Row],[PS]]</f>
        <v>-0.74000000000000021</v>
      </c>
    </row>
    <row r="6" spans="1:11" x14ac:dyDescent="0.25">
      <c r="A6" s="6">
        <v>2</v>
      </c>
      <c r="B6" s="7" t="s">
        <v>17</v>
      </c>
      <c r="C6" s="8">
        <v>9.2690000000000001</v>
      </c>
      <c r="D6" s="9">
        <v>0.498</v>
      </c>
      <c r="E6" s="5">
        <v>11.98</v>
      </c>
      <c r="F6" s="8">
        <v>0</v>
      </c>
      <c r="G6" s="9"/>
      <c r="H6" s="5"/>
      <c r="I6" s="8">
        <f>Tabela13456[[#This Row],[Erro]]-Tabela13456[[#This Row],[Erro2]]</f>
        <v>9.2690000000000001</v>
      </c>
      <c r="J6" s="8">
        <f>Tabela13456[[#This Row],[GD]]-Tabela13456[[#This Row],[GD2]]</f>
        <v>0.498</v>
      </c>
      <c r="K6" s="8">
        <f>Tabela13456[[#This Row],[PS2]]-Tabela13456[[#This Row],[PS]]</f>
        <v>-11.98</v>
      </c>
    </row>
    <row r="7" spans="1:11" x14ac:dyDescent="0.25">
      <c r="A7" s="6">
        <v>2</v>
      </c>
      <c r="B7" s="7" t="s">
        <v>15</v>
      </c>
      <c r="C7" s="8">
        <v>0.76700000000000002</v>
      </c>
      <c r="D7" s="9">
        <v>0.45300000000000001</v>
      </c>
      <c r="E7" s="5">
        <v>13.43</v>
      </c>
      <c r="F7" s="8">
        <v>0.37662337662337597</v>
      </c>
      <c r="G7" s="9">
        <v>1.0891134984327699E-2</v>
      </c>
      <c r="H7" s="5">
        <v>12.84</v>
      </c>
      <c r="I7" s="8">
        <f>Tabela13456[[#This Row],[Erro]]-Tabela13456[[#This Row],[Erro2]]</f>
        <v>0.39037662337662404</v>
      </c>
      <c r="J7" s="8">
        <f>Tabela13456[[#This Row],[GD]]-Tabela13456[[#This Row],[GD2]]</f>
        <v>0.44210886501567231</v>
      </c>
      <c r="K7" s="8">
        <f>Tabela13456[[#This Row],[PS2]]-Tabela13456[[#This Row],[PS]]</f>
        <v>-0.58999999999999986</v>
      </c>
    </row>
    <row r="8" spans="1:11" x14ac:dyDescent="0.25">
      <c r="A8" s="6">
        <v>2</v>
      </c>
      <c r="B8" s="7" t="s">
        <v>18</v>
      </c>
      <c r="C8" s="8">
        <v>7.0999999999999994E-2</v>
      </c>
      <c r="D8" s="9">
        <v>4.0000000000000001E-3</v>
      </c>
      <c r="E8" s="5">
        <v>13.85</v>
      </c>
      <c r="F8" s="8">
        <v>0</v>
      </c>
      <c r="G8" s="9"/>
      <c r="H8" s="5"/>
      <c r="I8" s="8">
        <f>Tabela13456[[#This Row],[Erro]]-Tabela13456[[#This Row],[Erro2]]</f>
        <v>7.0999999999999994E-2</v>
      </c>
      <c r="J8" s="8">
        <f>Tabela13456[[#This Row],[GD]]-Tabela13456[[#This Row],[GD2]]</f>
        <v>4.0000000000000001E-3</v>
      </c>
      <c r="K8" s="8">
        <f>Tabela13456[[#This Row],[PS2]]-Tabela13456[[#This Row],[PS]]</f>
        <v>-13.85</v>
      </c>
    </row>
    <row r="9" spans="1:11" ht="15.75" thickBot="1" x14ac:dyDescent="0.3">
      <c r="A9" s="10">
        <v>2</v>
      </c>
      <c r="B9" s="11" t="s">
        <v>16</v>
      </c>
      <c r="C9" s="12"/>
      <c r="D9" s="13"/>
      <c r="E9" s="14"/>
      <c r="F9" s="12">
        <v>4.4952380952380899</v>
      </c>
      <c r="G9" s="13">
        <v>0.190796364892864</v>
      </c>
      <c r="H9" s="14">
        <v>12.48</v>
      </c>
      <c r="I9" s="21">
        <f>Tabela13456[[#This Row],[Erro]]-Tabela13456[[#This Row],[Erro2]]</f>
        <v>-4.4952380952380899</v>
      </c>
      <c r="J9" s="12">
        <f>Tabela13456[[#This Row],[GD]]-Tabela13456[[#This Row],[GD2]]</f>
        <v>-0.190796364892864</v>
      </c>
      <c r="K9" s="12">
        <f>Tabela13456[[#This Row],[PS2]]-Tabela13456[[#This Row],[PS]]</f>
        <v>12.48</v>
      </c>
    </row>
    <row r="10" spans="1:11" x14ac:dyDescent="0.25">
      <c r="A10" s="26"/>
      <c r="B10" s="7" t="s">
        <v>20</v>
      </c>
      <c r="C10" s="8"/>
      <c r="D10" s="9"/>
      <c r="E10" s="5"/>
      <c r="F10" s="9">
        <v>0</v>
      </c>
      <c r="G10" s="9">
        <v>0</v>
      </c>
      <c r="H10" s="5">
        <v>8.8000000000000007</v>
      </c>
      <c r="I10" s="27">
        <f>Tabela13456[[#This Row],[Erro]]-Tabela13456[[#This Row],[Erro2]]</f>
        <v>0</v>
      </c>
      <c r="J10" s="9">
        <f>Tabela13456[[#This Row],[GD]]-Tabela13456[[#This Row],[GD2]]</f>
        <v>0</v>
      </c>
      <c r="K10" s="28">
        <f>Tabela13456[[#This Row],[PS2]]-Tabela13456[[#This Row],[PS]]</f>
        <v>8.8000000000000007</v>
      </c>
    </row>
    <row r="11" spans="1:11" x14ac:dyDescent="0.25">
      <c r="A11" s="15">
        <v>4</v>
      </c>
      <c r="B11" s="7" t="s">
        <v>13</v>
      </c>
      <c r="C11" s="1">
        <v>0.222</v>
      </c>
      <c r="D11" s="4">
        <v>2E-3</v>
      </c>
      <c r="E11" s="16">
        <v>8.92</v>
      </c>
      <c r="F11" s="1">
        <v>2.7817460317460299</v>
      </c>
      <c r="G11" s="4">
        <v>5.5427283093442102E-2</v>
      </c>
      <c r="H11" s="16">
        <v>8.42</v>
      </c>
      <c r="I11" s="1">
        <f>Tabela13456[[#This Row],[Erro]]-Tabela13456[[#This Row],[Erro2]]</f>
        <v>-2.5597460317460299</v>
      </c>
      <c r="J11" s="1">
        <f>Tabela13456[[#This Row],[GD]]-Tabela13456[[#This Row],[GD2]]</f>
        <v>-5.34272830934421E-2</v>
      </c>
      <c r="K11" s="1">
        <f>Tabela13456[[#This Row],[PS2]]-Tabela13456[[#This Row],[PS]]</f>
        <v>-0.5</v>
      </c>
    </row>
    <row r="12" spans="1:11" x14ac:dyDescent="0.25">
      <c r="A12" s="6">
        <v>4</v>
      </c>
      <c r="B12" s="7" t="s">
        <v>14</v>
      </c>
      <c r="C12" s="8">
        <v>0.74</v>
      </c>
      <c r="D12" s="9">
        <v>0.32200000000000001</v>
      </c>
      <c r="E12" s="5">
        <v>8.98</v>
      </c>
      <c r="F12" s="8">
        <v>2.0734126984126902</v>
      </c>
      <c r="G12" s="9">
        <v>4.1468253968253897E-2</v>
      </c>
      <c r="H12" s="5">
        <v>8.5399999999999991</v>
      </c>
      <c r="I12" s="8">
        <f>Tabela13456[[#This Row],[Erro]]-Tabela13456[[#This Row],[Erro2]]</f>
        <v>-1.3334126984126902</v>
      </c>
      <c r="J12" s="8">
        <f>Tabela13456[[#This Row],[GD]]-Tabela13456[[#This Row],[GD2]]</f>
        <v>0.28053174603174613</v>
      </c>
      <c r="K12" s="8">
        <f>Tabela13456[[#This Row],[PS2]]-Tabela13456[[#This Row],[PS]]</f>
        <v>-0.44000000000000128</v>
      </c>
    </row>
    <row r="13" spans="1:11" x14ac:dyDescent="0.25">
      <c r="A13" s="6">
        <v>4</v>
      </c>
      <c r="B13" s="7" t="s">
        <v>17</v>
      </c>
      <c r="C13" s="8">
        <v>7.8449999999999998</v>
      </c>
      <c r="D13" s="9">
        <v>4.2999999999999997E-2</v>
      </c>
      <c r="E13" s="5">
        <v>7.96</v>
      </c>
      <c r="F13" s="8">
        <v>0</v>
      </c>
      <c r="G13" s="9"/>
      <c r="H13" s="5"/>
      <c r="I13" s="8">
        <f>Tabela13456[[#This Row],[Erro]]-Tabela13456[[#This Row],[Erro2]]</f>
        <v>7.8449999999999998</v>
      </c>
      <c r="J13" s="8">
        <f>Tabela13456[[#This Row],[GD]]-Tabela13456[[#This Row],[GD2]]</f>
        <v>4.2999999999999997E-2</v>
      </c>
      <c r="K13" s="8">
        <f>Tabela13456[[#This Row],[PS2]]-Tabela13456[[#This Row],[PS]]</f>
        <v>-7.96</v>
      </c>
    </row>
    <row r="14" spans="1:11" x14ac:dyDescent="0.25">
      <c r="A14" s="6">
        <v>4</v>
      </c>
      <c r="B14" s="7" t="s">
        <v>15</v>
      </c>
      <c r="C14" s="8">
        <v>0</v>
      </c>
      <c r="D14" s="9">
        <v>0</v>
      </c>
      <c r="E14" s="5">
        <v>9</v>
      </c>
      <c r="F14" s="8">
        <v>0.33333333333333298</v>
      </c>
      <c r="G14" s="9">
        <v>6.6666666666666602E-3</v>
      </c>
      <c r="H14" s="5">
        <v>8.9</v>
      </c>
      <c r="I14" s="8">
        <f>Tabela13456[[#This Row],[Erro]]-Tabela13456[[#This Row],[Erro2]]</f>
        <v>-0.33333333333333298</v>
      </c>
      <c r="J14" s="8">
        <f>Tabela13456[[#This Row],[GD]]-Tabela13456[[#This Row],[GD2]]</f>
        <v>-6.6666666666666602E-3</v>
      </c>
      <c r="K14" s="8">
        <f>Tabela13456[[#This Row],[PS2]]-Tabela13456[[#This Row],[PS]]</f>
        <v>-9.9999999999999645E-2</v>
      </c>
    </row>
    <row r="15" spans="1:11" x14ac:dyDescent="0.25">
      <c r="A15" s="6">
        <v>4</v>
      </c>
      <c r="B15" s="7" t="s">
        <v>18</v>
      </c>
      <c r="C15" s="8">
        <v>0</v>
      </c>
      <c r="D15" s="9">
        <v>0</v>
      </c>
      <c r="E15" s="5">
        <v>9</v>
      </c>
      <c r="F15" s="8">
        <v>0</v>
      </c>
      <c r="G15" s="9"/>
      <c r="H15" s="5"/>
      <c r="I15" s="8">
        <f>Tabela13456[[#This Row],[Erro]]-Tabela13456[[#This Row],[Erro2]]</f>
        <v>0</v>
      </c>
      <c r="J15" s="8">
        <f>Tabela13456[[#This Row],[GD]]-Tabela13456[[#This Row],[GD2]]</f>
        <v>0</v>
      </c>
      <c r="K15" s="8">
        <f>Tabela13456[[#This Row],[PS2]]-Tabela13456[[#This Row],[PS]]</f>
        <v>-9</v>
      </c>
    </row>
    <row r="16" spans="1:11" ht="15.75" thickBot="1" x14ac:dyDescent="0.3">
      <c r="A16" s="10">
        <v>4</v>
      </c>
      <c r="B16" s="11" t="s">
        <v>16</v>
      </c>
      <c r="C16" s="12"/>
      <c r="D16" s="13"/>
      <c r="E16" s="14"/>
      <c r="F16" s="12">
        <v>1.5833333333333299</v>
      </c>
      <c r="G16" s="13">
        <v>3.16666666666666E-2</v>
      </c>
      <c r="H16" s="14">
        <v>8.4499999999999993</v>
      </c>
      <c r="I16" s="21">
        <f>Tabela13456[[#This Row],[Erro]]-Tabela13456[[#This Row],[Erro2]]</f>
        <v>-1.5833333333333299</v>
      </c>
      <c r="J16" s="12">
        <f>Tabela13456[[#This Row],[GD]]-Tabela13456[[#This Row],[GD2]]</f>
        <v>-3.16666666666666E-2</v>
      </c>
      <c r="K16" s="12">
        <f>Tabela13456[[#This Row],[PS2]]-Tabela13456[[#This Row],[PS]]</f>
        <v>8.4499999999999993</v>
      </c>
    </row>
    <row r="17" spans="1:11" x14ac:dyDescent="0.25">
      <c r="A17" s="26"/>
      <c r="B17" s="7"/>
      <c r="C17" s="8"/>
      <c r="D17" s="9"/>
      <c r="E17" s="5"/>
      <c r="F17" s="9">
        <v>46.6</v>
      </c>
      <c r="G17" s="9">
        <v>0.27641762466279801</v>
      </c>
      <c r="H17" s="5">
        <v>3.2</v>
      </c>
      <c r="I17" s="27">
        <f>Tabela13456[[#This Row],[Erro]]-Tabela13456[[#This Row],[Erro2]]</f>
        <v>-46.6</v>
      </c>
      <c r="J17" s="9">
        <f>Tabela13456[[#This Row],[GD]]-Tabela13456[[#This Row],[GD2]]</f>
        <v>-0.27641762466279801</v>
      </c>
      <c r="K17" s="28">
        <f>Tabela13456[[#This Row],[PS2]]-Tabela13456[[#This Row],[PS]]</f>
        <v>3.2</v>
      </c>
    </row>
    <row r="18" spans="1:11" x14ac:dyDescent="0.25">
      <c r="A18" s="15">
        <v>5</v>
      </c>
      <c r="B18" s="7" t="s">
        <v>13</v>
      </c>
      <c r="C18" s="1">
        <v>6.8170000000000002</v>
      </c>
      <c r="D18" s="4">
        <v>9.1999999999999998E-2</v>
      </c>
      <c r="E18" s="16">
        <v>4.7300000000000004</v>
      </c>
      <c r="F18" s="1">
        <v>0.4</v>
      </c>
      <c r="G18" s="4">
        <v>2.8284271247461901E-3</v>
      </c>
      <c r="H18" s="16">
        <v>5</v>
      </c>
      <c r="I18" s="1">
        <f>Tabela13456[[#This Row],[Erro]]-Tabela13456[[#This Row],[Erro2]]</f>
        <v>6.4169999999999998</v>
      </c>
      <c r="J18" s="1">
        <f>Tabela13456[[#This Row],[GD]]-Tabela13456[[#This Row],[GD2]]</f>
        <v>8.9171572875253804E-2</v>
      </c>
      <c r="K18" s="1">
        <f>Tabela13456[[#This Row],[PS2]]-Tabela13456[[#This Row],[PS]]</f>
        <v>0.26999999999999957</v>
      </c>
    </row>
    <row r="19" spans="1:11" x14ac:dyDescent="0.25">
      <c r="A19" s="6">
        <v>5</v>
      </c>
      <c r="B19" s="7" t="s">
        <v>14</v>
      </c>
      <c r="C19" s="8">
        <v>11.65</v>
      </c>
      <c r="D19" s="9">
        <v>12.836</v>
      </c>
      <c r="E19" s="5">
        <v>4.21</v>
      </c>
      <c r="F19" s="8">
        <v>1.25</v>
      </c>
      <c r="G19" s="9">
        <v>0.01</v>
      </c>
      <c r="H19" s="5">
        <v>5.0199999999999996</v>
      </c>
      <c r="I19" s="8">
        <f>Tabela13456[[#This Row],[Erro]]-Tabela13456[[#This Row],[Erro2]]</f>
        <v>10.4</v>
      </c>
      <c r="J19" s="8">
        <f>Tabela13456[[#This Row],[GD]]-Tabela13456[[#This Row],[GD2]]</f>
        <v>12.826000000000001</v>
      </c>
      <c r="K19" s="8">
        <f>Tabela13456[[#This Row],[PS2]]-Tabela13456[[#This Row],[PS]]</f>
        <v>0.80999999999999961</v>
      </c>
    </row>
    <row r="20" spans="1:11" x14ac:dyDescent="0.25">
      <c r="A20" s="6">
        <v>5</v>
      </c>
      <c r="B20" s="7" t="s">
        <v>17</v>
      </c>
      <c r="C20" s="8">
        <v>31.516999999999999</v>
      </c>
      <c r="D20" s="9">
        <v>0.60699999999999998</v>
      </c>
      <c r="E20" s="5">
        <v>3.1</v>
      </c>
      <c r="F20" s="8">
        <v>0</v>
      </c>
      <c r="G20" s="9"/>
      <c r="H20" s="5"/>
      <c r="I20" s="8">
        <f>Tabela13456[[#This Row],[Erro]]-Tabela13456[[#This Row],[Erro2]]</f>
        <v>31.516999999999999</v>
      </c>
      <c r="J20" s="8">
        <f>Tabela13456[[#This Row],[GD]]-Tabela13456[[#This Row],[GD2]]</f>
        <v>0.60699999999999998</v>
      </c>
      <c r="K20" s="8">
        <f>Tabela13456[[#This Row],[PS2]]-Tabela13456[[#This Row],[PS]]</f>
        <v>-3.1</v>
      </c>
    </row>
    <row r="21" spans="1:11" x14ac:dyDescent="0.25">
      <c r="A21" s="6">
        <v>5</v>
      </c>
      <c r="B21" s="7" t="s">
        <v>15</v>
      </c>
      <c r="C21" s="8">
        <v>15.75</v>
      </c>
      <c r="D21" s="9">
        <v>22.324000000000002</v>
      </c>
      <c r="E21" s="5">
        <v>3.82</v>
      </c>
      <c r="F21" s="8">
        <v>5.6714285714285699</v>
      </c>
      <c r="G21" s="9">
        <v>0.15721701786053799</v>
      </c>
      <c r="H21" s="5">
        <v>5.39</v>
      </c>
      <c r="I21" s="8">
        <f>Tabela13456[[#This Row],[Erro]]-Tabela13456[[#This Row],[Erro2]]</f>
        <v>10.078571428571429</v>
      </c>
      <c r="J21" s="8">
        <f>Tabela13456[[#This Row],[GD]]-Tabela13456[[#This Row],[GD2]]</f>
        <v>22.166782982139463</v>
      </c>
      <c r="K21" s="8">
        <f>Tabela13456[[#This Row],[PS2]]-Tabela13456[[#This Row],[PS]]</f>
        <v>1.5699999999999998</v>
      </c>
    </row>
    <row r="22" spans="1:11" x14ac:dyDescent="0.25">
      <c r="A22" s="6">
        <v>5</v>
      </c>
      <c r="B22" s="7" t="s">
        <v>18</v>
      </c>
      <c r="C22" s="8">
        <v>2.65</v>
      </c>
      <c r="D22" s="9">
        <v>5.8000000000000003E-2</v>
      </c>
      <c r="E22" s="5">
        <v>4.8899999999999997</v>
      </c>
      <c r="F22" s="8">
        <v>0</v>
      </c>
      <c r="G22" s="9"/>
      <c r="H22" s="5"/>
      <c r="I22" s="8">
        <f>Tabela13456[[#This Row],[Erro]]-Tabela13456[[#This Row],[Erro2]]</f>
        <v>2.65</v>
      </c>
      <c r="J22" s="8">
        <f>Tabela13456[[#This Row],[GD]]-Tabela13456[[#This Row],[GD2]]</f>
        <v>5.8000000000000003E-2</v>
      </c>
      <c r="K22" s="8">
        <f>Tabela13456[[#This Row],[PS2]]-Tabela13456[[#This Row],[PS]]</f>
        <v>-4.8899999999999997</v>
      </c>
    </row>
    <row r="23" spans="1:11" ht="15.75" thickBot="1" x14ac:dyDescent="0.3">
      <c r="A23" s="17">
        <v>5</v>
      </c>
      <c r="B23" s="11" t="s">
        <v>16</v>
      </c>
      <c r="C23" s="18"/>
      <c r="D23" s="19"/>
      <c r="E23" s="20"/>
      <c r="F23" s="18">
        <v>13.049999999999901</v>
      </c>
      <c r="G23" s="19">
        <v>0.23706353777880901</v>
      </c>
      <c r="H23" s="20">
        <v>4.2300000000000004</v>
      </c>
      <c r="I23" s="8">
        <f>Tabela13456[[#This Row],[Erro]]-Tabela13456[[#This Row],[Erro2]]</f>
        <v>-13.049999999999901</v>
      </c>
      <c r="J23" s="8">
        <f>Tabela13456[[#This Row],[GD]]-Tabela13456[[#This Row],[GD2]]</f>
        <v>-0.23706353777880901</v>
      </c>
      <c r="K23" s="8">
        <f>Tabela13456[[#This Row],[PS2]]-Tabela13456[[#This Row],[PS]]</f>
        <v>4.2300000000000004</v>
      </c>
    </row>
  </sheetData>
  <mergeCells count="3">
    <mergeCell ref="C1:E1"/>
    <mergeCell ref="F1:H1"/>
    <mergeCell ref="I1:K1"/>
  </mergeCells>
  <conditionalFormatting sqref="I3:K23">
    <cfRule type="cellIs" dxfId="14" priority="1" operator="between">
      <formula>-2</formula>
      <formula>2</formula>
    </cfRule>
    <cfRule type="cellIs" dxfId="13" priority="2" operator="lessThan">
      <formula>-2</formula>
    </cfRule>
    <cfRule type="cellIs" dxfId="12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Q6" sqref="Q6"/>
    </sheetView>
  </sheetViews>
  <sheetFormatPr defaultRowHeight="15" x14ac:dyDescent="0.25"/>
  <cols>
    <col min="2" max="2" width="12" customWidth="1"/>
  </cols>
  <sheetData>
    <row r="1" spans="1:11" x14ac:dyDescent="0.25">
      <c r="C1" s="22" t="s">
        <v>0</v>
      </c>
      <c r="D1" s="23"/>
      <c r="E1" s="24"/>
      <c r="F1" s="22" t="s">
        <v>1</v>
      </c>
      <c r="G1" s="23"/>
      <c r="H1" s="24"/>
      <c r="I1" s="25" t="s">
        <v>2</v>
      </c>
      <c r="J1" s="23"/>
      <c r="K1" s="23"/>
    </row>
    <row r="2" spans="1:11" x14ac:dyDescent="0.25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4" t="s">
        <v>9</v>
      </c>
      <c r="H2" s="5" t="s">
        <v>10</v>
      </c>
      <c r="I2" s="1" t="s">
        <v>11</v>
      </c>
      <c r="J2" s="4" t="s">
        <v>12</v>
      </c>
      <c r="K2" s="2" t="s">
        <v>19</v>
      </c>
    </row>
    <row r="3" spans="1:11" x14ac:dyDescent="0.25">
      <c r="A3" s="6">
        <v>2</v>
      </c>
      <c r="B3" s="7" t="s">
        <v>13</v>
      </c>
      <c r="C3" s="8">
        <v>2.7330000000000001</v>
      </c>
      <c r="D3" s="9">
        <v>2.218</v>
      </c>
      <c r="E3" s="5">
        <v>27.87</v>
      </c>
      <c r="F3" s="8">
        <v>1.9103111447939001</v>
      </c>
      <c r="G3" s="9">
        <v>8.90056891591752E-2</v>
      </c>
      <c r="H3" s="5">
        <v>27.02</v>
      </c>
      <c r="I3" s="8">
        <f>Tabela134568[[#This Row],[Erro]]-Tabela134568[[#This Row],[Erro2]]</f>
        <v>0.82268885520610002</v>
      </c>
      <c r="J3" s="8">
        <f>Tabela134568[[#This Row],[GD]]-Tabela134568[[#This Row],[GD2]]</f>
        <v>2.1289943108408247</v>
      </c>
      <c r="K3" s="8">
        <f>Tabela134568[[#This Row],[PS2]]-Tabela134568[[#This Row],[PS]]</f>
        <v>-0.85000000000000142</v>
      </c>
    </row>
    <row r="4" spans="1:11" x14ac:dyDescent="0.25">
      <c r="A4" s="6">
        <v>2</v>
      </c>
      <c r="B4" s="7" t="s">
        <v>14</v>
      </c>
      <c r="C4" s="8">
        <v>3.306</v>
      </c>
      <c r="D4" s="9">
        <v>2.7290000000000001</v>
      </c>
      <c r="E4" s="5">
        <v>25.74</v>
      </c>
      <c r="F4" s="8">
        <v>0.51665077599449094</v>
      </c>
      <c r="G4" s="9">
        <v>1.9074503639652199E-2</v>
      </c>
      <c r="H4" s="5">
        <v>28.37</v>
      </c>
      <c r="I4" s="8">
        <f>Tabela134568[[#This Row],[Erro]]-Tabela134568[[#This Row],[Erro2]]</f>
        <v>2.7893492240055089</v>
      </c>
      <c r="J4" s="8">
        <f>Tabela134568[[#This Row],[GD]]-Tabela134568[[#This Row],[GD2]]</f>
        <v>2.7099254963603481</v>
      </c>
      <c r="K4" s="8">
        <f>Tabela134568[[#This Row],[PS2]]-Tabela134568[[#This Row],[PS]]</f>
        <v>2.6300000000000026</v>
      </c>
    </row>
    <row r="5" spans="1:11" hidden="1" x14ac:dyDescent="0.25">
      <c r="A5" s="6">
        <v>2</v>
      </c>
      <c r="B5" s="7" t="s">
        <v>17</v>
      </c>
      <c r="C5" s="8">
        <v>11.798</v>
      </c>
      <c r="D5" s="9">
        <v>11.288</v>
      </c>
      <c r="E5" s="5">
        <v>21.03</v>
      </c>
      <c r="F5" s="8">
        <v>0</v>
      </c>
      <c r="G5" s="9"/>
      <c r="H5" s="5"/>
      <c r="I5" s="8">
        <f>Tabela134568[[#This Row],[Erro]]-Tabela134568[[#This Row],[Erro2]]</f>
        <v>11.798</v>
      </c>
      <c r="J5" s="8">
        <f>Tabela134568[[#This Row],[GD]]-Tabela134568[[#This Row],[GD2]]</f>
        <v>11.288</v>
      </c>
      <c r="K5" s="8">
        <f>Tabela134568[[#This Row],[PS2]]-Tabela134568[[#This Row],[PS]]</f>
        <v>-21.03</v>
      </c>
    </row>
    <row r="6" spans="1:11" x14ac:dyDescent="0.25">
      <c r="A6" s="6">
        <v>2</v>
      </c>
      <c r="B6" s="7" t="s">
        <v>15</v>
      </c>
      <c r="C6" s="8">
        <v>3.6589999999999998</v>
      </c>
      <c r="D6" s="9">
        <v>2.7690000000000001</v>
      </c>
      <c r="E6" s="5">
        <v>26.57</v>
      </c>
      <c r="F6" s="8">
        <v>3.5212970681936198</v>
      </c>
      <c r="G6" s="9">
        <v>9.8215788700883197E-2</v>
      </c>
      <c r="H6" s="5">
        <v>26.33</v>
      </c>
      <c r="I6" s="8">
        <f>Tabela134568[[#This Row],[Erro]]-Tabela134568[[#This Row],[Erro2]]</f>
        <v>0.13770293180638005</v>
      </c>
      <c r="J6" s="8">
        <f>Tabela134568[[#This Row],[GD]]-Tabela134568[[#This Row],[GD2]]</f>
        <v>2.6707842112991171</v>
      </c>
      <c r="K6" s="8">
        <f>Tabela134568[[#This Row],[PS2]]-Tabela134568[[#This Row],[PS]]</f>
        <v>-0.24000000000000199</v>
      </c>
    </row>
    <row r="7" spans="1:11" hidden="1" x14ac:dyDescent="0.25">
      <c r="A7" s="6">
        <v>2</v>
      </c>
      <c r="B7" s="7" t="s">
        <v>18</v>
      </c>
      <c r="C7" s="8">
        <v>1.345</v>
      </c>
      <c r="D7" s="9">
        <v>1.552</v>
      </c>
      <c r="E7" s="5">
        <v>28.61</v>
      </c>
      <c r="F7" s="8">
        <v>0</v>
      </c>
      <c r="G7" s="9"/>
      <c r="H7" s="5"/>
      <c r="I7" s="8">
        <f>Tabela134568[[#This Row],[Erro]]-Tabela134568[[#This Row],[Erro2]]</f>
        <v>1.345</v>
      </c>
      <c r="J7" s="8">
        <f>Tabela134568[[#This Row],[GD]]-Tabela134568[[#This Row],[GD2]]</f>
        <v>1.552</v>
      </c>
      <c r="K7" s="8">
        <f>Tabela134568[[#This Row],[PS2]]-Tabela134568[[#This Row],[PS]]</f>
        <v>-28.61</v>
      </c>
    </row>
    <row r="8" spans="1:11" ht="15.75" thickBot="1" x14ac:dyDescent="0.3">
      <c r="A8" s="10">
        <v>2</v>
      </c>
      <c r="B8" s="11" t="s">
        <v>16</v>
      </c>
      <c r="C8" s="12"/>
      <c r="D8" s="13"/>
      <c r="E8" s="14"/>
      <c r="F8" s="12">
        <v>1.6521072796934801</v>
      </c>
      <c r="G8" s="13">
        <v>7.3945660416095099E-2</v>
      </c>
      <c r="H8" s="14">
        <v>28.29</v>
      </c>
      <c r="I8" s="21">
        <f>Tabela134568[[#This Row],[Erro]]-Tabela134568[[#This Row],[Erro2]]</f>
        <v>-1.6521072796934801</v>
      </c>
      <c r="J8" s="12">
        <f>Tabela134568[[#This Row],[GD]]-Tabela134568[[#This Row],[GD2]]</f>
        <v>-7.3945660416095099E-2</v>
      </c>
      <c r="K8" s="12">
        <f>Tabela134568[[#This Row],[PS2]]-Tabela134568[[#This Row],[PS]]</f>
        <v>28.29</v>
      </c>
    </row>
    <row r="9" spans="1:11" x14ac:dyDescent="0.25">
      <c r="A9" s="15">
        <v>4</v>
      </c>
      <c r="B9" s="7" t="s">
        <v>13</v>
      </c>
      <c r="C9" s="1">
        <v>0.17599999999999999</v>
      </c>
      <c r="D9" s="4">
        <v>6.5000000000000002E-2</v>
      </c>
      <c r="E9" s="16">
        <v>16.91</v>
      </c>
      <c r="F9" s="1">
        <v>0.25941876750700199</v>
      </c>
      <c r="G9" s="4">
        <v>3.3728685631586601E-3</v>
      </c>
      <c r="H9" s="16">
        <v>15.91</v>
      </c>
      <c r="I9" s="1">
        <f>Tabela134568[[#This Row],[Erro]]-Tabela134568[[#This Row],[Erro2]]</f>
        <v>-8.3418767507002001E-2</v>
      </c>
      <c r="J9" s="1">
        <f>Tabela134568[[#This Row],[GD]]-Tabela134568[[#This Row],[GD2]]</f>
        <v>6.1627131436841343E-2</v>
      </c>
      <c r="K9" s="1">
        <f>Tabela134568[[#This Row],[PS2]]-Tabela134568[[#This Row],[PS]]</f>
        <v>-1</v>
      </c>
    </row>
    <row r="10" spans="1:11" x14ac:dyDescent="0.25">
      <c r="A10" s="6">
        <v>4</v>
      </c>
      <c r="B10" s="7" t="s">
        <v>14</v>
      </c>
      <c r="C10" s="8">
        <v>2.3620000000000001</v>
      </c>
      <c r="D10" s="9">
        <v>0.89400000000000002</v>
      </c>
      <c r="E10" s="5">
        <v>15.41</v>
      </c>
      <c r="F10" s="8">
        <v>0</v>
      </c>
      <c r="G10" s="9">
        <v>0</v>
      </c>
      <c r="H10" s="5">
        <v>16.32</v>
      </c>
      <c r="I10" s="8">
        <f>Tabela134568[[#This Row],[Erro]]-Tabela134568[[#This Row],[Erro2]]</f>
        <v>2.3620000000000001</v>
      </c>
      <c r="J10" s="8">
        <f>Tabela134568[[#This Row],[GD]]-Tabela134568[[#This Row],[GD2]]</f>
        <v>0.89400000000000002</v>
      </c>
      <c r="K10" s="8">
        <f>Tabela134568[[#This Row],[PS2]]-Tabela134568[[#This Row],[PS]]</f>
        <v>0.91000000000000014</v>
      </c>
    </row>
    <row r="11" spans="1:11" hidden="1" x14ac:dyDescent="0.25">
      <c r="A11" s="6">
        <v>4</v>
      </c>
      <c r="B11" s="7" t="s">
        <v>17</v>
      </c>
      <c r="C11" s="8">
        <v>9.5660000000000007</v>
      </c>
      <c r="D11" s="9">
        <v>2.6230000000000002</v>
      </c>
      <c r="E11" s="5">
        <v>13.69</v>
      </c>
      <c r="F11" s="8">
        <v>0</v>
      </c>
      <c r="G11" s="9"/>
      <c r="H11" s="5"/>
      <c r="I11" s="8">
        <f>Tabela134568[[#This Row],[Erro]]-Tabela134568[[#This Row],[Erro2]]</f>
        <v>9.5660000000000007</v>
      </c>
      <c r="J11" s="8">
        <f>Tabela134568[[#This Row],[GD]]-Tabela134568[[#This Row],[GD2]]</f>
        <v>2.6230000000000002</v>
      </c>
      <c r="K11" s="8">
        <f>Tabela134568[[#This Row],[PS2]]-Tabela134568[[#This Row],[PS]]</f>
        <v>-13.69</v>
      </c>
    </row>
    <row r="12" spans="1:11" x14ac:dyDescent="0.25">
      <c r="A12" s="6">
        <v>4</v>
      </c>
      <c r="B12" s="7" t="s">
        <v>15</v>
      </c>
      <c r="C12" s="8">
        <v>0.38900000000000001</v>
      </c>
      <c r="D12" s="9">
        <v>0.14399999999999999</v>
      </c>
      <c r="E12" s="5">
        <v>16.510000000000002</v>
      </c>
      <c r="F12" s="8">
        <v>0.96299019607843095</v>
      </c>
      <c r="G12" s="9">
        <v>8.8732611455162192E-3</v>
      </c>
      <c r="H12" s="5">
        <v>15.74</v>
      </c>
      <c r="I12" s="8">
        <f>Tabela134568[[#This Row],[Erro]]-Tabela134568[[#This Row],[Erro2]]</f>
        <v>-0.57399019607843094</v>
      </c>
      <c r="J12" s="8">
        <f>Tabela134568[[#This Row],[GD]]-Tabela134568[[#This Row],[GD2]]</f>
        <v>0.13512673885448376</v>
      </c>
      <c r="K12" s="8">
        <f>Tabela134568[[#This Row],[PS2]]-Tabela134568[[#This Row],[PS]]</f>
        <v>-0.77000000000000135</v>
      </c>
    </row>
    <row r="13" spans="1:11" hidden="1" x14ac:dyDescent="0.25">
      <c r="A13" s="6">
        <v>4</v>
      </c>
      <c r="B13" s="7" t="s">
        <v>18</v>
      </c>
      <c r="C13" s="8">
        <v>0</v>
      </c>
      <c r="D13" s="9">
        <v>0</v>
      </c>
      <c r="E13" s="5">
        <v>17</v>
      </c>
      <c r="F13" s="8">
        <v>0</v>
      </c>
      <c r="G13" s="9"/>
      <c r="H13" s="5"/>
      <c r="I13" s="8">
        <f>Tabela134568[[#This Row],[Erro]]-Tabela134568[[#This Row],[Erro2]]</f>
        <v>0</v>
      </c>
      <c r="J13" s="8">
        <f>Tabela134568[[#This Row],[GD]]-Tabela134568[[#This Row],[GD2]]</f>
        <v>0</v>
      </c>
      <c r="K13" s="8">
        <f>Tabela134568[[#This Row],[PS2]]-Tabela134568[[#This Row],[PS]]</f>
        <v>-17</v>
      </c>
    </row>
    <row r="14" spans="1:11" ht="15.75" thickBot="1" x14ac:dyDescent="0.3">
      <c r="A14" s="10">
        <v>4</v>
      </c>
      <c r="B14" s="11" t="s">
        <v>16</v>
      </c>
      <c r="C14" s="12"/>
      <c r="D14" s="13"/>
      <c r="E14" s="14"/>
      <c r="F14" s="12">
        <v>0.133333333333333</v>
      </c>
      <c r="G14" s="13">
        <v>1.33333333333333E-3</v>
      </c>
      <c r="H14" s="14">
        <v>15.81</v>
      </c>
      <c r="I14" s="21">
        <f>Tabela134568[[#This Row],[Erro]]-Tabela134568[[#This Row],[Erro2]]</f>
        <v>-0.133333333333333</v>
      </c>
      <c r="J14" s="12">
        <f>Tabela134568[[#This Row],[GD]]-Tabela134568[[#This Row],[GD2]]</f>
        <v>-1.33333333333333E-3</v>
      </c>
      <c r="K14" s="12">
        <f>Tabela134568[[#This Row],[PS2]]-Tabela134568[[#This Row],[PS]]</f>
        <v>15.81</v>
      </c>
    </row>
    <row r="15" spans="1:11" x14ac:dyDescent="0.25">
      <c r="A15" s="15">
        <v>5</v>
      </c>
      <c r="B15" s="7" t="s">
        <v>13</v>
      </c>
      <c r="C15" s="1">
        <v>9.3620000000000001</v>
      </c>
      <c r="D15" s="4">
        <v>13.199</v>
      </c>
      <c r="E15" s="16">
        <v>13.95</v>
      </c>
      <c r="F15" s="1">
        <v>0.86272281639928594</v>
      </c>
      <c r="G15" s="4">
        <v>2.3304892551034899E-2</v>
      </c>
      <c r="H15" s="16">
        <v>15.07</v>
      </c>
      <c r="I15" s="1">
        <f>Tabela134568[[#This Row],[Erro]]-Tabela134568[[#This Row],[Erro2]]</f>
        <v>8.4992771836007144</v>
      </c>
      <c r="J15" s="1">
        <f>Tabela134568[[#This Row],[GD]]-Tabela134568[[#This Row],[GD2]]</f>
        <v>13.175695107448965</v>
      </c>
      <c r="K15" s="1">
        <f>Tabela134568[[#This Row],[PS2]]-Tabela134568[[#This Row],[PS]]</f>
        <v>1.120000000000001</v>
      </c>
    </row>
    <row r="16" spans="1:11" x14ac:dyDescent="0.25">
      <c r="A16" s="6">
        <v>5</v>
      </c>
      <c r="B16" s="7" t="s">
        <v>14</v>
      </c>
      <c r="C16" s="8">
        <v>19.771999999999998</v>
      </c>
      <c r="D16" s="9">
        <v>11.236000000000001</v>
      </c>
      <c r="E16" s="5">
        <v>9.2799999999999994</v>
      </c>
      <c r="F16" s="8">
        <v>0.30202020202020197</v>
      </c>
      <c r="G16" s="9">
        <v>6.4236976562900602E-2</v>
      </c>
      <c r="H16" s="5">
        <v>15.98</v>
      </c>
      <c r="I16" s="8">
        <f>Tabela134568[[#This Row],[Erro]]-Tabela134568[[#This Row],[Erro2]]</f>
        <v>19.469979797979796</v>
      </c>
      <c r="J16" s="8">
        <f>Tabela134568[[#This Row],[GD]]-Tabela134568[[#This Row],[GD2]]</f>
        <v>11.1717630234371</v>
      </c>
      <c r="K16" s="8">
        <f>Tabela134568[[#This Row],[PS2]]-Tabela134568[[#This Row],[PS]]</f>
        <v>6.7000000000000011</v>
      </c>
    </row>
    <row r="17" spans="1:11" hidden="1" x14ac:dyDescent="0.25">
      <c r="A17" s="6">
        <v>5</v>
      </c>
      <c r="B17" s="7" t="s">
        <v>17</v>
      </c>
      <c r="C17" s="8">
        <v>16.829000000000001</v>
      </c>
      <c r="D17" s="9">
        <v>10.237</v>
      </c>
      <c r="E17" s="5">
        <v>9.51</v>
      </c>
      <c r="F17" s="8">
        <v>0</v>
      </c>
      <c r="G17" s="9"/>
      <c r="H17" s="5"/>
      <c r="I17" s="8">
        <f>Tabela134568[[#This Row],[Erro]]-Tabela134568[[#This Row],[Erro2]]</f>
        <v>16.829000000000001</v>
      </c>
      <c r="J17" s="8">
        <f>Tabela134568[[#This Row],[GD]]-Tabela134568[[#This Row],[GD2]]</f>
        <v>10.237</v>
      </c>
      <c r="K17" s="8">
        <f>Tabela134568[[#This Row],[PS2]]-Tabela134568[[#This Row],[PS]]</f>
        <v>-9.51</v>
      </c>
    </row>
    <row r="18" spans="1:11" x14ac:dyDescent="0.25">
      <c r="A18" s="6">
        <v>5</v>
      </c>
      <c r="B18" s="7" t="s">
        <v>15</v>
      </c>
      <c r="C18" s="8">
        <v>9.1820000000000004</v>
      </c>
      <c r="D18" s="9">
        <v>6.2460000000000004</v>
      </c>
      <c r="E18" s="5">
        <v>11.1</v>
      </c>
      <c r="F18" s="8">
        <v>4.2350195556077903</v>
      </c>
      <c r="G18" s="9">
        <v>0.22056975507773699</v>
      </c>
      <c r="H18" s="5">
        <v>13.07</v>
      </c>
      <c r="I18" s="8">
        <f>Tabela134568[[#This Row],[Erro]]-Tabela134568[[#This Row],[Erro2]]</f>
        <v>4.9469804443922101</v>
      </c>
      <c r="J18" s="8">
        <f>Tabela134568[[#This Row],[GD]]-Tabela134568[[#This Row],[GD2]]</f>
        <v>6.0254302449222639</v>
      </c>
      <c r="K18" s="8">
        <f>Tabela134568[[#This Row],[PS2]]-Tabela134568[[#This Row],[PS]]</f>
        <v>1.9700000000000006</v>
      </c>
    </row>
    <row r="19" spans="1:11" hidden="1" x14ac:dyDescent="0.25">
      <c r="A19" s="6">
        <v>5</v>
      </c>
      <c r="B19" s="7" t="s">
        <v>18</v>
      </c>
      <c r="C19" s="8">
        <v>4.1820000000000004</v>
      </c>
      <c r="D19" s="9">
        <v>3.339</v>
      </c>
      <c r="E19" s="5">
        <v>14.89</v>
      </c>
      <c r="F19" s="8">
        <v>0</v>
      </c>
      <c r="G19" s="9"/>
      <c r="H19" s="5"/>
      <c r="I19" s="8">
        <f>Tabela134568[[#This Row],[Erro]]-Tabela134568[[#This Row],[Erro2]]</f>
        <v>4.1820000000000004</v>
      </c>
      <c r="J19" s="8">
        <f>Tabela134568[[#This Row],[GD]]-Tabela134568[[#This Row],[GD2]]</f>
        <v>3.339</v>
      </c>
      <c r="K19" s="8">
        <f>Tabela134568[[#This Row],[PS2]]-Tabela134568[[#This Row],[PS]]</f>
        <v>-14.89</v>
      </c>
    </row>
    <row r="20" spans="1:11" ht="15.75" thickBot="1" x14ac:dyDescent="0.3">
      <c r="A20" s="17">
        <v>5</v>
      </c>
      <c r="B20" s="11" t="s">
        <v>16</v>
      </c>
      <c r="C20" s="18"/>
      <c r="D20" s="19"/>
      <c r="E20" s="20"/>
      <c r="F20" s="18">
        <v>2.61165648077412</v>
      </c>
      <c r="G20" s="19">
        <v>8.9376176869167698E-2</v>
      </c>
      <c r="H20" s="20">
        <v>14.88</v>
      </c>
      <c r="I20" s="8">
        <f>Tabela134568[[#This Row],[Erro]]-Tabela134568[[#This Row],[Erro2]]</f>
        <v>-2.61165648077412</v>
      </c>
      <c r="J20" s="8">
        <f>Tabela134568[[#This Row],[GD]]-Tabela134568[[#This Row],[GD2]]</f>
        <v>-8.9376176869167698E-2</v>
      </c>
      <c r="K20" s="8">
        <f>Tabela134568[[#This Row],[PS2]]-Tabela134568[[#This Row],[PS]]</f>
        <v>14.88</v>
      </c>
    </row>
  </sheetData>
  <mergeCells count="3">
    <mergeCell ref="C1:E1"/>
    <mergeCell ref="F1:H1"/>
    <mergeCell ref="I1:K1"/>
  </mergeCells>
  <conditionalFormatting sqref="I3:K20">
    <cfRule type="cellIs" dxfId="11" priority="1" operator="between">
      <formula>-2</formula>
      <formula>2</formula>
    </cfRule>
    <cfRule type="cellIs" dxfId="10" priority="2" operator="lessThan">
      <formula>-2</formula>
    </cfRule>
    <cfRule type="cellIs" dxfId="9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H6" sqref="H6"/>
    </sheetView>
  </sheetViews>
  <sheetFormatPr defaultRowHeight="15" x14ac:dyDescent="0.25"/>
  <cols>
    <col min="2" max="2" width="12" customWidth="1"/>
  </cols>
  <sheetData>
    <row r="1" spans="1:11" x14ac:dyDescent="0.25">
      <c r="C1" s="22" t="s">
        <v>0</v>
      </c>
      <c r="D1" s="23"/>
      <c r="E1" s="24"/>
      <c r="F1" s="22" t="s">
        <v>1</v>
      </c>
      <c r="G1" s="23"/>
      <c r="H1" s="24"/>
      <c r="I1" s="25" t="s">
        <v>2</v>
      </c>
      <c r="J1" s="23"/>
      <c r="K1" s="23"/>
    </row>
    <row r="2" spans="1:11" x14ac:dyDescent="0.25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4" t="s">
        <v>9</v>
      </c>
      <c r="H2" s="5" t="s">
        <v>10</v>
      </c>
      <c r="I2" s="1" t="s">
        <v>11</v>
      </c>
      <c r="J2" s="4" t="s">
        <v>12</v>
      </c>
      <c r="K2" s="2" t="s">
        <v>19</v>
      </c>
    </row>
    <row r="3" spans="1:11" x14ac:dyDescent="0.25">
      <c r="A3" s="6">
        <v>2</v>
      </c>
      <c r="B3" s="7" t="s">
        <v>13</v>
      </c>
      <c r="C3" s="8">
        <v>11.112</v>
      </c>
      <c r="D3" s="9">
        <v>3.5539999999999998</v>
      </c>
      <c r="E3" s="5">
        <v>80.03</v>
      </c>
      <c r="F3" s="8">
        <v>13.3104899360182</v>
      </c>
      <c r="G3" s="9">
        <v>0.15965495436838001</v>
      </c>
      <c r="H3" s="5">
        <v>63.06</v>
      </c>
      <c r="I3" s="8">
        <f>Tabela134569[[#This Row],[Erro]]-Tabela134569[[#This Row],[Erro2]]</f>
        <v>-2.1984899360182002</v>
      </c>
      <c r="J3" s="8">
        <f>Tabela134569[[#This Row],[GD]]-Tabela134569[[#This Row],[GD2]]</f>
        <v>3.3943450456316198</v>
      </c>
      <c r="K3" s="8">
        <f>Tabela134569[[#This Row],[PS2]]-Tabela134569[[#This Row],[PS]]</f>
        <v>-16.97</v>
      </c>
    </row>
    <row r="4" spans="1:11" x14ac:dyDescent="0.25">
      <c r="A4" s="6">
        <v>2</v>
      </c>
      <c r="B4" s="7" t="s">
        <v>14</v>
      </c>
      <c r="C4" s="8">
        <v>13.840999999999999</v>
      </c>
      <c r="D4" s="9">
        <v>3.9969999999999999</v>
      </c>
      <c r="E4" s="5">
        <v>51.59</v>
      </c>
      <c r="F4" s="8">
        <v>2.3335830212234598</v>
      </c>
      <c r="G4" s="9">
        <v>5.0328151646725799E-2</v>
      </c>
      <c r="H4" s="5">
        <v>87.89</v>
      </c>
      <c r="I4" s="8">
        <f>Tabela134569[[#This Row],[Erro]]-Tabela134569[[#This Row],[Erro2]]</f>
        <v>11.50741697877654</v>
      </c>
      <c r="J4" s="8">
        <f>Tabela134569[[#This Row],[GD]]-Tabela134569[[#This Row],[GD2]]</f>
        <v>3.9466718483532741</v>
      </c>
      <c r="K4" s="8">
        <f>Tabela134569[[#This Row],[PS2]]-Tabela134569[[#This Row],[PS]]</f>
        <v>36.299999999999997</v>
      </c>
    </row>
    <row r="5" spans="1:11" hidden="1" x14ac:dyDescent="0.25">
      <c r="A5" s="6">
        <v>2</v>
      </c>
      <c r="B5" s="7" t="s">
        <v>17</v>
      </c>
      <c r="C5" s="8">
        <v>19.715</v>
      </c>
      <c r="D5" s="9">
        <v>4.5410000000000004</v>
      </c>
      <c r="E5" s="5">
        <v>66.58</v>
      </c>
      <c r="F5" s="8">
        <v>0</v>
      </c>
      <c r="G5" s="9"/>
      <c r="H5" s="5"/>
      <c r="I5" s="8">
        <f>Tabela134569[[#This Row],[Erro]]-Tabela134569[[#This Row],[Erro2]]</f>
        <v>19.715</v>
      </c>
      <c r="J5" s="8">
        <f>Tabela134569[[#This Row],[GD]]-Tabela134569[[#This Row],[GD2]]</f>
        <v>4.5410000000000004</v>
      </c>
      <c r="K5" s="8">
        <f>Tabela134569[[#This Row],[PS2]]-Tabela134569[[#This Row],[PS]]</f>
        <v>-66.58</v>
      </c>
    </row>
    <row r="6" spans="1:11" x14ac:dyDescent="0.25">
      <c r="A6" s="6">
        <v>2</v>
      </c>
      <c r="B6" s="7" t="s">
        <v>15</v>
      </c>
      <c r="C6" s="8">
        <v>17.780999999999999</v>
      </c>
      <c r="D6" s="9">
        <v>4.2649999999999997</v>
      </c>
      <c r="E6" s="5">
        <v>74.61</v>
      </c>
      <c r="F6" s="8">
        <v>11.7656671570104</v>
      </c>
      <c r="G6" s="9">
        <v>0.166945180711875</v>
      </c>
      <c r="H6" s="5">
        <v>81.739999999999995</v>
      </c>
      <c r="I6" s="8">
        <f>Tabela134569[[#This Row],[Erro]]-Tabela134569[[#This Row],[Erro2]]</f>
        <v>6.0153328429895989</v>
      </c>
      <c r="J6" s="8">
        <f>Tabela134569[[#This Row],[GD]]-Tabela134569[[#This Row],[GD2]]</f>
        <v>4.0980548192881248</v>
      </c>
      <c r="K6" s="8">
        <f>Tabela134569[[#This Row],[PS2]]-Tabela134569[[#This Row],[PS]]</f>
        <v>7.1299999999999955</v>
      </c>
    </row>
    <row r="7" spans="1:11" hidden="1" x14ac:dyDescent="0.25">
      <c r="A7" s="6">
        <v>2</v>
      </c>
      <c r="B7" s="7" t="s">
        <v>18</v>
      </c>
      <c r="C7" s="8">
        <v>8.2270000000000003</v>
      </c>
      <c r="D7" s="9">
        <v>2.8610000000000002</v>
      </c>
      <c r="E7" s="5">
        <v>82.95</v>
      </c>
      <c r="F7" s="8">
        <v>0</v>
      </c>
      <c r="G7" s="9"/>
      <c r="H7" s="5"/>
      <c r="I7" s="8">
        <f>Tabela134569[[#This Row],[Erro]]-Tabela134569[[#This Row],[Erro2]]</f>
        <v>8.2270000000000003</v>
      </c>
      <c r="J7" s="8">
        <f>Tabela134569[[#This Row],[GD]]-Tabela134569[[#This Row],[GD2]]</f>
        <v>2.8610000000000002</v>
      </c>
      <c r="K7" s="8">
        <f>Tabela134569[[#This Row],[PS2]]-Tabela134569[[#This Row],[PS]]</f>
        <v>-82.95</v>
      </c>
    </row>
    <row r="8" spans="1:11" ht="15.75" thickBot="1" x14ac:dyDescent="0.3">
      <c r="A8" s="10">
        <v>2</v>
      </c>
      <c r="B8" s="11" t="s">
        <v>16</v>
      </c>
      <c r="C8" s="12"/>
      <c r="D8" s="13"/>
      <c r="E8" s="14"/>
      <c r="F8" s="12">
        <v>3.3764008947033899</v>
      </c>
      <c r="G8" s="13">
        <v>6.2826140439494194E-2</v>
      </c>
      <c r="H8" s="14">
        <v>101.15</v>
      </c>
      <c r="I8" s="21">
        <f>Tabela134569[[#This Row],[Erro]]-Tabela134569[[#This Row],[Erro2]]</f>
        <v>-3.3764008947033899</v>
      </c>
      <c r="J8" s="12">
        <f>Tabela134569[[#This Row],[GD]]-Tabela134569[[#This Row],[GD2]]</f>
        <v>-6.2826140439494194E-2</v>
      </c>
      <c r="K8" s="12">
        <f>Tabela134569[[#This Row],[PS2]]-Tabela134569[[#This Row],[PS]]</f>
        <v>101.15</v>
      </c>
    </row>
    <row r="9" spans="1:11" x14ac:dyDescent="0.25">
      <c r="A9" s="15">
        <v>4</v>
      </c>
      <c r="B9" s="7" t="s">
        <v>13</v>
      </c>
      <c r="C9" s="1">
        <v>29.466000000000001</v>
      </c>
      <c r="D9" s="4">
        <v>8.02</v>
      </c>
      <c r="E9" s="16">
        <v>30.88</v>
      </c>
      <c r="F9" s="1">
        <v>13.775635117327401</v>
      </c>
      <c r="G9" s="4">
        <v>0.109130984319427</v>
      </c>
      <c r="H9" s="16">
        <v>36.93</v>
      </c>
      <c r="I9" s="1">
        <f>Tabela134569[[#This Row],[Erro]]-Tabela134569[[#This Row],[Erro2]]</f>
        <v>15.690364882672601</v>
      </c>
      <c r="J9" s="1">
        <f>Tabela134569[[#This Row],[GD]]-Tabela134569[[#This Row],[GD2]]</f>
        <v>7.9108690156805723</v>
      </c>
      <c r="K9" s="1">
        <f>Tabela134569[[#This Row],[PS2]]-Tabela134569[[#This Row],[PS]]</f>
        <v>6.0500000000000007</v>
      </c>
    </row>
    <row r="10" spans="1:11" x14ac:dyDescent="0.25">
      <c r="A10" s="6">
        <v>4</v>
      </c>
      <c r="B10" s="7" t="s">
        <v>14</v>
      </c>
      <c r="C10" s="8">
        <v>33.526000000000003</v>
      </c>
      <c r="D10" s="9">
        <v>7.9569999999999999</v>
      </c>
      <c r="E10" s="5">
        <v>27.55</v>
      </c>
      <c r="F10" s="8">
        <v>4.72994493725498</v>
      </c>
      <c r="G10" s="9">
        <v>6.3807721834707606E-2</v>
      </c>
      <c r="H10" s="5">
        <v>53.88</v>
      </c>
      <c r="I10" s="8">
        <f>Tabela134569[[#This Row],[Erro]]-Tabela134569[[#This Row],[Erro2]]</f>
        <v>28.796055062745022</v>
      </c>
      <c r="J10" s="8">
        <f>Tabela134569[[#This Row],[GD]]-Tabela134569[[#This Row],[GD2]]</f>
        <v>7.8931922781652926</v>
      </c>
      <c r="K10" s="8">
        <f>Tabela134569[[#This Row],[PS2]]-Tabela134569[[#This Row],[PS]]</f>
        <v>26.330000000000002</v>
      </c>
    </row>
    <row r="11" spans="1:11" hidden="1" x14ac:dyDescent="0.25">
      <c r="A11" s="6">
        <v>4</v>
      </c>
      <c r="B11" s="7" t="s">
        <v>17</v>
      </c>
      <c r="C11" s="8">
        <v>31.786000000000001</v>
      </c>
      <c r="D11" s="9">
        <v>10.364000000000001</v>
      </c>
      <c r="E11" s="5">
        <v>19.690000000000001</v>
      </c>
      <c r="F11" s="8">
        <v>0</v>
      </c>
      <c r="G11" s="9"/>
      <c r="H11" s="5"/>
      <c r="I11" s="8">
        <f>Tabela134569[[#This Row],[Erro]]-Tabela134569[[#This Row],[Erro2]]</f>
        <v>31.786000000000001</v>
      </c>
      <c r="J11" s="8">
        <f>Tabela134569[[#This Row],[GD]]-Tabela134569[[#This Row],[GD2]]</f>
        <v>10.364000000000001</v>
      </c>
      <c r="K11" s="8">
        <f>Tabela134569[[#This Row],[PS2]]-Tabela134569[[#This Row],[PS]]</f>
        <v>-19.690000000000001</v>
      </c>
    </row>
    <row r="12" spans="1:11" x14ac:dyDescent="0.25">
      <c r="A12" s="6">
        <v>4</v>
      </c>
      <c r="B12" s="7" t="s">
        <v>15</v>
      </c>
      <c r="C12" s="8">
        <v>24.401</v>
      </c>
      <c r="D12" s="9">
        <v>6.8449999999999998</v>
      </c>
      <c r="E12" s="5">
        <v>29.38</v>
      </c>
      <c r="F12" s="8">
        <v>20.378822599810302</v>
      </c>
      <c r="G12" s="9">
        <v>0.191274653759229</v>
      </c>
      <c r="H12" s="5">
        <v>30.21</v>
      </c>
      <c r="I12" s="8">
        <f>Tabela134569[[#This Row],[Erro]]-Tabela134569[[#This Row],[Erro2]]</f>
        <v>4.0221774001896975</v>
      </c>
      <c r="J12" s="8">
        <f>Tabela134569[[#This Row],[GD]]-Tabela134569[[#This Row],[GD2]]</f>
        <v>6.6537253462407708</v>
      </c>
      <c r="K12" s="8">
        <f>Tabela134569[[#This Row],[PS2]]-Tabela134569[[#This Row],[PS]]</f>
        <v>0.83000000000000185</v>
      </c>
    </row>
    <row r="13" spans="1:11" hidden="1" x14ac:dyDescent="0.25">
      <c r="A13" s="6">
        <v>4</v>
      </c>
      <c r="B13" s="7" t="s">
        <v>18</v>
      </c>
      <c r="C13" s="8">
        <v>22.167999999999999</v>
      </c>
      <c r="D13" s="9">
        <v>5.4710000000000001</v>
      </c>
      <c r="E13" s="5">
        <v>34.61</v>
      </c>
      <c r="F13" s="8">
        <v>0</v>
      </c>
      <c r="G13" s="9"/>
      <c r="H13" s="5"/>
      <c r="I13" s="8">
        <f>Tabela134569[[#This Row],[Erro]]-Tabela134569[[#This Row],[Erro2]]</f>
        <v>22.167999999999999</v>
      </c>
      <c r="J13" s="8">
        <f>Tabela134569[[#This Row],[GD]]-Tabela134569[[#This Row],[GD2]]</f>
        <v>5.4710000000000001</v>
      </c>
      <c r="K13" s="8">
        <f>Tabela134569[[#This Row],[PS2]]-Tabela134569[[#This Row],[PS]]</f>
        <v>-34.61</v>
      </c>
    </row>
    <row r="14" spans="1:11" ht="15.75" thickBot="1" x14ac:dyDescent="0.3">
      <c r="A14" s="10">
        <v>4</v>
      </c>
      <c r="B14" s="11" t="s">
        <v>16</v>
      </c>
      <c r="C14" s="12"/>
      <c r="D14" s="13"/>
      <c r="E14" s="14"/>
      <c r="F14" s="12">
        <v>5.2027988695923799</v>
      </c>
      <c r="G14" s="13">
        <v>6.7314874522285101E-2</v>
      </c>
      <c r="H14" s="14">
        <v>50.64</v>
      </c>
      <c r="I14" s="21">
        <f>Tabela134569[[#This Row],[Erro]]-Tabela134569[[#This Row],[Erro2]]</f>
        <v>-5.2027988695923799</v>
      </c>
      <c r="J14" s="12">
        <f>Tabela134569[[#This Row],[GD]]-Tabela134569[[#This Row],[GD2]]</f>
        <v>-6.7314874522285101E-2</v>
      </c>
      <c r="K14" s="12">
        <f>Tabela134569[[#This Row],[PS2]]-Tabela134569[[#This Row],[PS]]</f>
        <v>50.64</v>
      </c>
    </row>
    <row r="15" spans="1:11" x14ac:dyDescent="0.25">
      <c r="A15" s="15">
        <v>5</v>
      </c>
      <c r="B15" s="7" t="s">
        <v>13</v>
      </c>
      <c r="C15" s="1">
        <v>8.9179999999999993</v>
      </c>
      <c r="D15" s="4">
        <v>4.202</v>
      </c>
      <c r="E15" s="16">
        <v>44.72</v>
      </c>
      <c r="F15" s="1">
        <v>7.9766568804104194</v>
      </c>
      <c r="G15" s="4">
        <v>0.107637549644372</v>
      </c>
      <c r="H15" s="16">
        <v>31.95</v>
      </c>
      <c r="I15" s="1">
        <f>Tabela134569[[#This Row],[Erro]]-Tabela134569[[#This Row],[Erro2]]</f>
        <v>0.94134311958957984</v>
      </c>
      <c r="J15" s="1">
        <f>Tabela134569[[#This Row],[GD]]-Tabela134569[[#This Row],[GD2]]</f>
        <v>4.0943624503556277</v>
      </c>
      <c r="K15" s="1">
        <f>Tabela134569[[#This Row],[PS2]]-Tabela134569[[#This Row],[PS]]</f>
        <v>-12.77</v>
      </c>
    </row>
    <row r="16" spans="1:11" x14ac:dyDescent="0.25">
      <c r="A16" s="6">
        <v>5</v>
      </c>
      <c r="B16" s="7" t="s">
        <v>14</v>
      </c>
      <c r="C16" s="8">
        <v>14.298999999999999</v>
      </c>
      <c r="D16" s="9">
        <v>3.6080000000000001</v>
      </c>
      <c r="E16" s="5">
        <v>37.549999999999997</v>
      </c>
      <c r="F16" s="8">
        <v>1.9035573201866398</v>
      </c>
      <c r="G16" s="9">
        <v>1.8830974099389199E-2</v>
      </c>
      <c r="H16" s="5">
        <v>50.05</v>
      </c>
      <c r="I16" s="8">
        <f>Tabela134569[[#This Row],[Erro]]-Tabela134569[[#This Row],[Erro2]]</f>
        <v>12.39544267981336</v>
      </c>
      <c r="J16" s="8">
        <f>Tabela134569[[#This Row],[GD]]-Tabela134569[[#This Row],[GD2]]</f>
        <v>3.589169025900611</v>
      </c>
      <c r="K16" s="8">
        <f>Tabela134569[[#This Row],[PS2]]-Tabela134569[[#This Row],[PS]]</f>
        <v>12.5</v>
      </c>
    </row>
    <row r="17" spans="1:11" hidden="1" x14ac:dyDescent="0.25">
      <c r="A17" s="6">
        <v>5</v>
      </c>
      <c r="B17" s="7" t="s">
        <v>17</v>
      </c>
      <c r="C17" s="8">
        <v>27.934000000000001</v>
      </c>
      <c r="D17" s="9">
        <v>7.9210000000000003</v>
      </c>
      <c r="E17" s="5">
        <v>23.97</v>
      </c>
      <c r="F17" s="8">
        <v>0</v>
      </c>
      <c r="G17" s="9"/>
      <c r="H17" s="5"/>
      <c r="I17" s="8">
        <f>Tabela134569[[#This Row],[Erro]]-Tabela134569[[#This Row],[Erro2]]</f>
        <v>27.934000000000001</v>
      </c>
      <c r="J17" s="8">
        <f>Tabela134569[[#This Row],[GD]]-Tabela134569[[#This Row],[GD2]]</f>
        <v>7.9210000000000003</v>
      </c>
      <c r="K17" s="8">
        <f>Tabela134569[[#This Row],[PS2]]-Tabela134569[[#This Row],[PS]]</f>
        <v>-23.97</v>
      </c>
    </row>
    <row r="18" spans="1:11" x14ac:dyDescent="0.25">
      <c r="A18" s="6">
        <v>5</v>
      </c>
      <c r="B18" s="7" t="s">
        <v>15</v>
      </c>
      <c r="C18" s="8">
        <v>11.648</v>
      </c>
      <c r="D18" s="9">
        <v>4.0830000000000002</v>
      </c>
      <c r="E18" s="5">
        <v>37.700000000000003</v>
      </c>
      <c r="F18" s="8">
        <v>16.255035958213902</v>
      </c>
      <c r="G18" s="9">
        <v>0.140082015629724</v>
      </c>
      <c r="H18" s="5">
        <v>26.13</v>
      </c>
      <c r="I18" s="8">
        <f>Tabela134569[[#This Row],[Erro]]-Tabela134569[[#This Row],[Erro2]]</f>
        <v>-4.6070359582139027</v>
      </c>
      <c r="J18" s="8">
        <f>Tabela134569[[#This Row],[GD]]-Tabela134569[[#This Row],[GD2]]</f>
        <v>3.9429179843702764</v>
      </c>
      <c r="K18" s="8">
        <f>Tabela134569[[#This Row],[PS2]]-Tabela134569[[#This Row],[PS]]</f>
        <v>-11.570000000000004</v>
      </c>
    </row>
    <row r="19" spans="1:11" hidden="1" x14ac:dyDescent="0.25">
      <c r="A19" s="6">
        <v>5</v>
      </c>
      <c r="B19" s="7" t="s">
        <v>18</v>
      </c>
      <c r="C19" s="8">
        <v>2.508</v>
      </c>
      <c r="D19" s="9">
        <v>1.0089999999999999</v>
      </c>
      <c r="E19" s="5">
        <v>50.51</v>
      </c>
      <c r="F19" s="8">
        <v>0</v>
      </c>
      <c r="G19" s="9"/>
      <c r="H19" s="5"/>
      <c r="I19" s="8">
        <f>Tabela134569[[#This Row],[Erro]]-Tabela134569[[#This Row],[Erro2]]</f>
        <v>2.508</v>
      </c>
      <c r="J19" s="8">
        <f>Tabela134569[[#This Row],[GD]]-Tabela134569[[#This Row],[GD2]]</f>
        <v>1.0089999999999999</v>
      </c>
      <c r="K19" s="8">
        <f>Tabela134569[[#This Row],[PS2]]-Tabela134569[[#This Row],[PS]]</f>
        <v>-50.51</v>
      </c>
    </row>
    <row r="20" spans="1:11" ht="15.75" thickBot="1" x14ac:dyDescent="0.3">
      <c r="A20" s="17">
        <v>5</v>
      </c>
      <c r="B20" s="11" t="s">
        <v>16</v>
      </c>
      <c r="C20" s="18"/>
      <c r="D20" s="19"/>
      <c r="E20" s="20"/>
      <c r="F20" s="18">
        <v>1.2667171704764499</v>
      </c>
      <c r="G20" s="19">
        <v>1.53551772482737E-2</v>
      </c>
      <c r="H20" s="20">
        <v>50.43</v>
      </c>
      <c r="I20" s="8">
        <f>Tabela134569[[#This Row],[Erro]]-Tabela134569[[#This Row],[Erro2]]</f>
        <v>-1.2667171704764499</v>
      </c>
      <c r="J20" s="8">
        <f>Tabela134569[[#This Row],[GD]]-Tabela134569[[#This Row],[GD2]]</f>
        <v>-1.53551772482737E-2</v>
      </c>
      <c r="K20" s="8">
        <f>Tabela134569[[#This Row],[PS2]]-Tabela134569[[#This Row],[PS]]</f>
        <v>50.43</v>
      </c>
    </row>
  </sheetData>
  <mergeCells count="3">
    <mergeCell ref="C1:E1"/>
    <mergeCell ref="F1:H1"/>
    <mergeCell ref="I1:K1"/>
  </mergeCells>
  <conditionalFormatting sqref="I3:K20">
    <cfRule type="cellIs" dxfId="8" priority="1" operator="between">
      <formula>-2</formula>
      <formula>2</formula>
    </cfRule>
    <cfRule type="cellIs" dxfId="7" priority="2" operator="lessThan">
      <formula>-2</formula>
    </cfRule>
    <cfRule type="cellIs" dxfId="6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F3" sqref="F3:F8"/>
    </sheetView>
  </sheetViews>
  <sheetFormatPr defaultRowHeight="15" x14ac:dyDescent="0.25"/>
  <cols>
    <col min="2" max="2" width="12" customWidth="1"/>
  </cols>
  <sheetData>
    <row r="1" spans="1:11" x14ac:dyDescent="0.25">
      <c r="C1" s="22" t="s">
        <v>0</v>
      </c>
      <c r="D1" s="23"/>
      <c r="E1" s="24"/>
      <c r="F1" s="22" t="s">
        <v>1</v>
      </c>
      <c r="G1" s="23"/>
      <c r="H1" s="24"/>
      <c r="I1" s="25" t="s">
        <v>2</v>
      </c>
      <c r="J1" s="23"/>
      <c r="K1" s="23"/>
    </row>
    <row r="2" spans="1:11" x14ac:dyDescent="0.25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4" t="s">
        <v>9</v>
      </c>
      <c r="H2" s="5" t="s">
        <v>10</v>
      </c>
      <c r="I2" s="1" t="s">
        <v>11</v>
      </c>
      <c r="J2" s="4" t="s">
        <v>12</v>
      </c>
      <c r="K2" s="2" t="s">
        <v>19</v>
      </c>
    </row>
    <row r="3" spans="1:11" x14ac:dyDescent="0.25">
      <c r="A3" s="6">
        <v>2</v>
      </c>
      <c r="B3" s="7" t="s">
        <v>13</v>
      </c>
      <c r="C3" s="8">
        <v>25.861999999999998</v>
      </c>
      <c r="D3" s="9">
        <v>7.0860000000000003</v>
      </c>
      <c r="E3" s="5">
        <v>73.180000000000007</v>
      </c>
      <c r="F3" s="8">
        <v>33.787576067191601</v>
      </c>
      <c r="G3" s="9">
        <v>0.183818061441789</v>
      </c>
      <c r="H3" s="5">
        <v>63.11</v>
      </c>
      <c r="I3" s="8">
        <f>Tabela1345610[[#This Row],[Erro]]-Tabela1345610[[#This Row],[Erro2]]</f>
        <v>-7.9255760671916029</v>
      </c>
      <c r="J3" s="8">
        <f>Tabela1345610[[#This Row],[GD]]-Tabela1345610[[#This Row],[GD2]]</f>
        <v>6.9021819385582113</v>
      </c>
      <c r="K3" s="8">
        <f>Tabela1345610[[#This Row],[PS2]]-Tabela1345610[[#This Row],[PS]]</f>
        <v>-10.070000000000007</v>
      </c>
    </row>
    <row r="4" spans="1:11" x14ac:dyDescent="0.25">
      <c r="A4" s="6">
        <v>2</v>
      </c>
      <c r="B4" s="7" t="s">
        <v>14</v>
      </c>
      <c r="C4" s="8">
        <v>25.622</v>
      </c>
      <c r="D4" s="9">
        <v>7.06</v>
      </c>
      <c r="E4" s="5">
        <v>66.94</v>
      </c>
      <c r="F4" s="8">
        <v>24.533333333333299</v>
      </c>
      <c r="G4" s="9">
        <v>0.176464501138897</v>
      </c>
      <c r="H4" s="5">
        <v>67.92</v>
      </c>
      <c r="I4" s="8">
        <f>Tabela1345610[[#This Row],[Erro]]-Tabela1345610[[#This Row],[Erro2]]</f>
        <v>1.0886666666667004</v>
      </c>
      <c r="J4" s="8">
        <f>Tabela1345610[[#This Row],[GD]]-Tabela1345610[[#This Row],[GD2]]</f>
        <v>6.8835354988611028</v>
      </c>
      <c r="K4" s="8">
        <f>Tabela1345610[[#This Row],[PS2]]-Tabela1345610[[#This Row],[PS]]</f>
        <v>0.98000000000000398</v>
      </c>
    </row>
    <row r="5" spans="1:11" hidden="1" x14ac:dyDescent="0.25">
      <c r="A5" s="6">
        <v>2</v>
      </c>
      <c r="B5" s="7" t="s">
        <v>17</v>
      </c>
      <c r="C5" s="8">
        <v>16.327999999999999</v>
      </c>
      <c r="D5" s="9">
        <v>2.8719999999999999</v>
      </c>
      <c r="E5" s="5">
        <v>152.52000000000001</v>
      </c>
      <c r="F5" s="8">
        <v>0</v>
      </c>
      <c r="G5" s="9"/>
      <c r="H5" s="5"/>
      <c r="I5" s="8">
        <f>Tabela1345610[[#This Row],[Erro]]-Tabela1345610[[#This Row],[Erro2]]</f>
        <v>16.327999999999999</v>
      </c>
      <c r="J5" s="8">
        <f>Tabela1345610[[#This Row],[GD]]-Tabela1345610[[#This Row],[GD2]]</f>
        <v>2.8719999999999999</v>
      </c>
      <c r="K5" s="8">
        <f>Tabela1345610[[#This Row],[PS2]]-Tabela1345610[[#This Row],[PS]]</f>
        <v>-152.52000000000001</v>
      </c>
    </row>
    <row r="6" spans="1:11" x14ac:dyDescent="0.25">
      <c r="A6" s="6">
        <v>2</v>
      </c>
      <c r="B6" s="7" t="s">
        <v>15</v>
      </c>
      <c r="C6" s="8">
        <v>12.930999999999999</v>
      </c>
      <c r="D6" s="9">
        <v>3.19</v>
      </c>
      <c r="E6" s="5">
        <v>108.79</v>
      </c>
      <c r="F6" s="8">
        <v>13.763351578897302</v>
      </c>
      <c r="G6" s="9">
        <v>7.92179718911553E-2</v>
      </c>
      <c r="H6" s="5">
        <v>127.52</v>
      </c>
      <c r="I6" s="8">
        <f>Tabela1345610[[#This Row],[Erro]]-Tabela1345610[[#This Row],[Erro2]]</f>
        <v>-0.8323515788973026</v>
      </c>
      <c r="J6" s="8">
        <f>Tabela1345610[[#This Row],[GD]]-Tabela1345610[[#This Row],[GD2]]</f>
        <v>3.1107820281088445</v>
      </c>
      <c r="K6" s="8">
        <f>Tabela1345610[[#This Row],[PS2]]-Tabela1345610[[#This Row],[PS]]</f>
        <v>18.72999999999999</v>
      </c>
    </row>
    <row r="7" spans="1:11" hidden="1" x14ac:dyDescent="0.25">
      <c r="A7" s="6">
        <v>2</v>
      </c>
      <c r="B7" s="7" t="s">
        <v>18</v>
      </c>
      <c r="C7" s="8">
        <v>20.457000000000001</v>
      </c>
      <c r="D7" s="9">
        <v>5.2939999999999996</v>
      </c>
      <c r="E7" s="5">
        <v>77.31</v>
      </c>
      <c r="F7" s="8">
        <v>0</v>
      </c>
      <c r="G7" s="9"/>
      <c r="H7" s="5"/>
      <c r="I7" s="8">
        <f>Tabela1345610[[#This Row],[Erro]]-Tabela1345610[[#This Row],[Erro2]]</f>
        <v>20.457000000000001</v>
      </c>
      <c r="J7" s="8">
        <f>Tabela1345610[[#This Row],[GD]]-Tabela1345610[[#This Row],[GD2]]</f>
        <v>5.2939999999999996</v>
      </c>
      <c r="K7" s="8">
        <f>Tabela1345610[[#This Row],[PS2]]-Tabela1345610[[#This Row],[PS]]</f>
        <v>-77.31</v>
      </c>
    </row>
    <row r="8" spans="1:11" ht="15.75" thickBot="1" x14ac:dyDescent="0.3">
      <c r="A8" s="10">
        <v>2</v>
      </c>
      <c r="B8" s="11" t="s">
        <v>16</v>
      </c>
      <c r="C8" s="12"/>
      <c r="D8" s="13"/>
      <c r="E8" s="14"/>
      <c r="F8" s="12">
        <v>7.17052923926577</v>
      </c>
      <c r="G8" s="13">
        <v>5.94447697313557E-2</v>
      </c>
      <c r="H8" s="14">
        <v>248.99</v>
      </c>
      <c r="I8" s="21">
        <f>Tabela1345610[[#This Row],[Erro]]-Tabela1345610[[#This Row],[Erro2]]</f>
        <v>-7.17052923926577</v>
      </c>
      <c r="J8" s="12">
        <f>Tabela1345610[[#This Row],[GD]]-Tabela1345610[[#This Row],[GD2]]</f>
        <v>-5.94447697313557E-2</v>
      </c>
      <c r="K8" s="12">
        <f>Tabela1345610[[#This Row],[PS2]]-Tabela1345610[[#This Row],[PS]]</f>
        <v>248.99</v>
      </c>
    </row>
    <row r="9" spans="1:11" x14ac:dyDescent="0.25">
      <c r="A9" s="15">
        <v>4</v>
      </c>
      <c r="B9" s="7" t="s">
        <v>13</v>
      </c>
      <c r="C9" s="1">
        <v>26.972000000000001</v>
      </c>
      <c r="D9" s="4">
        <v>6.2439999999999998</v>
      </c>
      <c r="E9" s="16">
        <v>69.459999999999994</v>
      </c>
      <c r="F9" s="1">
        <v>23.899126673224398</v>
      </c>
      <c r="G9" s="4">
        <v>0.143322384332213</v>
      </c>
      <c r="H9" s="16">
        <v>68.260000000000005</v>
      </c>
      <c r="I9" s="1">
        <f>Tabela1345610[[#This Row],[Erro]]-Tabela1345610[[#This Row],[Erro2]]</f>
        <v>3.0728733267756034</v>
      </c>
      <c r="J9" s="1">
        <f>Tabela1345610[[#This Row],[GD]]-Tabela1345610[[#This Row],[GD2]]</f>
        <v>6.1006776156677871</v>
      </c>
      <c r="K9" s="1">
        <f>Tabela1345610[[#This Row],[PS2]]-Tabela1345610[[#This Row],[PS]]</f>
        <v>-1.1999999999999886</v>
      </c>
    </row>
    <row r="10" spans="1:11" x14ac:dyDescent="0.25">
      <c r="A10" s="6">
        <v>4</v>
      </c>
      <c r="B10" s="7" t="s">
        <v>14</v>
      </c>
      <c r="C10" s="8">
        <v>27.521999999999998</v>
      </c>
      <c r="D10" s="9">
        <v>4.2910000000000004</v>
      </c>
      <c r="E10" s="5">
        <v>65.23</v>
      </c>
      <c r="F10" s="8">
        <v>19.044444444444402</v>
      </c>
      <c r="G10" s="9">
        <v>0.13286995608757801</v>
      </c>
      <c r="H10" s="5">
        <v>72.86</v>
      </c>
      <c r="I10" s="8">
        <f>Tabela1345610[[#This Row],[Erro]]-Tabela1345610[[#This Row],[Erro2]]</f>
        <v>8.4775555555555968</v>
      </c>
      <c r="J10" s="8">
        <f>Tabela1345610[[#This Row],[GD]]-Tabela1345610[[#This Row],[GD2]]</f>
        <v>4.158130043912422</v>
      </c>
      <c r="K10" s="8">
        <f>Tabela1345610[[#This Row],[PS2]]-Tabela1345610[[#This Row],[PS]]</f>
        <v>7.6299999999999955</v>
      </c>
    </row>
    <row r="11" spans="1:11" hidden="1" x14ac:dyDescent="0.25">
      <c r="A11" s="6">
        <v>4</v>
      </c>
      <c r="B11" s="7" t="s">
        <v>17</v>
      </c>
      <c r="C11" s="8">
        <v>24.457000000000001</v>
      </c>
      <c r="D11" s="9">
        <v>5.0519999999999996</v>
      </c>
      <c r="E11" s="5">
        <v>85.6</v>
      </c>
      <c r="F11" s="8">
        <v>0</v>
      </c>
      <c r="G11" s="9"/>
      <c r="H11" s="5"/>
      <c r="I11" s="8">
        <f>Tabela1345610[[#This Row],[Erro]]-Tabela1345610[[#This Row],[Erro2]]</f>
        <v>24.457000000000001</v>
      </c>
      <c r="J11" s="8">
        <f>Tabela1345610[[#This Row],[GD]]-Tabela1345610[[#This Row],[GD2]]</f>
        <v>5.0519999999999996</v>
      </c>
      <c r="K11" s="8">
        <f>Tabela1345610[[#This Row],[PS2]]-Tabela1345610[[#This Row],[PS]]</f>
        <v>-85.6</v>
      </c>
    </row>
    <row r="12" spans="1:11" x14ac:dyDescent="0.25">
      <c r="A12" s="6">
        <v>4</v>
      </c>
      <c r="B12" s="7" t="s">
        <v>15</v>
      </c>
      <c r="C12" s="8">
        <v>16.57</v>
      </c>
      <c r="D12" s="9">
        <v>3.6960000000000002</v>
      </c>
      <c r="E12" s="5">
        <v>80.849999999999994</v>
      </c>
      <c r="F12" s="8">
        <v>15.4318659918212</v>
      </c>
      <c r="G12" s="9">
        <v>0.110140477994441</v>
      </c>
      <c r="H12" s="5">
        <v>84.03</v>
      </c>
      <c r="I12" s="8">
        <f>Tabela1345610[[#This Row],[Erro]]-Tabela1345610[[#This Row],[Erro2]]</f>
        <v>1.1381340081788007</v>
      </c>
      <c r="J12" s="8">
        <f>Tabela1345610[[#This Row],[GD]]-Tabela1345610[[#This Row],[GD2]]</f>
        <v>3.5858595220055594</v>
      </c>
      <c r="K12" s="8">
        <f>Tabela1345610[[#This Row],[PS2]]-Tabela1345610[[#This Row],[PS]]</f>
        <v>3.1800000000000068</v>
      </c>
    </row>
    <row r="13" spans="1:11" hidden="1" x14ac:dyDescent="0.25">
      <c r="A13" s="6">
        <v>4</v>
      </c>
      <c r="B13" s="7" t="s">
        <v>18</v>
      </c>
      <c r="C13" s="8">
        <v>16.861000000000001</v>
      </c>
      <c r="D13" s="9">
        <v>4.1459999999999999</v>
      </c>
      <c r="E13" s="5">
        <v>77.459999999999994</v>
      </c>
      <c r="F13" s="8">
        <v>0</v>
      </c>
      <c r="G13" s="9"/>
      <c r="H13" s="5"/>
      <c r="I13" s="8">
        <f>Tabela1345610[[#This Row],[Erro]]-Tabela1345610[[#This Row],[Erro2]]</f>
        <v>16.861000000000001</v>
      </c>
      <c r="J13" s="8">
        <f>Tabela1345610[[#This Row],[GD]]-Tabela1345610[[#This Row],[GD2]]</f>
        <v>4.1459999999999999</v>
      </c>
      <c r="K13" s="8">
        <f>Tabela1345610[[#This Row],[PS2]]-Tabela1345610[[#This Row],[PS]]</f>
        <v>-77.459999999999994</v>
      </c>
    </row>
    <row r="14" spans="1:11" ht="15.75" thickBot="1" x14ac:dyDescent="0.3">
      <c r="A14" s="10">
        <v>4</v>
      </c>
      <c r="B14" s="11" t="s">
        <v>16</v>
      </c>
      <c r="C14" s="12"/>
      <c r="D14" s="13"/>
      <c r="E14" s="14"/>
      <c r="F14" s="12">
        <v>4.3919878432877102</v>
      </c>
      <c r="G14" s="13">
        <v>4.0262827389973201E-2</v>
      </c>
      <c r="H14" s="14">
        <v>180.11</v>
      </c>
      <c r="I14" s="21">
        <f>Tabela1345610[[#This Row],[Erro]]-Tabela1345610[[#This Row],[Erro2]]</f>
        <v>-4.3919878432877102</v>
      </c>
      <c r="J14" s="12">
        <f>Tabela1345610[[#This Row],[GD]]-Tabela1345610[[#This Row],[GD2]]</f>
        <v>-4.0262827389973201E-2</v>
      </c>
      <c r="K14" s="12">
        <f>Tabela1345610[[#This Row],[PS2]]-Tabela1345610[[#This Row],[PS]]</f>
        <v>180.11</v>
      </c>
    </row>
    <row r="15" spans="1:11" x14ac:dyDescent="0.25">
      <c r="A15" s="15">
        <v>5</v>
      </c>
      <c r="B15" s="7" t="s">
        <v>13</v>
      </c>
      <c r="C15" s="1">
        <v>35.183</v>
      </c>
      <c r="D15" s="4">
        <v>4.9939999999999998</v>
      </c>
      <c r="E15" s="16">
        <v>66.25</v>
      </c>
      <c r="F15" s="1">
        <v>45.118952208473303</v>
      </c>
      <c r="G15" s="4">
        <v>0.15680792656536299</v>
      </c>
      <c r="H15" s="16">
        <v>53.56</v>
      </c>
      <c r="I15" s="1">
        <f>Tabela1345610[[#This Row],[Erro]]-Tabela1345610[[#This Row],[Erro2]]</f>
        <v>-9.935952208473303</v>
      </c>
      <c r="J15" s="1">
        <f>Tabela1345610[[#This Row],[GD]]-Tabela1345610[[#This Row],[GD2]]</f>
        <v>4.837192073434637</v>
      </c>
      <c r="K15" s="1">
        <f>Tabela1345610[[#This Row],[PS2]]-Tabela1345610[[#This Row],[PS]]</f>
        <v>-12.689999999999998</v>
      </c>
    </row>
    <row r="16" spans="1:11" x14ac:dyDescent="0.25">
      <c r="A16" s="6">
        <v>5</v>
      </c>
      <c r="B16" s="7" t="s">
        <v>14</v>
      </c>
      <c r="C16" s="8">
        <v>23.189</v>
      </c>
      <c r="D16" s="9">
        <v>3.3969999999999998</v>
      </c>
      <c r="E16" s="5">
        <v>69.13</v>
      </c>
      <c r="F16" s="8">
        <v>43.099999999999902</v>
      </c>
      <c r="G16" s="9">
        <v>0.173728633444272</v>
      </c>
      <c r="H16" s="5">
        <v>51.21</v>
      </c>
      <c r="I16" s="8">
        <f>Tabela1345610[[#This Row],[Erro]]-Tabela1345610[[#This Row],[Erro2]]</f>
        <v>-19.910999999999902</v>
      </c>
      <c r="J16" s="8">
        <f>Tabela1345610[[#This Row],[GD]]-Tabela1345610[[#This Row],[GD2]]</f>
        <v>3.223271366555728</v>
      </c>
      <c r="K16" s="8">
        <f>Tabela1345610[[#This Row],[PS2]]-Tabela1345610[[#This Row],[PS]]</f>
        <v>-17.919999999999995</v>
      </c>
    </row>
    <row r="17" spans="1:11" hidden="1" x14ac:dyDescent="0.25">
      <c r="A17" s="6">
        <v>5</v>
      </c>
      <c r="B17" s="7" t="s">
        <v>17</v>
      </c>
      <c r="C17" s="8">
        <v>15.518000000000001</v>
      </c>
      <c r="D17" s="9">
        <v>2.2400000000000002</v>
      </c>
      <c r="E17" s="5">
        <v>140.80000000000001</v>
      </c>
      <c r="F17" s="8">
        <v>0</v>
      </c>
      <c r="G17" s="9"/>
      <c r="H17" s="5"/>
      <c r="I17" s="8">
        <f>Tabela1345610[[#This Row],[Erro]]-Tabela1345610[[#This Row],[Erro2]]</f>
        <v>15.518000000000001</v>
      </c>
      <c r="J17" s="8">
        <f>Tabela1345610[[#This Row],[GD]]-Tabela1345610[[#This Row],[GD2]]</f>
        <v>2.2400000000000002</v>
      </c>
      <c r="K17" s="8">
        <f>Tabela1345610[[#This Row],[PS2]]-Tabela1345610[[#This Row],[PS]]</f>
        <v>-140.80000000000001</v>
      </c>
    </row>
    <row r="18" spans="1:11" x14ac:dyDescent="0.25">
      <c r="A18" s="6">
        <v>5</v>
      </c>
      <c r="B18" s="7" t="s">
        <v>15</v>
      </c>
      <c r="C18" s="8">
        <v>9.1530000000000005</v>
      </c>
      <c r="D18" s="9">
        <v>2.0129999999999999</v>
      </c>
      <c r="E18" s="5">
        <v>107.75</v>
      </c>
      <c r="F18" s="8">
        <v>15.307612657920998</v>
      </c>
      <c r="G18" s="9">
        <v>6.9983546228748805E-2</v>
      </c>
      <c r="H18" s="5">
        <v>110.39</v>
      </c>
      <c r="I18" s="8">
        <f>Tabela1345610[[#This Row],[Erro]]-Tabela1345610[[#This Row],[Erro2]]</f>
        <v>-6.1546126579209979</v>
      </c>
      <c r="J18" s="8">
        <f>Tabela1345610[[#This Row],[GD]]-Tabela1345610[[#This Row],[GD2]]</f>
        <v>1.9430164537712511</v>
      </c>
      <c r="K18" s="8">
        <f>Tabela1345610[[#This Row],[PS2]]-Tabela1345610[[#This Row],[PS]]</f>
        <v>2.6400000000000006</v>
      </c>
    </row>
    <row r="19" spans="1:11" hidden="1" x14ac:dyDescent="0.25">
      <c r="A19" s="6">
        <v>5</v>
      </c>
      <c r="B19" s="7" t="s">
        <v>18</v>
      </c>
      <c r="C19" s="8">
        <v>22.646999999999998</v>
      </c>
      <c r="D19" s="9">
        <v>3.8279999999999998</v>
      </c>
      <c r="E19" s="5">
        <v>76.34</v>
      </c>
      <c r="F19" s="8">
        <v>0</v>
      </c>
      <c r="G19" s="9"/>
      <c r="H19" s="5"/>
      <c r="I19" s="8">
        <f>Tabela1345610[[#This Row],[Erro]]-Tabela1345610[[#This Row],[Erro2]]</f>
        <v>22.646999999999998</v>
      </c>
      <c r="J19" s="8">
        <f>Tabela1345610[[#This Row],[GD]]-Tabela1345610[[#This Row],[GD2]]</f>
        <v>3.8279999999999998</v>
      </c>
      <c r="K19" s="8">
        <f>Tabela1345610[[#This Row],[PS2]]-Tabela1345610[[#This Row],[PS]]</f>
        <v>-76.34</v>
      </c>
    </row>
    <row r="20" spans="1:11" ht="15.75" thickBot="1" x14ac:dyDescent="0.3">
      <c r="A20" s="17">
        <v>5</v>
      </c>
      <c r="B20" s="11" t="s">
        <v>16</v>
      </c>
      <c r="C20" s="18"/>
      <c r="D20" s="19"/>
      <c r="E20" s="20"/>
      <c r="F20" s="18">
        <v>10.6219844772487</v>
      </c>
      <c r="G20" s="19">
        <v>4.92062355560616E-2</v>
      </c>
      <c r="H20" s="20">
        <v>269.14</v>
      </c>
      <c r="I20" s="8">
        <f>Tabela1345610[[#This Row],[Erro]]-Tabela1345610[[#This Row],[Erro2]]</f>
        <v>-10.6219844772487</v>
      </c>
      <c r="J20" s="8">
        <f>Tabela1345610[[#This Row],[GD]]-Tabela1345610[[#This Row],[GD2]]</f>
        <v>-4.92062355560616E-2</v>
      </c>
      <c r="K20" s="8">
        <f>Tabela1345610[[#This Row],[PS2]]-Tabela1345610[[#This Row],[PS]]</f>
        <v>269.14</v>
      </c>
    </row>
  </sheetData>
  <mergeCells count="3">
    <mergeCell ref="C1:E1"/>
    <mergeCell ref="F1:H1"/>
    <mergeCell ref="I1:K1"/>
  </mergeCells>
  <conditionalFormatting sqref="I3:K20">
    <cfRule type="cellIs" dxfId="5" priority="1" operator="between">
      <formula>-2</formula>
      <formula>2</formula>
    </cfRule>
    <cfRule type="cellIs" dxfId="4" priority="2" operator="lessThan">
      <formula>-2</formula>
    </cfRule>
    <cfRule type="cellIs" dxfId="3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L10" sqref="L10"/>
    </sheetView>
  </sheetViews>
  <sheetFormatPr defaultRowHeight="15" x14ac:dyDescent="0.25"/>
  <cols>
    <col min="2" max="2" width="12" customWidth="1"/>
  </cols>
  <sheetData>
    <row r="1" spans="1:11" x14ac:dyDescent="0.25">
      <c r="C1" s="22" t="s">
        <v>0</v>
      </c>
      <c r="D1" s="23"/>
      <c r="E1" s="24"/>
      <c r="F1" s="22" t="s">
        <v>1</v>
      </c>
      <c r="G1" s="23"/>
      <c r="H1" s="24"/>
      <c r="I1" s="25" t="s">
        <v>2</v>
      </c>
      <c r="J1" s="23"/>
      <c r="K1" s="23"/>
    </row>
    <row r="2" spans="1:11" x14ac:dyDescent="0.25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4" t="s">
        <v>9</v>
      </c>
      <c r="H2" s="5" t="s">
        <v>10</v>
      </c>
      <c r="I2" s="1" t="s">
        <v>11</v>
      </c>
      <c r="J2" s="4" t="s">
        <v>12</v>
      </c>
      <c r="K2" s="2" t="s">
        <v>19</v>
      </c>
    </row>
    <row r="3" spans="1:11" x14ac:dyDescent="0.25">
      <c r="A3" s="6">
        <v>2</v>
      </c>
      <c r="B3" s="7" t="s">
        <v>13</v>
      </c>
      <c r="C3" s="8">
        <v>36.320999999999998</v>
      </c>
      <c r="D3" s="9">
        <v>7.2610000000000001</v>
      </c>
      <c r="E3" s="5">
        <v>68.540000000000006</v>
      </c>
      <c r="F3" s="8">
        <v>39.441853659440802</v>
      </c>
      <c r="G3" s="9">
        <v>0.189959802412659</v>
      </c>
      <c r="H3" s="5">
        <v>64.66</v>
      </c>
      <c r="I3" s="8">
        <f>Tabela1345611[[#This Row],[Erro]]-Tabela1345611[[#This Row],[Erro2]]</f>
        <v>-3.1208536594408045</v>
      </c>
      <c r="J3" s="8">
        <f>Tabela1345611[[#This Row],[GD]]-Tabela1345611[[#This Row],[GD2]]</f>
        <v>7.0710401975873411</v>
      </c>
      <c r="K3" s="8">
        <f>Tabela1345611[[#This Row],[PS2]]-Tabela1345611[[#This Row],[PS]]</f>
        <v>-3.8800000000000097</v>
      </c>
    </row>
    <row r="4" spans="1:11" x14ac:dyDescent="0.25">
      <c r="A4" s="6">
        <v>2</v>
      </c>
      <c r="B4" s="7" t="s">
        <v>14</v>
      </c>
      <c r="C4" s="8">
        <v>34.456000000000003</v>
      </c>
      <c r="D4" s="9">
        <v>6.1260000000000003</v>
      </c>
      <c r="E4" s="5">
        <v>58.99</v>
      </c>
      <c r="F4" s="8">
        <v>38.299999999999898</v>
      </c>
      <c r="G4" s="9">
        <v>0.23063911941408699</v>
      </c>
      <c r="H4" s="5">
        <v>55.53</v>
      </c>
      <c r="I4" s="8">
        <f>Tabela1345611[[#This Row],[Erro]]-Tabela1345611[[#This Row],[Erro2]]</f>
        <v>-3.8439999999998946</v>
      </c>
      <c r="J4" s="8">
        <f>Tabela1345611[[#This Row],[GD]]-Tabela1345611[[#This Row],[GD2]]</f>
        <v>5.8953608805859137</v>
      </c>
      <c r="K4" s="8">
        <f>Tabela1345611[[#This Row],[PS2]]-Tabela1345611[[#This Row],[PS]]</f>
        <v>-3.4600000000000009</v>
      </c>
    </row>
    <row r="5" spans="1:11" hidden="1" x14ac:dyDescent="0.25">
      <c r="A5" s="6">
        <v>2</v>
      </c>
      <c r="B5" s="7" t="s">
        <v>17</v>
      </c>
      <c r="C5" s="8">
        <v>12.4</v>
      </c>
      <c r="D5" s="9">
        <v>1.569</v>
      </c>
      <c r="E5" s="5">
        <v>287.23</v>
      </c>
      <c r="F5" s="8">
        <v>0</v>
      </c>
      <c r="G5" s="9"/>
      <c r="H5" s="5"/>
      <c r="I5" s="8">
        <f>Tabela1345611[[#This Row],[Erro]]-Tabela1345611[[#This Row],[Erro2]]</f>
        <v>12.4</v>
      </c>
      <c r="J5" s="8">
        <f>Tabela1345611[[#This Row],[GD]]-Tabela1345611[[#This Row],[GD2]]</f>
        <v>1.569</v>
      </c>
      <c r="K5" s="8">
        <f>Tabela1345611[[#This Row],[PS2]]-Tabela1345611[[#This Row],[PS]]</f>
        <v>-287.23</v>
      </c>
    </row>
    <row r="6" spans="1:11" x14ac:dyDescent="0.25">
      <c r="A6" s="6">
        <v>2</v>
      </c>
      <c r="B6" s="7" t="s">
        <v>15</v>
      </c>
      <c r="C6" s="8">
        <v>3.589</v>
      </c>
      <c r="D6" s="9">
        <v>1.1020000000000001</v>
      </c>
      <c r="E6" s="5">
        <v>86.77</v>
      </c>
      <c r="F6" s="8">
        <v>9.05864314724578</v>
      </c>
      <c r="G6" s="9">
        <v>5.3150024420668802E-2</v>
      </c>
      <c r="H6" s="5">
        <v>197.44</v>
      </c>
      <c r="I6" s="8">
        <f>Tabela1345611[[#This Row],[Erro]]-Tabela1345611[[#This Row],[Erro2]]</f>
        <v>-5.4696431472457796</v>
      </c>
      <c r="J6" s="8">
        <f>Tabela1345611[[#This Row],[GD]]-Tabela1345611[[#This Row],[GD2]]</f>
        <v>1.0488499755793312</v>
      </c>
      <c r="K6" s="8">
        <f>Tabela1345611[[#This Row],[PS2]]-Tabela1345611[[#This Row],[PS]]</f>
        <v>110.67</v>
      </c>
    </row>
    <row r="7" spans="1:11" hidden="1" x14ac:dyDescent="0.25">
      <c r="A7" s="6">
        <v>2</v>
      </c>
      <c r="B7" s="7" t="s">
        <v>18</v>
      </c>
      <c r="C7" s="8">
        <v>29.834</v>
      </c>
      <c r="D7" s="9">
        <v>5.4459999999999997</v>
      </c>
      <c r="E7" s="5">
        <v>71.06</v>
      </c>
      <c r="F7" s="8">
        <v>0</v>
      </c>
      <c r="G7" s="9"/>
      <c r="H7" s="5"/>
      <c r="I7" s="8">
        <f>Tabela1345611[[#This Row],[Erro]]-Tabela1345611[[#This Row],[Erro2]]</f>
        <v>29.834</v>
      </c>
      <c r="J7" s="8">
        <f>Tabela1345611[[#This Row],[GD]]-Tabela1345611[[#This Row],[GD2]]</f>
        <v>5.4459999999999997</v>
      </c>
      <c r="K7" s="8">
        <f>Tabela1345611[[#This Row],[PS2]]-Tabela1345611[[#This Row],[PS]]</f>
        <v>-71.06</v>
      </c>
    </row>
    <row r="8" spans="1:11" ht="15.75" hidden="1" thickBot="1" x14ac:dyDescent="0.3">
      <c r="A8" s="10">
        <v>2</v>
      </c>
      <c r="B8" s="11" t="s">
        <v>16</v>
      </c>
      <c r="C8" s="12"/>
      <c r="D8" s="13"/>
      <c r="E8" s="14"/>
      <c r="F8" s="12">
        <v>6.2627403001777697</v>
      </c>
      <c r="G8" s="13">
        <v>2.9334566453314899E-2</v>
      </c>
      <c r="H8" s="14">
        <v>479.89</v>
      </c>
      <c r="I8" s="21">
        <f>Tabela1345611[[#This Row],[Erro]]-Tabela1345611[[#This Row],[Erro2]]</f>
        <v>-6.2627403001777697</v>
      </c>
      <c r="J8" s="12">
        <f>Tabela1345611[[#This Row],[GD]]-Tabela1345611[[#This Row],[GD2]]</f>
        <v>-2.9334566453314899E-2</v>
      </c>
      <c r="K8" s="12">
        <f>Tabela1345611[[#This Row],[PS2]]-Tabela1345611[[#This Row],[PS]]</f>
        <v>479.89</v>
      </c>
    </row>
    <row r="9" spans="1:11" x14ac:dyDescent="0.25">
      <c r="A9" s="15">
        <v>4</v>
      </c>
      <c r="B9" s="7" t="s">
        <v>13</v>
      </c>
      <c r="C9" s="1">
        <v>31.411000000000001</v>
      </c>
      <c r="D9" s="4">
        <v>7.1950000000000003</v>
      </c>
      <c r="E9" s="16">
        <v>69.150000000000006</v>
      </c>
      <c r="F9" s="1">
        <v>29.687986075923501</v>
      </c>
      <c r="G9" s="4">
        <v>0.17705326138097599</v>
      </c>
      <c r="H9" s="16">
        <v>71.55</v>
      </c>
      <c r="I9" s="1">
        <f>Tabela1345611[[#This Row],[Erro]]-Tabela1345611[[#This Row],[Erro2]]</f>
        <v>1.7230139240765006</v>
      </c>
      <c r="J9" s="1">
        <f>Tabela1345611[[#This Row],[GD]]-Tabela1345611[[#This Row],[GD2]]</f>
        <v>7.017946738619024</v>
      </c>
      <c r="K9" s="1">
        <f>Tabela1345611[[#This Row],[PS2]]-Tabela1345611[[#This Row],[PS]]</f>
        <v>2.3999999999999915</v>
      </c>
    </row>
    <row r="10" spans="1:11" x14ac:dyDescent="0.25">
      <c r="A10" s="6">
        <v>4</v>
      </c>
      <c r="B10" s="7" t="s">
        <v>14</v>
      </c>
      <c r="C10" s="8">
        <v>32.866999999999997</v>
      </c>
      <c r="D10" s="9">
        <v>5.8090000000000002</v>
      </c>
      <c r="E10" s="5">
        <v>60.42</v>
      </c>
      <c r="F10" s="8">
        <v>33.633333333333297</v>
      </c>
      <c r="G10" s="9">
        <v>0.18682727845824201</v>
      </c>
      <c r="H10" s="5">
        <v>59.73</v>
      </c>
      <c r="I10" s="8">
        <f>Tabela1345611[[#This Row],[Erro]]-Tabela1345611[[#This Row],[Erro2]]</f>
        <v>-0.7663333333333</v>
      </c>
      <c r="J10" s="8">
        <f>Tabela1345611[[#This Row],[GD]]-Tabela1345611[[#This Row],[GD2]]</f>
        <v>5.6221727215417578</v>
      </c>
      <c r="K10" s="8">
        <f>Tabela1345611[[#This Row],[PS2]]-Tabela1345611[[#This Row],[PS]]</f>
        <v>-0.69000000000000483</v>
      </c>
    </row>
    <row r="11" spans="1:11" hidden="1" x14ac:dyDescent="0.25">
      <c r="A11" s="6">
        <v>4</v>
      </c>
      <c r="B11" s="7" t="s">
        <v>17</v>
      </c>
      <c r="C11" s="8">
        <v>16.260000000000002</v>
      </c>
      <c r="D11" s="9">
        <v>3.4380000000000002</v>
      </c>
      <c r="E11" s="5">
        <v>155.38</v>
      </c>
      <c r="F11" s="8">
        <v>0</v>
      </c>
      <c r="G11" s="9"/>
      <c r="H11" s="5"/>
      <c r="I11" s="8">
        <f>Tabela1345611[[#This Row],[Erro]]-Tabela1345611[[#This Row],[Erro2]]</f>
        <v>16.260000000000002</v>
      </c>
      <c r="J11" s="8">
        <f>Tabela1345611[[#This Row],[GD]]-Tabela1345611[[#This Row],[GD2]]</f>
        <v>3.4380000000000002</v>
      </c>
      <c r="K11" s="8">
        <f>Tabela1345611[[#This Row],[PS2]]-Tabela1345611[[#This Row],[PS]]</f>
        <v>-155.38</v>
      </c>
    </row>
    <row r="12" spans="1:11" x14ac:dyDescent="0.25">
      <c r="A12" s="6">
        <v>4</v>
      </c>
      <c r="B12" s="7" t="s">
        <v>15</v>
      </c>
      <c r="C12" s="8">
        <v>5.7560000000000002</v>
      </c>
      <c r="D12" s="9">
        <v>1.712</v>
      </c>
      <c r="E12" s="5">
        <v>84.82</v>
      </c>
      <c r="F12" s="8">
        <v>12.445325670636901</v>
      </c>
      <c r="G12" s="9">
        <v>9.9279903429871405E-2</v>
      </c>
      <c r="H12" s="5">
        <v>129.33000000000001</v>
      </c>
      <c r="I12" s="8">
        <f>Tabela1345611[[#This Row],[Erro]]-Tabela1345611[[#This Row],[Erro2]]</f>
        <v>-6.6893256706369009</v>
      </c>
      <c r="J12" s="8">
        <f>Tabela1345611[[#This Row],[GD]]-Tabela1345611[[#This Row],[GD2]]</f>
        <v>1.6127200965701285</v>
      </c>
      <c r="K12" s="8">
        <f>Tabela1345611[[#This Row],[PS2]]-Tabela1345611[[#This Row],[PS]]</f>
        <v>44.510000000000019</v>
      </c>
    </row>
    <row r="13" spans="1:11" hidden="1" x14ac:dyDescent="0.25">
      <c r="A13" s="6">
        <v>4</v>
      </c>
      <c r="B13" s="7" t="s">
        <v>18</v>
      </c>
      <c r="C13" s="8">
        <v>17.364000000000001</v>
      </c>
      <c r="D13" s="9">
        <v>4.53</v>
      </c>
      <c r="E13" s="5">
        <v>79.87</v>
      </c>
      <c r="F13" s="8">
        <v>0</v>
      </c>
      <c r="G13" s="9"/>
      <c r="H13" s="5"/>
      <c r="I13" s="8">
        <f>Tabela1345611[[#This Row],[Erro]]-Tabela1345611[[#This Row],[Erro2]]</f>
        <v>17.364000000000001</v>
      </c>
      <c r="J13" s="8">
        <f>Tabela1345611[[#This Row],[GD]]-Tabela1345611[[#This Row],[GD2]]</f>
        <v>4.53</v>
      </c>
      <c r="K13" s="8">
        <f>Tabela1345611[[#This Row],[PS2]]-Tabela1345611[[#This Row],[PS]]</f>
        <v>-79.87</v>
      </c>
    </row>
    <row r="14" spans="1:11" ht="15.75" hidden="1" thickBot="1" x14ac:dyDescent="0.3">
      <c r="A14" s="10">
        <v>4</v>
      </c>
      <c r="B14" s="11" t="s">
        <v>16</v>
      </c>
      <c r="C14" s="12"/>
      <c r="D14" s="13"/>
      <c r="E14" s="14"/>
      <c r="F14" s="12">
        <v>6.3913639054267808</v>
      </c>
      <c r="G14" s="13">
        <v>3.8569687770742503E-2</v>
      </c>
      <c r="H14" s="14">
        <v>289.55</v>
      </c>
      <c r="I14" s="21">
        <f>Tabela1345611[[#This Row],[Erro]]-Tabela1345611[[#This Row],[Erro2]]</f>
        <v>-6.3913639054267808</v>
      </c>
      <c r="J14" s="12">
        <f>Tabela1345611[[#This Row],[GD]]-Tabela1345611[[#This Row],[GD2]]</f>
        <v>-3.8569687770742503E-2</v>
      </c>
      <c r="K14" s="12">
        <f>Tabela1345611[[#This Row],[PS2]]-Tabela1345611[[#This Row],[PS]]</f>
        <v>289.55</v>
      </c>
    </row>
    <row r="15" spans="1:11" x14ac:dyDescent="0.25">
      <c r="A15" s="15">
        <v>5</v>
      </c>
      <c r="B15" s="7" t="s">
        <v>13</v>
      </c>
      <c r="C15" s="1">
        <v>48.366</v>
      </c>
      <c r="D15" s="4">
        <v>9.8879999999999999</v>
      </c>
      <c r="E15" s="16">
        <v>56.2</v>
      </c>
      <c r="F15" s="1">
        <v>63.270475868327004</v>
      </c>
      <c r="G15" s="4">
        <v>0.507326244382443</v>
      </c>
      <c r="H15" s="16">
        <v>39.770000000000003</v>
      </c>
      <c r="I15" s="1">
        <f>Tabela1345611[[#This Row],[Erro]]-Tabela1345611[[#This Row],[Erro2]]</f>
        <v>-14.904475868327005</v>
      </c>
      <c r="J15" s="1">
        <f>Tabela1345611[[#This Row],[GD]]-Tabela1345611[[#This Row],[GD2]]</f>
        <v>9.3806737556175577</v>
      </c>
      <c r="K15" s="1">
        <f>Tabela1345611[[#This Row],[PS2]]-Tabela1345611[[#This Row],[PS]]</f>
        <v>-16.43</v>
      </c>
    </row>
    <row r="16" spans="1:11" x14ac:dyDescent="0.25">
      <c r="A16" s="6">
        <v>5</v>
      </c>
      <c r="B16" s="7" t="s">
        <v>14</v>
      </c>
      <c r="C16" s="8">
        <v>36.732999999999997</v>
      </c>
      <c r="D16" s="9">
        <v>4.9569999999999999</v>
      </c>
      <c r="E16" s="5">
        <v>56.94</v>
      </c>
      <c r="F16" s="8">
        <v>59.177777777777798</v>
      </c>
      <c r="G16" s="9">
        <v>0.54119018864991897</v>
      </c>
      <c r="H16" s="5">
        <v>36.74</v>
      </c>
      <c r="I16" s="8">
        <f>Tabela1345611[[#This Row],[Erro]]-Tabela1345611[[#This Row],[Erro2]]</f>
        <v>-22.444777777777801</v>
      </c>
      <c r="J16" s="8">
        <f>Tabela1345611[[#This Row],[GD]]-Tabela1345611[[#This Row],[GD2]]</f>
        <v>4.4158098113500808</v>
      </c>
      <c r="K16" s="8">
        <f>Tabela1345611[[#This Row],[PS2]]-Tabela1345611[[#This Row],[PS]]</f>
        <v>-20.199999999999996</v>
      </c>
    </row>
    <row r="17" spans="1:11" hidden="1" x14ac:dyDescent="0.25">
      <c r="A17" s="6">
        <v>5</v>
      </c>
      <c r="B17" s="7" t="s">
        <v>17</v>
      </c>
      <c r="C17" s="8">
        <v>11.018000000000001</v>
      </c>
      <c r="D17" s="9">
        <v>1.8720000000000001</v>
      </c>
      <c r="E17" s="5">
        <v>232.68</v>
      </c>
      <c r="F17" s="8">
        <v>0</v>
      </c>
      <c r="G17" s="9"/>
      <c r="H17" s="5"/>
      <c r="I17" s="8">
        <f>Tabela1345611[[#This Row],[Erro]]-Tabela1345611[[#This Row],[Erro2]]</f>
        <v>11.018000000000001</v>
      </c>
      <c r="J17" s="8">
        <f>Tabela1345611[[#This Row],[GD]]-Tabela1345611[[#This Row],[GD2]]</f>
        <v>1.8720000000000001</v>
      </c>
      <c r="K17" s="8">
        <f>Tabela1345611[[#This Row],[PS2]]-Tabela1345611[[#This Row],[PS]]</f>
        <v>-232.68</v>
      </c>
    </row>
    <row r="18" spans="1:11" x14ac:dyDescent="0.25">
      <c r="A18" s="6">
        <v>5</v>
      </c>
      <c r="B18" s="7" t="s">
        <v>15</v>
      </c>
      <c r="C18" s="8">
        <v>0.14399999999999999</v>
      </c>
      <c r="D18" s="9">
        <v>4.3999999999999997E-2</v>
      </c>
      <c r="E18" s="5">
        <v>89.87</v>
      </c>
      <c r="F18" s="8">
        <v>11.8902944062021</v>
      </c>
      <c r="G18" s="9">
        <v>7.0803602231051699E-2</v>
      </c>
      <c r="H18" s="5">
        <v>173.06</v>
      </c>
      <c r="I18" s="8">
        <f>Tabela1345611[[#This Row],[Erro]]-Tabela1345611[[#This Row],[Erro2]]</f>
        <v>-11.7462944062021</v>
      </c>
      <c r="J18" s="8">
        <f>Tabela1345611[[#This Row],[GD]]-Tabela1345611[[#This Row],[GD2]]</f>
        <v>-2.6803602231051701E-2</v>
      </c>
      <c r="K18" s="8">
        <f>Tabela1345611[[#This Row],[PS2]]-Tabela1345611[[#This Row],[PS]]</f>
        <v>83.19</v>
      </c>
    </row>
    <row r="19" spans="1:11" hidden="1" x14ac:dyDescent="0.25">
      <c r="A19" s="6">
        <v>5</v>
      </c>
      <c r="B19" s="7" t="s">
        <v>18</v>
      </c>
      <c r="C19" s="8">
        <v>16.321000000000002</v>
      </c>
      <c r="D19" s="9">
        <v>3.4079999999999999</v>
      </c>
      <c r="E19" s="5">
        <v>85.17</v>
      </c>
      <c r="F19" s="8">
        <v>0</v>
      </c>
      <c r="G19" s="9"/>
      <c r="H19" s="5"/>
      <c r="I19" s="8">
        <f>Tabela1345611[[#This Row],[Erro]]-Tabela1345611[[#This Row],[Erro2]]</f>
        <v>16.321000000000002</v>
      </c>
      <c r="J19" s="8">
        <f>Tabela1345611[[#This Row],[GD]]-Tabela1345611[[#This Row],[GD2]]</f>
        <v>3.4079999999999999</v>
      </c>
      <c r="K19" s="8">
        <f>Tabela1345611[[#This Row],[PS2]]-Tabela1345611[[#This Row],[PS]]</f>
        <v>-85.17</v>
      </c>
    </row>
    <row r="20" spans="1:11" ht="15.75" hidden="1" thickBot="1" x14ac:dyDescent="0.3">
      <c r="A20" s="17">
        <v>5</v>
      </c>
      <c r="B20" s="11" t="s">
        <v>16</v>
      </c>
      <c r="C20" s="18"/>
      <c r="D20" s="19"/>
      <c r="E20" s="20"/>
      <c r="F20" s="18">
        <v>11.446352386764</v>
      </c>
      <c r="G20" s="19">
        <v>6.2260589040913701E-2</v>
      </c>
      <c r="H20" s="20">
        <v>380.91</v>
      </c>
      <c r="I20" s="8">
        <f>Tabela1345611[[#This Row],[Erro]]-Tabela1345611[[#This Row],[Erro2]]</f>
        <v>-11.446352386764</v>
      </c>
      <c r="J20" s="8">
        <f>Tabela1345611[[#This Row],[GD]]-Tabela1345611[[#This Row],[GD2]]</f>
        <v>-6.2260589040913701E-2</v>
      </c>
      <c r="K20" s="8">
        <f>Tabela1345611[[#This Row],[PS2]]-Tabela1345611[[#This Row],[PS]]</f>
        <v>380.91</v>
      </c>
    </row>
  </sheetData>
  <mergeCells count="3">
    <mergeCell ref="C1:E1"/>
    <mergeCell ref="F1:H1"/>
    <mergeCell ref="I1:K1"/>
  </mergeCells>
  <conditionalFormatting sqref="I3:K20">
    <cfRule type="cellIs" dxfId="2" priority="1" operator="between">
      <formula>-2</formula>
      <formula>2</formula>
    </cfRule>
    <cfRule type="cellIs" dxfId="1" priority="2" operator="lessThan">
      <formula>-2</formula>
    </cfRule>
    <cfRule type="cellIs" dxfId="0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P4</vt:lpstr>
      <vt:lpstr>P45 (P9)</vt:lpstr>
      <vt:lpstr>P6</vt:lpstr>
      <vt:lpstr>P7</vt:lpstr>
      <vt:lpstr>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Peres França</dc:creator>
  <cp:lastModifiedBy>Tiago Peres França</cp:lastModifiedBy>
  <dcterms:created xsi:type="dcterms:W3CDTF">2017-08-16T18:55:00Z</dcterms:created>
  <dcterms:modified xsi:type="dcterms:W3CDTF">2017-11-07T15:47:38Z</dcterms:modified>
</cp:coreProperties>
</file>